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96" i="371" l="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I17" i="431"/>
  <c r="J9" i="431"/>
  <c r="J13" i="431"/>
  <c r="J17" i="431"/>
  <c r="K9" i="431"/>
  <c r="K13" i="431"/>
  <c r="K17" i="431"/>
  <c r="L9" i="431"/>
  <c r="L13" i="431"/>
  <c r="L17" i="431"/>
  <c r="M9" i="431"/>
  <c r="M13" i="431"/>
  <c r="M17" i="431"/>
  <c r="N9" i="431"/>
  <c r="N13" i="431"/>
  <c r="N17" i="431"/>
  <c r="O9" i="431"/>
  <c r="O13" i="431"/>
  <c r="O17" i="431"/>
  <c r="P9" i="431"/>
  <c r="P13" i="431"/>
  <c r="P17" i="431"/>
  <c r="Q9" i="431"/>
  <c r="Q13" i="431"/>
  <c r="Q17" i="431"/>
  <c r="D10" i="431"/>
  <c r="E10" i="431"/>
  <c r="F14" i="431"/>
  <c r="G18" i="431"/>
  <c r="I10" i="431"/>
  <c r="J14" i="431"/>
  <c r="K14" i="431"/>
  <c r="L18" i="431"/>
  <c r="N10" i="431"/>
  <c r="O14" i="431"/>
  <c r="P18" i="431"/>
  <c r="C18" i="431"/>
  <c r="F10" i="431"/>
  <c r="H14" i="431"/>
  <c r="I18" i="431"/>
  <c r="K18" i="431"/>
  <c r="M14" i="431"/>
  <c r="N18" i="431"/>
  <c r="P10" i="431"/>
  <c r="Q14" i="431"/>
  <c r="C11" i="431"/>
  <c r="C15" i="431"/>
  <c r="C19" i="431"/>
  <c r="D11" i="431"/>
  <c r="D15" i="431"/>
  <c r="D19" i="431"/>
  <c r="E11" i="431"/>
  <c r="E15" i="431"/>
  <c r="E19" i="431"/>
  <c r="F11" i="431"/>
  <c r="F15" i="431"/>
  <c r="F19" i="431"/>
  <c r="G11" i="431"/>
  <c r="G15" i="431"/>
  <c r="G19" i="431"/>
  <c r="H11" i="431"/>
  <c r="H15" i="431"/>
  <c r="H19" i="431"/>
  <c r="I11" i="431"/>
  <c r="I15" i="431"/>
  <c r="I19" i="431"/>
  <c r="J11" i="431"/>
  <c r="J15" i="431"/>
  <c r="J19" i="431"/>
  <c r="K11" i="431"/>
  <c r="K15" i="431"/>
  <c r="K19" i="431"/>
  <c r="L11" i="431"/>
  <c r="L15" i="431"/>
  <c r="L19" i="431"/>
  <c r="M11" i="431"/>
  <c r="M15" i="431"/>
  <c r="M19" i="431"/>
  <c r="N11" i="431"/>
  <c r="N15" i="431"/>
  <c r="N19" i="431"/>
  <c r="O11" i="431"/>
  <c r="O15" i="431"/>
  <c r="O19" i="431"/>
  <c r="P11" i="431"/>
  <c r="P15" i="431"/>
  <c r="P19" i="431"/>
  <c r="Q11" i="431"/>
  <c r="Q15" i="431"/>
  <c r="Q19" i="431"/>
  <c r="C14" i="431"/>
  <c r="D14" i="431"/>
  <c r="E14" i="431"/>
  <c r="G10" i="431"/>
  <c r="H10" i="431"/>
  <c r="I14" i="431"/>
  <c r="J18" i="431"/>
  <c r="L10" i="431"/>
  <c r="M10" i="431"/>
  <c r="N14" i="431"/>
  <c r="O18" i="431"/>
  <c r="Q10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C10" i="431"/>
  <c r="D18" i="431"/>
  <c r="E18" i="431"/>
  <c r="F18" i="431"/>
  <c r="G14" i="431"/>
  <c r="H18" i="431"/>
  <c r="J10" i="431"/>
  <c r="K10" i="431"/>
  <c r="L14" i="431"/>
  <c r="M18" i="431"/>
  <c r="O10" i="431"/>
  <c r="P14" i="431"/>
  <c r="Q18" i="431"/>
  <c r="O8" i="431"/>
  <c r="I8" i="431"/>
  <c r="M8" i="431"/>
  <c r="Q8" i="431"/>
  <c r="K8" i="431"/>
  <c r="D8" i="431"/>
  <c r="J8" i="431"/>
  <c r="G8" i="431"/>
  <c r="H8" i="431"/>
  <c r="P8" i="431"/>
  <c r="F8" i="431"/>
  <c r="N8" i="431"/>
  <c r="E8" i="431"/>
  <c r="L8" i="431"/>
  <c r="C8" i="431"/>
  <c r="R18" i="431" l="1"/>
  <c r="S18" i="431"/>
  <c r="R20" i="431"/>
  <c r="S20" i="431"/>
  <c r="R16" i="431"/>
  <c r="S16" i="431"/>
  <c r="R12" i="431"/>
  <c r="S12" i="431"/>
  <c r="R10" i="431"/>
  <c r="S10" i="431"/>
  <c r="R19" i="431"/>
  <c r="S19" i="431"/>
  <c r="R15" i="431"/>
  <c r="S15" i="431"/>
  <c r="R11" i="431"/>
  <c r="S11" i="431"/>
  <c r="R14" i="431"/>
  <c r="S14" i="431"/>
  <c r="R17" i="431"/>
  <c r="S17" i="431"/>
  <c r="R13" i="431"/>
  <c r="S13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G3" i="342" l="1"/>
  <c r="D31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3" i="372" l="1"/>
  <c r="J12" i="339"/>
  <c r="Q3" i="345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<sst xmlns="http://schemas.openxmlformats.org/spreadsheetml/2006/main" count="52269" uniqueCount="7371">
  <si>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</si>
  <si>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</si>
  <si>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</si>
  <si>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</si>
  <si>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</si>
  <si>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</si>
  <si>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</si>
  <si>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</si>
  <si>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</si>
  <si>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</si>
  <si>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</si>
  <si>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</si>
  <si>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</si>
  <si>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</si>
  <si>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</si>
  <si>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</si>
  <si>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</si>
  <si>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</si>
  <si>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</si>
  <si>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</si>
  <si>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</si>
  <si>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</si>
  <si>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</si>
  <si>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</si>
  <si>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</si>
  <si>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</si>
  <si>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</si>
  <si>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</si>
  <si>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</si>
  <si>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</si>
  <si>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</si>
  <si>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</si>
  <si>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</si>
  <si>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</si>
  <si>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</si>
  <si>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</si>
  <si>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</si>
  <si>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</si>
  <si>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</si>
  <si>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</si>
  <si>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</si>
  <si>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</si>
  <si>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</si>
  <si>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</si>
  <si>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</si>
  <si>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</si>
  <si>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</si>
  <si>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</si>
  <si>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</si>
  <si>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</si>
  <si>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</si>
  <si>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</si>
  <si>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</si>
  <si>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</si>
  <si>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</si>
  <si>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</si>
  <si>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</si>
  <si>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</si>
  <si>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</si>
  <si>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</si>
  <si>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</si>
  <si>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</si>
  <si>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</si>
  <si>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</si>
  <si>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</si>
  <si>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</si>
  <si>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</si>
  <si>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</si>
  <si>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</si>
  <si>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</si>
  <si>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</si>
  <si>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</si>
  <si>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</si>
  <si>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</si>
  <si>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</si>
  <si>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</si>
  <si>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</si>
  <si>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</si>
  <si>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</si>
  <si>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</si>
  <si>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</si>
  <si>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</si>
  <si>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</si>
  <si>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</si>
  <si>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</si>
  <si>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</si>
  <si>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</si>
  <si>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</si>
  <si>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</si>
  <si>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</si>
  <si>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</si>
  <si>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</si>
  <si>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</si>
  <si>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</si>
  <si>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</si>
  <si>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</si>
  <si>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</si>
  <si>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</si>
  <si>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</si>
  <si>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</si>
  <si>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</si>
  <si>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</si>
  <si>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</si>
  <si>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</si>
  <si>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</si>
  <si>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</si>
  <si>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</si>
  <si>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</si>
  <si>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</si>
  <si>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</si>
  <si>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</si>
  <si>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</si>
  <si>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</si>
  <si>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</si>
  <si>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</si>
  <si>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</si>
  <si>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</si>
  <si>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</si>
  <si>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</si>
  <si>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</si>
  <si>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</si>
  <si>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</si>
  <si>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</si>
  <si>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</si>
  <si>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</si>
  <si>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</si>
  <si>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</si>
  <si>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</si>
  <si>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</si>
  <si>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</si>
  <si>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</si>
  <si>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</si>
  <si>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</si>
  <si>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</si>
  <si>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</si>
  <si>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</si>
  <si>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</si>
  <si>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</si>
  <si>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</si>
  <si>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</si>
  <si>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</si>
  <si>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</si>
  <si>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</si>
  <si>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</si>
  <si>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</si>
  <si>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</si>
  <si>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</si>
  <si>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</si>
  <si>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</si>
  <si>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</si>
  <si>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</si>
  <si>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</si>
  <si>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</si>
  <si>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</si>
  <si>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</si>
  <si>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</si>
  <si>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</si>
  <si>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</si>
  <si>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</si>
  <si>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</si>
  <si>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</si>
  <si>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</si>
  <si>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</si>
  <si>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</si>
  <si>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</si>
  <si>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</si>
  <si>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</si>
  <si>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</si>
  <si>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</si>
  <si>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</si>
  <si>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</si>
  <si>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</si>
  <si>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</si>
  <si>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</si>
  <si>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</si>
  <si>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</si>
  <si>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</si>
  <si>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</si>
  <si>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</si>
  <si>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</si>
  <si>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</si>
  <si>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</si>
  <si>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</si>
  <si>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</si>
  <si>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</si>
  <si>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</si>
  <si>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</si>
  <si>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</si>
  <si>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</si>
  <si>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</si>
  <si>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</si>
  <si>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</si>
  <si>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</si>
  <si>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</si>
  <si>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</si>
  <si>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</si>
  <si>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</si>
  <si>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</si>
  <si>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</si>
  <si>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</si>
  <si>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</si>
  <si>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</si>
  <si>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</si>
  <si>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</si>
  <si>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</si>
  <si>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</si>
  <si>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</si>
  <si>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</si>
  <si>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</si>
  <si>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</si>
  <si>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</si>
  <si>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</si>
  <si>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</si>
  <si>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</si>
  <si>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</si>
  <si>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</si>
  <si>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</si>
  <si>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</si>
  <si>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</si>
  <si>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</si>
  <si>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</si>
  <si>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</si>
  <si>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</si>
  <si>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</si>
  <si>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</si>
  <si>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</si>
  <si>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</si>
  <si>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</si>
  <si>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</si>
  <si>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</si>
  <si>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</si>
  <si>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</si>
  <si>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</si>
  <si>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</si>
  <si>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</si>
  <si>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</si>
  <si>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</si>
  <si>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</si>
  <si>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</si>
  <si>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</si>
  <si>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</si>
  <si>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</si>
  <si>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</si>
  <si>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</si>
  <si>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</si>
  <si>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</si>
  <si>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</si>
  <si>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</si>
  <si>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</si>
  <si>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</si>
  <si>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</si>
  <si>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</si>
  <si>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</si>
  <si>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</si>
  <si>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</si>
  <si>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</si>
  <si>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</si>
  <si>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</si>
  <si>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</si>
  <si>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</si>
  <si>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</si>
  <si>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</si>
  <si>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</si>
  <si>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</si>
  <si>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</si>
  <si>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</si>
  <si>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</si>
  <si>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</si>
  <si>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</si>
  <si>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</si>
  <si>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</si>
  <si>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</si>
  <si>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</si>
  <si>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</si>
  <si>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</si>
  <si>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</si>
  <si>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</si>
  <si>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</si>
  <si>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</si>
  <si>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</si>
  <si>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</si>
  <si>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</si>
  <si>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</si>
  <si>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</si>
  <si>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</si>
  <si>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</si>
  <si>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</si>
  <si>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</si>
  <si>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</si>
  <si>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</si>
  <si>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</si>
  <si>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</si>
  <si>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</si>
  <si>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</si>
  <si>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</si>
  <si>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</si>
  <si>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</si>
  <si>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</si>
  <si>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</si>
  <si>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</si>
  <si>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</si>
  <si>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</si>
  <si>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</si>
  <si>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</si>
  <si>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</si>
  <si>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</si>
  <si>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</si>
  <si>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</si>
  <si>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</si>
  <si>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</si>
  <si>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</si>
  <si>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</si>
  <si>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</si>
  <si>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</si>
  <si>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</si>
  <si>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</si>
  <si>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</si>
  <si>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</si>
  <si>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</si>
  <si>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</si>
  <si>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</si>
  <si>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</si>
  <si>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</si>
  <si>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</si>
  <si>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</si>
  <si>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</si>
  <si>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</si>
  <si>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</si>
  <si>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</si>
  <si>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</si>
  <si>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</si>
  <si>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</si>
  <si>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</si>
  <si>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</si>
  <si>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</si>
  <si>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</si>
  <si>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</si>
  <si>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</si>
  <si>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</si>
  <si>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</si>
  <si>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</si>
  <si>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</si>
  <si>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</si>
  <si>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</si>
  <si>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</si>
  <si>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</si>
  <si>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</si>
  <si>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</si>
  <si>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</si>
  <si>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</si>
  <si>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</si>
  <si>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</si>
  <si>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</si>
  <si>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</si>
  <si>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</si>
  <si>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</si>
  <si>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</si>
  <si>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</si>
  <si>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</si>
  <si>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</si>
  <si>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</si>
  <si>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</si>
  <si>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</si>
  <si>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</si>
  <si>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</si>
  <si>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</si>
  <si>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</si>
  <si>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</si>
  <si>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</si>
  <si>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</si>
  <si>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</si>
  <si>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</si>
  <si>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</si>
  <si>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</si>
  <si>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</si>
  <si>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</si>
  <si>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</si>
  <si>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--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</si>
  <si>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</si>
  <si>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</si>
  <si>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</si>
  <si>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</si>
  <si>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</si>
  <si>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</si>
  <si>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</si>
  <si>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</si>
  <si>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</si>
  <si>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</si>
  <si>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</si>
  <si>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</si>
  <si>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</si>
  <si>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</si>
  <si>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</si>
  <si>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</si>
  <si>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</si>
  <si>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</si>
  <si>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</si>
  <si>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</si>
  <si>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</si>
  <si>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</si>
  <si>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</si>
  <si>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</si>
  <si>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</si>
  <si>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</si>
  <si>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</si>
  <si>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</si>
  <si>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</si>
  <si>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</si>
  <si>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</si>
  <si>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</si>
  <si>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</si>
  <si>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</si>
  <si>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</si>
  <si>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</si>
  <si>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</si>
  <si>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</si>
  <si>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</si>
  <si>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</si>
  <si>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</si>
  <si>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</si>
  <si>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</si>
  <si>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</si>
  <si>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</si>
  <si>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</si>
  <si>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</si>
  <si>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</si>
  <si>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</si>
  <si>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</si>
  <si>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</si>
  <si>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</si>
  <si>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</si>
  <si>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</si>
  <si>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</si>
  <si>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</si>
  <si>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</si>
  <si>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</si>
  <si>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</si>
  <si>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</si>
  <si>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</si>
  <si>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</si>
  <si>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</si>
  <si>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</si>
  <si>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</si>
  <si>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</si>
  <si>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</si>
  <si>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</si>
  <si>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</si>
  <si>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</si>
  <si>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</si>
  <si>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</si>
  <si>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</si>
  <si>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</si>
  <si>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</si>
  <si>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</si>
  <si>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</si>
  <si>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</si>
  <si>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</si>
  <si>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</si>
  <si>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</si>
  <si>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</si>
  <si>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</si>
  <si>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</si>
  <si>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</si>
  <si>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</si>
  <si>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</si>
  <si>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</si>
  <si>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</si>
  <si>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</si>
  <si>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</si>
  <si>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</si>
  <si>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</si>
  <si>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</si>
  <si>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</si>
  <si>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</si>
  <si>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</si>
  <si>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</si>
  <si>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</si>
  <si>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</si>
  <si>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</si>
  <si>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</si>
  <si>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</si>
  <si>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</si>
  <si>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</si>
  <si>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</si>
  <si>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</si>
  <si>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</si>
  <si>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</si>
  <si>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</si>
  <si>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</si>
  <si>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</si>
  <si>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</si>
  <si>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</si>
  <si>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</si>
  <si>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</si>
  <si>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</si>
  <si>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</si>
  <si>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</si>
  <si>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</si>
  <si>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</si>
  <si>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</si>
  <si>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</si>
  <si>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</si>
  <si>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</si>
  <si>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</si>
  <si>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</si>
  <si>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</si>
  <si>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</si>
  <si>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</si>
  <si>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</si>
  <si>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</si>
  <si>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</si>
  <si>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</si>
  <si>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</si>
  <si>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</si>
  <si>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</si>
  <si>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</si>
  <si>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</si>
  <si>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</si>
  <si>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</si>
  <si>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</si>
  <si>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</si>
  <si>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</si>
  <si>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</si>
  <si>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</si>
  <si>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</si>
  <si>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</si>
  <si>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</si>
  <si>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</si>
  <si>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</si>
  <si>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</si>
  <si>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641     Smluvní pokuty a úroky z prodlení</t>
  </si>
  <si>
    <t>64100     Smluvní pokuty a úroky z prodlení</t>
  </si>
  <si>
    <t>64100043     penále z prodl. - ostatní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</si>
  <si>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</si>
  <si>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</si>
  <si>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</si>
  <si>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</si>
  <si>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</si>
  <si>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</si>
  <si>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</si>
  <si>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</si>
  <si>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</si>
  <si>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</si>
  <si>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</si>
  <si>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</si>
  <si>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</si>
  <si>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</si>
  <si>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</si>
  <si>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</si>
  <si>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</si>
  <si>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</si>
  <si>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</si>
  <si>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</si>
  <si>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</si>
  <si>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</si>
  <si>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</si>
  <si>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</si>
  <si>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</si>
  <si>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</si>
  <si>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</si>
  <si>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</si>
  <si>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</si>
  <si>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</si>
  <si>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</si>
  <si>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</si>
  <si>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</si>
  <si>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</si>
  <si>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</si>
  <si>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</si>
  <si>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</si>
  <si>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</si>
  <si>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</si>
  <si>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</si>
  <si>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</si>
  <si>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04</t>
  </si>
  <si>
    <t>1CHIR: I. 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</si>
  <si>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</si>
  <si>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</si>
  <si>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</si>
  <si>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</si>
  <si>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</si>
  <si>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</si>
  <si>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</si>
  <si>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</si>
  <si>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</si>
  <si>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</si>
  <si>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1CHIR: I. Chirurgická klinika Celkem</t>
  </si>
  <si>
    <t>SumaKL</t>
  </si>
  <si>
    <t>0411</t>
  </si>
  <si>
    <t>1CHIR: lůžkové oddělení 8</t>
  </si>
  <si>
    <t>1CHIR: lůžkové oddělení 8 Celkem</t>
  </si>
  <si>
    <t>SumaNS</t>
  </si>
  <si>
    <t>mezeraNS</t>
  </si>
  <si>
    <t>0412</t>
  </si>
  <si>
    <t>1CHIR: lůžkové oddělení 9 + 9P</t>
  </si>
  <si>
    <t>1CHIR: lůžkové oddělení 9 + 9P Celkem</t>
  </si>
  <si>
    <t>0413</t>
  </si>
  <si>
    <t>1CHIR: lůžkové oddělení 3</t>
  </si>
  <si>
    <t>1CHIR: lůžkové oddělení 3 Celkem</t>
  </si>
  <si>
    <t>0421</t>
  </si>
  <si>
    <t>1CHIR: ambulance</t>
  </si>
  <si>
    <t>1CHIR: ambulance Celkem</t>
  </si>
  <si>
    <t>0432</t>
  </si>
  <si>
    <t>1CHIR: JIP  6</t>
  </si>
  <si>
    <t>1CHIR: JIP  6 Celkem</t>
  </si>
  <si>
    <t>0464</t>
  </si>
  <si>
    <t>1CHIR: pracoviště COS</t>
  </si>
  <si>
    <t>1CHIR: pracoviště COS Celkem</t>
  </si>
  <si>
    <t>0471</t>
  </si>
  <si>
    <t>1CHIR: odd. invaz. vyš. metotody-endoskopie</t>
  </si>
  <si>
    <t>1CHIR: odd. invaz. vyš. metotody-endoskopie Celkem</t>
  </si>
  <si>
    <t>léky - paušál (LEK)</t>
  </si>
  <si>
    <t>O</t>
  </si>
  <si>
    <t>ACC INJEKT</t>
  </si>
  <si>
    <t>INJ SOL 5X3ML/300MG</t>
  </si>
  <si>
    <t>ACIDUM ASCORBICUM</t>
  </si>
  <si>
    <t>INJ 5X5ML</t>
  </si>
  <si>
    <t>ADDAVEN</t>
  </si>
  <si>
    <t>IVN INF CNC SOL 20X10ML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</si>
  <si>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</si>
  <si>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</si>
  <si>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</si>
  <si>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</si>
  <si>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</si>
  <si>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</si>
  <si>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</si>
  <si>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AFONILUM SR 125 MG</t>
  </si>
  <si>
    <t>CPS 50X125MG</t>
  </si>
  <si>
    <t>P</t>
  </si>
  <si>
    <t>AGEN 5</t>
  </si>
  <si>
    <t>POR TBL NOB 30X5MG</t>
  </si>
  <si>
    <t>ALGIFEN NEO</t>
  </si>
  <si>
    <t>POR GTT SOL 1X50ML</t>
  </si>
  <si>
    <t>ALMIRAL</t>
  </si>
  <si>
    <t>INJ 10X3ML/75MG</t>
  </si>
  <si>
    <t>AMARYL 2 MG</t>
  </si>
  <si>
    <t>POR TBL NOB 30X2MG</t>
  </si>
  <si>
    <t>AMBROBENE</t>
  </si>
  <si>
    <t>INJ 5X2ML/15MG</t>
  </si>
  <si>
    <t>AMBROBENE 7.5MG/ML</t>
  </si>
  <si>
    <t>SOL 1X100ML</t>
  </si>
  <si>
    <t>ANALGIN</t>
  </si>
  <si>
    <t>INJ SOL 5X5ML</t>
  </si>
  <si>
    <t>APAURIN</t>
  </si>
  <si>
    <t>INJ 10X2ML/10MG</t>
  </si>
  <si>
    <t>ARDEAELYTOSOL NA.HYDR.CARB.4.2%</t>
  </si>
  <si>
    <t>INF 1X200ML</t>
  </si>
  <si>
    <t>ARDEAELYTOSOL NA.HYDR.CARB.8.4%</t>
  </si>
  <si>
    <t>ATROVENT 0.025%</t>
  </si>
  <si>
    <t>INH SOL 1X20ML</t>
  </si>
  <si>
    <t>AULIN</t>
  </si>
  <si>
    <t>POR TBL NOB 30X100MG</t>
  </si>
  <si>
    <t>BERODUAL</t>
  </si>
  <si>
    <t>INH LIQ 1X20ML</t>
  </si>
  <si>
    <t>BETALOC ZOK</t>
  </si>
  <si>
    <t>25MG TBL PRO 100</t>
  </si>
  <si>
    <t>25MG TBL PRO 28</t>
  </si>
  <si>
    <t>BETALOC ZOK 100 MG</t>
  </si>
  <si>
    <t>TBL RET 30X100MG</t>
  </si>
  <si>
    <t>BISOPROLOL MYLAN</t>
  </si>
  <si>
    <t>10MG TBL FLM 30</t>
  </si>
  <si>
    <t>BISOPROLOL MYLAN 5 MG</t>
  </si>
  <si>
    <t>POR TBL FLM 30X5MG</t>
  </si>
  <si>
    <t>BRAUNOVIDON MAST</t>
  </si>
  <si>
    <t>UNG 1X100GM-TUBA</t>
  </si>
  <si>
    <t>BROMHEXIN 8 BERLIN-CHEMIE</t>
  </si>
  <si>
    <t>DRG 25X8MG</t>
  </si>
  <si>
    <t>CALCIUM GLUCONICUM 10% B.BRAUN</t>
  </si>
  <si>
    <t>INJ SOL 20X10ML</t>
  </si>
  <si>
    <t>CALCIUM RESONIUM</t>
  </si>
  <si>
    <t>POR+RCT PLV SUS 300GM</t>
  </si>
  <si>
    <t>CERNEVIT</t>
  </si>
  <si>
    <t>INJ PLV SOL10X750MG</t>
  </si>
  <si>
    <t>CITALEC 20 ZENTIVA</t>
  </si>
  <si>
    <t>20MG TBL FLM 30</t>
  </si>
  <si>
    <t>CLEXANE</t>
  </si>
  <si>
    <t>inj sol  10x0,4ml/40 mg</t>
  </si>
  <si>
    <t>CODEIN SLOVAKOFARMA</t>
  </si>
  <si>
    <t>15MG TBL NOB 10</t>
  </si>
  <si>
    <t>CODEIN SLOVAKOFARMA 30MG</t>
  </si>
  <si>
    <t>TBL 10X30MG-BLISTR</t>
  </si>
  <si>
    <t>CONTROLOC I.V.</t>
  </si>
  <si>
    <t>INJ PLV SOL 1X40MG</t>
  </si>
  <si>
    <t>CORDARONE</t>
  </si>
  <si>
    <t>POR TBL NOB30X200MG</t>
  </si>
  <si>
    <t>POR TBL NOB60X200MG</t>
  </si>
  <si>
    <t>DAPRIL 5</t>
  </si>
  <si>
    <t>TBL 30X5MG</t>
  </si>
  <si>
    <t>DEGAN</t>
  </si>
  <si>
    <t>INJ 50X2ML/10MG</t>
  </si>
  <si>
    <t>TBL 40X10MG</t>
  </si>
  <si>
    <t>DEPAKINE CHRONO 500MG(PULENE)</t>
  </si>
  <si>
    <t>TBL RET 30X500MG</t>
  </si>
  <si>
    <t>DETRALEX</t>
  </si>
  <si>
    <t>TBL OBD 30</t>
  </si>
  <si>
    <t>DIAZEPAM SLOVAKOFARMA</t>
  </si>
  <si>
    <t>5MG TBL NOB 20(2X10)</t>
  </si>
  <si>
    <t>TBL 20X10MG</t>
  </si>
  <si>
    <t>DICYNONE 250</t>
  </si>
  <si>
    <t>INJ SOL 4X2ML/250MG</t>
  </si>
  <si>
    <t>DIGOXIN 0.125 LECIVA</t>
  </si>
  <si>
    <t>TBL 30X0.125MG</t>
  </si>
  <si>
    <t>DIPIDOLOR</t>
  </si>
  <si>
    <t>INJ 5X2ML 7.5MG/ML</t>
  </si>
  <si>
    <t>DITHIADEN</t>
  </si>
  <si>
    <t>INJ 10X2ML</t>
  </si>
  <si>
    <t>TBL 20X2MG</t>
  </si>
  <si>
    <t>DOLMINA 50</t>
  </si>
  <si>
    <t>TBL OBD 30X50MG</t>
  </si>
  <si>
    <t>DOLMINA INJ.</t>
  </si>
  <si>
    <t>INJ 5X3ML/75MG</t>
  </si>
  <si>
    <t>DRETACEN 250 MG</t>
  </si>
  <si>
    <t>POR TBL FLM 50X250MG</t>
  </si>
  <si>
    <t>DUODART 0,5 MG/0,4 MG</t>
  </si>
  <si>
    <t>POR CPS DUR 90</t>
  </si>
  <si>
    <t>DUPHALAC</t>
  </si>
  <si>
    <t>667MG/ML POR SOL 1X500ML IV</t>
  </si>
  <si>
    <t>DUROGESIC 25MCG/H</t>
  </si>
  <si>
    <t>EMP 5X2.5MG(10CM2)</t>
  </si>
  <si>
    <t>DUROGESIC 50MCG/H</t>
  </si>
  <si>
    <t>EMP 5X5MG(20CM2)</t>
  </si>
  <si>
    <t>DZ OCTENISEPT 250 ml</t>
  </si>
  <si>
    <t>sprej</t>
  </si>
  <si>
    <t>DZ PRONTODERM ROZTOK 5L</t>
  </si>
  <si>
    <t>DZ PRONTORAL 250ML</t>
  </si>
  <si>
    <t>EBRANTIL 30 RETARD</t>
  </si>
  <si>
    <t>POR CPS PRO 50X30MG</t>
  </si>
  <si>
    <t>ELIQUIS 2,5 MG</t>
  </si>
  <si>
    <t>POR TBL FLM 20X2.5MG</t>
  </si>
  <si>
    <t>ENAP I.V.</t>
  </si>
  <si>
    <t>INJ 5X1ML/1.25MG</t>
  </si>
  <si>
    <t>ENTEROL</t>
  </si>
  <si>
    <t>POR CPS DUR 50X250MG</t>
  </si>
  <si>
    <t>ERDOMED</t>
  </si>
  <si>
    <t>POR CPS DUR 60X300MG</t>
  </si>
  <si>
    <t>Espumisan cps.100x40mg-blistr</t>
  </si>
  <si>
    <t>0057585</t>
  </si>
  <si>
    <t>EUTHYROX 50</t>
  </si>
  <si>
    <t>TBL 100X50RG</t>
  </si>
  <si>
    <t>EXACYL</t>
  </si>
  <si>
    <t>INJ 5X5ML/500MG</t>
  </si>
  <si>
    <t>FOKUSIN</t>
  </si>
  <si>
    <t>POR CPS RDR30X0.4MG</t>
  </si>
  <si>
    <t>FORMANO</t>
  </si>
  <si>
    <t>INH PLV CPS 60X12RG</t>
  </si>
  <si>
    <t>FORTRANS</t>
  </si>
  <si>
    <t>PLV 1X4(SACKY)</t>
  </si>
  <si>
    <t>FRAXIPARIN MULTI</t>
  </si>
  <si>
    <t>INJ 10X5ML/47.5KU</t>
  </si>
  <si>
    <t>FRAXIPARINE</t>
  </si>
  <si>
    <t>INJ SOL 10X0.4ML</t>
  </si>
  <si>
    <t>FRAXIPARINE FORTE</t>
  </si>
  <si>
    <t>INJ 10X0.8ML/15.2KU</t>
  </si>
  <si>
    <t>FRESUBIN 3,2 KCAL DRINK MANGO</t>
  </si>
  <si>
    <t>POR SOL 4X125ML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</si>
  <si>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</si>
  <si>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</si>
  <si>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</si>
  <si>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</si>
  <si>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</si>
  <si>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</si>
  <si>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GERATAM 800MG</t>
  </si>
  <si>
    <t>TBL OBD 60X800MG</t>
  </si>
  <si>
    <t>GLUKÓZA 10 BRAUN</t>
  </si>
  <si>
    <t>INF SOL 10X500ML-PE</t>
  </si>
  <si>
    <t>GLUKÓZA 5 BRAUN</t>
  </si>
  <si>
    <t>INF SOL 10X250ML-PE</t>
  </si>
  <si>
    <t>GLURENORM</t>
  </si>
  <si>
    <t>30MG TBL NOB 30</t>
  </si>
  <si>
    <t>GUTRON 2.5MG</t>
  </si>
  <si>
    <t>TBL 20X2.5MG</t>
  </si>
  <si>
    <t>HELICID 20 ZENTIVA</t>
  </si>
  <si>
    <t>POR CPS ETD 90X20MG</t>
  </si>
  <si>
    <t>HIRUDOID</t>
  </si>
  <si>
    <t>DRM GEL 1X40GM</t>
  </si>
  <si>
    <t>DRM CRM 1X40GM</t>
  </si>
  <si>
    <t>HUMULIN R 100 M.J./ML</t>
  </si>
  <si>
    <t>INJ 1X10ML/1KU</t>
  </si>
  <si>
    <t>HYDROCORTISON M LECIVA</t>
  </si>
  <si>
    <t>UNG 10GM 1%</t>
  </si>
  <si>
    <t>HYDROCORTISON VALEANT 100 MG-výpadek</t>
  </si>
  <si>
    <t>INJ PLV SOL 10X100MG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</si>
  <si>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</si>
  <si>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</si>
  <si>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</si>
  <si>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</si>
  <si>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</si>
  <si>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</si>
  <si>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</si>
  <si>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10X250MLPELAH</t>
  </si>
  <si>
    <t>INF SOL 10X500MLPELAH</t>
  </si>
  <si>
    <t>INF SOL 20X100MLPELAH</t>
  </si>
  <si>
    <t>IBALGIN 400</t>
  </si>
  <si>
    <t>400MG TBL FLM 48</t>
  </si>
  <si>
    <t>IMAZOL KRÉMPASTA</t>
  </si>
  <si>
    <t>10MG/G DRM PST 1X30G</t>
  </si>
  <si>
    <t>IMODIUM</t>
  </si>
  <si>
    <t>POR CPS DUR 8X2MG</t>
  </si>
  <si>
    <t>IMURAN</t>
  </si>
  <si>
    <t>25MG TBL FLM 100</t>
  </si>
  <si>
    <t>INDOMETACIN 100 BERLIN-CHEMIE</t>
  </si>
  <si>
    <t>SUP 10X100MG</t>
  </si>
  <si>
    <t>ISOLYTE BP - PLAST. LÁHEV</t>
  </si>
  <si>
    <t xml:space="preserve">INF SOL 10X1000ML KP </t>
  </si>
  <si>
    <t>KALIUM CHLORATUM BIOMEDICA</t>
  </si>
  <si>
    <t>POR TBLFLM100X500MG</t>
  </si>
  <si>
    <t>KALNORMIN</t>
  </si>
  <si>
    <t>POR TBL PRO 30X1GM</t>
  </si>
  <si>
    <t>KANAVIT</t>
  </si>
  <si>
    <t>INJ 5X1ML/10MG</t>
  </si>
  <si>
    <t>20MG/ML POR GTT EML 1X5ML</t>
  </si>
  <si>
    <t>KINITO 50 MG, POTAHOVANÉ TABLETY</t>
  </si>
  <si>
    <t>POR TBL FLM 100X50MG</t>
  </si>
  <si>
    <t>KL AQUA PURIF. BAG IN BOX 5 l</t>
  </si>
  <si>
    <t>KL BENZINUM 500 ml/330g HVLP</t>
  </si>
  <si>
    <t>KL ETHANOL.C.BENZINO 160G</t>
  </si>
  <si>
    <t>KL ETHANOLUM BENZ.DENAT. 500ml /400g/</t>
  </si>
  <si>
    <t xml:space="preserve">KL CHLADIVE MAZANI 450 g  </t>
  </si>
  <si>
    <t>Fagron, Kulich</t>
  </si>
  <si>
    <t>KL SOL.BORGLYCEROLI  3% 100 G</t>
  </si>
  <si>
    <t>KL SOL.ISOPROPANOLI CUM BENZINO, 200ML</t>
  </si>
  <si>
    <t>KL SUPP.BISACODYLI 0,01G  50KS</t>
  </si>
  <si>
    <t>KL VASELINUM ALBUM, 20G</t>
  </si>
  <si>
    <t>Klysma salinické 10x135ml</t>
  </si>
  <si>
    <t>LAGOSA</t>
  </si>
  <si>
    <t>DRG 100X150MG</t>
  </si>
  <si>
    <t>LETROX 125</t>
  </si>
  <si>
    <t>POR TBL NOB 100X125MCG</t>
  </si>
  <si>
    <t>LEXAURIN 1,5</t>
  </si>
  <si>
    <t>POR TBL NOB 30X1.5MG</t>
  </si>
  <si>
    <t>POR TBL NOB 28X1.5MG</t>
  </si>
  <si>
    <t>LEXAURIN 3</t>
  </si>
  <si>
    <t>3MG TBL NOB 30</t>
  </si>
  <si>
    <t>LISKANTIN</t>
  </si>
  <si>
    <t>POR TBL NOB 100X250MG</t>
  </si>
  <si>
    <t>LOZAP 50 ZENTIVA</t>
  </si>
  <si>
    <t>POR TBL FLM 30X50MG</t>
  </si>
  <si>
    <t>LOZAP H</t>
  </si>
  <si>
    <t>POR TBL FLM 30</t>
  </si>
  <si>
    <t>MAALOX SUSPENZE</t>
  </si>
  <si>
    <t>35MG/ML+40MG/ML POR SUS 1X250ML II</t>
  </si>
  <si>
    <t>MAGNESII LACTICI 0,5 TBL. MEDICAMENTA</t>
  </si>
  <si>
    <t>TBL NOB 100X0,5GM</t>
  </si>
  <si>
    <t>MAGNESIUM SULFURICUM BIOTIKA</t>
  </si>
  <si>
    <t>INJ 5X10ML 10%</t>
  </si>
  <si>
    <t>INJ 5X10ML 20%</t>
  </si>
  <si>
    <t>MALTOFER FOL TABLETY</t>
  </si>
  <si>
    <t>POR TBL MND 30</t>
  </si>
  <si>
    <t>MALTOFER TABLETY</t>
  </si>
  <si>
    <t>POR TBL MND30X100MG</t>
  </si>
  <si>
    <t>MAXITROL</t>
  </si>
  <si>
    <t>OPH GTT SUS 1X5ML</t>
  </si>
  <si>
    <t>MESOCAIN</t>
  </si>
  <si>
    <t>INJ 10X10ML 1%</t>
  </si>
  <si>
    <t>METAMIZOL STADA</t>
  </si>
  <si>
    <t>500MG TBL NOB 60</t>
  </si>
  <si>
    <t>500MG TBL NOB 20</t>
  </si>
  <si>
    <t>MIRTAZAPIN MYLAN 30 MG</t>
  </si>
  <si>
    <t>POR TBL DIS 30X30MG</t>
  </si>
  <si>
    <t>MODURETIC</t>
  </si>
  <si>
    <t>POR TBL NOB 30</t>
  </si>
  <si>
    <t>MORPHIN BIOTIKA 1%</t>
  </si>
  <si>
    <t>INJ 10X1ML/10MG</t>
  </si>
  <si>
    <t>NAKOM</t>
  </si>
  <si>
    <t>TBL 100X275MG</t>
  </si>
  <si>
    <t>NATRIUM CHLORATUM BIOTIKA 10%</t>
  </si>
  <si>
    <t>NEBIVOLOL SANDOZ 5 MG</t>
  </si>
  <si>
    <t>POR TBL NOB 28X5MG</t>
  </si>
  <si>
    <t>NEODOLPASSE</t>
  </si>
  <si>
    <t>0,3MG/ML+0,12MG/ML INF SOL 10X250ML</t>
  </si>
  <si>
    <t>NEUROL 0.25</t>
  </si>
  <si>
    <t>TBL 30X0.25MG</t>
  </si>
  <si>
    <t>NEURONTIN 100MG</t>
  </si>
  <si>
    <t>CPS 100X100MG</t>
  </si>
  <si>
    <t>NEURONTIN 300MG</t>
  </si>
  <si>
    <t>CPS 50X300MG</t>
  </si>
  <si>
    <t>NICORETTE INVISIPATCH 25 MG/16 H</t>
  </si>
  <si>
    <t>DRM EMP TDR 7X25MG</t>
  </si>
  <si>
    <t>NITRESAN 20 MG</t>
  </si>
  <si>
    <t>POR TBL NOB 30X20MG</t>
  </si>
  <si>
    <t>NOVALGIN</t>
  </si>
  <si>
    <t>INJ 5X5ML/2500MG</t>
  </si>
  <si>
    <t>500MG TBL FLM 20</t>
  </si>
  <si>
    <t>NOVORAPID 100 U/ML</t>
  </si>
  <si>
    <t>INJ SOL 1X10ML</t>
  </si>
  <si>
    <t>ONDANSETRON B. BRAUN 2 MG/ML</t>
  </si>
  <si>
    <t>INJ SOL 20X4ML/8MG LDPE</t>
  </si>
  <si>
    <t>OPHTHALMO-SEPTONEX</t>
  </si>
  <si>
    <t>OPH GTT SOL 1X10ML PLAST</t>
  </si>
  <si>
    <t>PANCREOLAN FORTE</t>
  </si>
  <si>
    <t>TBL ENT 30X220MG</t>
  </si>
  <si>
    <t>PARACETAMOL KABI 10MG/ML</t>
  </si>
  <si>
    <t>INF SOL 10X100ML/1000MG</t>
  </si>
  <si>
    <t>PARALEN 500</t>
  </si>
  <si>
    <t>POR TBL NOB 24X500MG</t>
  </si>
  <si>
    <t>PRESTANCE 10 MG/5 MG</t>
  </si>
  <si>
    <t>PRESTARIUM NEO</t>
  </si>
  <si>
    <t>POR TBL FLM 90X5MG</t>
  </si>
  <si>
    <t>PRESTARIUM NEO COMBI 10 MG/2,5 MG</t>
  </si>
  <si>
    <t>PROTHIADEN 75</t>
  </si>
  <si>
    <t>TBL OBD 30X75MG</t>
  </si>
  <si>
    <t>PURINOL 100 MG</t>
  </si>
  <si>
    <t>POR TBL NOB 50X100MG</t>
  </si>
  <si>
    <t>ROSUMOP 20 MG</t>
  </si>
  <si>
    <t>ROWATINEX</t>
  </si>
  <si>
    <t>GTT 1X10ML</t>
  </si>
  <si>
    <t>RYTMONORM 150MG</t>
  </si>
  <si>
    <t>TBL FLM 50</t>
  </si>
  <si>
    <t>SANDOSTATIN 0.1 MG/ML</t>
  </si>
  <si>
    <t>INJ SOL 5X1ML/0.1MG</t>
  </si>
  <si>
    <t>SECTRAL 400</t>
  </si>
  <si>
    <t>TBL OBD 30X400MG</t>
  </si>
  <si>
    <t>SEROPRAM</t>
  </si>
  <si>
    <t>INF 5X0.5ML/20MG</t>
  </si>
  <si>
    <t>SIMVASTATIN MYLAN 20 MG</t>
  </si>
  <si>
    <t>POR TBL FLM 100X20MG</t>
  </si>
  <si>
    <t>SOLU-MEDROL</t>
  </si>
  <si>
    <t>INJ SIC 1X40MG+1ML</t>
  </si>
  <si>
    <t>SORTIS 80 MG</t>
  </si>
  <si>
    <t>POR TBL FLM 30X80MG</t>
  </si>
  <si>
    <t>SPECIES UROLOGICAE PLANTA LEROS</t>
  </si>
  <si>
    <t>SPC 20X1.5GM(SÁČKY)</t>
  </si>
  <si>
    <t>SPIRIVA RESPIMAT 2,5 MIKROGRAMU</t>
  </si>
  <si>
    <t>INH SOL 1X60DÁV</t>
  </si>
  <si>
    <t>SYNTOPHYLLIN</t>
  </si>
  <si>
    <t>INJ 5X10ML/240MG</t>
  </si>
  <si>
    <t>SYNTOSTIGMIN</t>
  </si>
  <si>
    <t>INJ 10X1ML/0.5MG</t>
  </si>
  <si>
    <t>15MG TBL NOB 20</t>
  </si>
  <si>
    <t>TANTUM VERDE</t>
  </si>
  <si>
    <t>1,5MG/ML GGR 240 ML</t>
  </si>
  <si>
    <t>TEGRETOL CR 400</t>
  </si>
  <si>
    <t>TBL RET 30X400MG</t>
  </si>
  <si>
    <t>TELMISARTAN SANDOZ 80 MG</t>
  </si>
  <si>
    <t>POR TBL NOB 30X80MG</t>
  </si>
  <si>
    <t>TENAXUM</t>
  </si>
  <si>
    <t>TBL 30X1MG</t>
  </si>
  <si>
    <t>TENSIOMIN</t>
  </si>
  <si>
    <t>TBL 30X25MG</t>
  </si>
  <si>
    <t>TBL 30X12.5MG</t>
  </si>
  <si>
    <t>TIAPRIDAL</t>
  </si>
  <si>
    <t>INJ SOL 12X2ML/100MG</t>
  </si>
  <si>
    <t>POR TBLNOB 50X100MG</t>
  </si>
  <si>
    <t>TORECAN</t>
  </si>
  <si>
    <t>DRG 50X6.5MG</t>
  </si>
  <si>
    <t>INJ 5X1ML/6.5MG</t>
  </si>
  <si>
    <t>TRALGIT SR 100</t>
  </si>
  <si>
    <t>POR TBL RET50X100MG</t>
  </si>
  <si>
    <t>POR TBL RET30X100MG</t>
  </si>
  <si>
    <t>TRANSMETIL 500 MG TABLETY</t>
  </si>
  <si>
    <t>POR TBL ENT 10X500MG</t>
  </si>
  <si>
    <t>TRITACE 1,25 MG</t>
  </si>
  <si>
    <t>POR TBL NOB 20X1.25MG</t>
  </si>
  <si>
    <t>TULIP 20 MG POTAHOVANÉ TABLETY</t>
  </si>
  <si>
    <t>TWYNSTA 80 MG/5 MG</t>
  </si>
  <si>
    <t>POR TBL NOB 28</t>
  </si>
  <si>
    <t>VENTER</t>
  </si>
  <si>
    <t>TBL 50X1GM</t>
  </si>
  <si>
    <t>VENTOLIN ROZTOK K INHALACI</t>
  </si>
  <si>
    <t>INH SOL1X20ML/120MG</t>
  </si>
  <si>
    <t>VEROSPIRON</t>
  </si>
  <si>
    <t>TBL 100X25MG</t>
  </si>
  <si>
    <t>VIGANTOL</t>
  </si>
  <si>
    <t>POR GTT SOL 1x10ML</t>
  </si>
  <si>
    <t>VITAMIN B12 LECIVA 1000RG</t>
  </si>
  <si>
    <t>INJ 5X1ML/1000RG</t>
  </si>
  <si>
    <t>VITAMIN B12 LECIVA 300RG</t>
  </si>
  <si>
    <t>INJ 5X1ML/300RG</t>
  </si>
  <si>
    <t>XALACOM</t>
  </si>
  <si>
    <t>OPH GTT SOL 1X2.5ML</t>
  </si>
  <si>
    <t>XYZAL</t>
  </si>
  <si>
    <t>POR TBL FLM 28X5MG</t>
  </si>
  <si>
    <t>ZALDIAR</t>
  </si>
  <si>
    <t>37,5MG/325MG TBL FLM 30X1</t>
  </si>
  <si>
    <t>ZODAC</t>
  </si>
  <si>
    <t>TBL OBD 30X10MG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</si>
  <si>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</si>
  <si>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</si>
  <si>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</si>
  <si>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</si>
  <si>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</si>
  <si>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</si>
  <si>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léky - parenterální výživa (LEK)</t>
  </si>
  <si>
    <t>AMINOPLASMAL B.BRAUN 10%</t>
  </si>
  <si>
    <t>INF SOL 10X500ML</t>
  </si>
  <si>
    <t>AMINOPLASMAL HEPA-10%</t>
  </si>
  <si>
    <t>INF 10X500ML</t>
  </si>
  <si>
    <t>LIPOPLUS 20%</t>
  </si>
  <si>
    <t>INFEML10X250ML-SKLO</t>
  </si>
  <si>
    <t>NUTRIFLEX BASAL</t>
  </si>
  <si>
    <t>INF SOL 5X2000ML</t>
  </si>
  <si>
    <t>NUTRIFLEX PERI</t>
  </si>
  <si>
    <t>léky - enterální výživa (LEK)</t>
  </si>
  <si>
    <t>FRESUBIN 2 KCAL CREME LESNÍ JAHODA</t>
  </si>
  <si>
    <t>POR SOL 4X125G</t>
  </si>
  <si>
    <t>FRESUBIN 2 KCAL DRINK CAPPUCCINO</t>
  </si>
  <si>
    <t>POR SOL 4X200ML</t>
  </si>
  <si>
    <t>FRESUBIN 2 KCAL DRINK KARAMEL</t>
  </si>
  <si>
    <t>FRESUBIN 2 KCAL DRINK LESNÍ PLODY</t>
  </si>
  <si>
    <t>FRESUBIN 2 KCAL DRINK NEUTRAL</t>
  </si>
  <si>
    <t>FRESUBIN 3,2 KCAL DRINK LÍSKOVÝ OŘÍŠEK</t>
  </si>
  <si>
    <t>FRESUBIN 3,2 KCAL DRINK VANILKA - KARAMEL</t>
  </si>
  <si>
    <t>NUTRIDRINK JUICE STYLE S PŘÍCHUTÍ JABLEČNOU</t>
  </si>
  <si>
    <t>PreOp 4x200ml</t>
  </si>
  <si>
    <t>léky - krev.deriváty ZUL (TO)</t>
  </si>
  <si>
    <t>OCPLEX</t>
  </si>
  <si>
    <t>500IU INF PSO LQF 1+1X20ML</t>
  </si>
  <si>
    <t>1000IU INF PSO LQF 1+1X40ML</t>
  </si>
  <si>
    <t>OCTAPLAS LG</t>
  </si>
  <si>
    <t>45-70MG/ML INF SOL 1X200ML</t>
  </si>
  <si>
    <t>léky - hemofilici ZUL (TO)</t>
  </si>
  <si>
    <t>ALBUREX 20</t>
  </si>
  <si>
    <t>200G/L INF SOL 1X100ML</t>
  </si>
  <si>
    <t>léky - antibiotika (LEK)</t>
  </si>
  <si>
    <t>ABAKTAL</t>
  </si>
  <si>
    <t>INJ 10X5ML/400MG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</si>
  <si>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</si>
  <si>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</si>
  <si>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</si>
  <si>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</si>
  <si>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</si>
  <si>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</si>
  <si>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</si>
  <si>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</si>
  <si>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</si>
  <si>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</si>
  <si>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</si>
  <si>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</si>
  <si>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</si>
  <si>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</si>
  <si>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</si>
  <si>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</si>
  <si>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</si>
  <si>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</si>
  <si>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</si>
  <si>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</si>
  <si>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</si>
  <si>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CIFLOXINAL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</si>
  <si>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</si>
  <si>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</si>
  <si>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</si>
  <si>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</si>
  <si>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</si>
  <si>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</si>
  <si>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</si>
  <si>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DOXYHEXAL TABS</t>
  </si>
  <si>
    <t>POR TBL NOB 20X100MG</t>
  </si>
  <si>
    <t>TBL 10X100MG</t>
  </si>
  <si>
    <t>ENTIZOL</t>
  </si>
  <si>
    <t>TBL 20X250MG</t>
  </si>
  <si>
    <t>FRAMYKOIN</t>
  </si>
  <si>
    <t>UNG 1X10GM</t>
  </si>
  <si>
    <t>GENTAMICIN B.BRAUN INF SOL 240MG</t>
  </si>
  <si>
    <t>3MG/ML 20X80ML</t>
  </si>
  <si>
    <t>GENTAMICIN LEK 80 MG/2 ML</t>
  </si>
  <si>
    <t>INJ SOL 10X2ML/80MG</t>
  </si>
  <si>
    <t>MEROPENEM KABI 1 G</t>
  </si>
  <si>
    <t>INJ+INF PLV SOL 10X1000MG</t>
  </si>
  <si>
    <t>METRONIDAZOL 500MG BRAUN</t>
  </si>
  <si>
    <t>INJ 10X100ML(LDPE)</t>
  </si>
  <si>
    <t>OFLOXIN INF</t>
  </si>
  <si>
    <t>INF SOL 10X100ML</t>
  </si>
  <si>
    <t>OPHTHALMO-FRAMYKOIN</t>
  </si>
  <si>
    <t>UNG OPH 1X5GM</t>
  </si>
  <si>
    <t>PIPERACILLIN/TAZOBACTAM KABI 4 G/0,5 G</t>
  </si>
  <si>
    <t>INF PLV SOL 10X4.5GM</t>
  </si>
  <si>
    <t>PIPERACILLIN/TAZOBACTAM MYLAN</t>
  </si>
  <si>
    <t xml:space="preserve">INF PLV SOL 1x4G/500MG </t>
  </si>
  <si>
    <t>SUMETROLIM</t>
  </si>
  <si>
    <t>TBL 20X480MG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</si>
  <si>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</si>
  <si>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</si>
  <si>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</si>
  <si>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</si>
  <si>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</si>
  <si>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</si>
  <si>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</si>
  <si>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INF PLV SOL 1X500MG</t>
  </si>
  <si>
    <t>léky - antimykotika (LEK)</t>
  </si>
  <si>
    <t>DIFLUCAN 100 MG</t>
  </si>
  <si>
    <t>POR CPS DUR 28X100MG</t>
  </si>
  <si>
    <t>FLUCONAZOL KABI 2 MG/ML</t>
  </si>
  <si>
    <t>INF SOL 10X100ML/200MG</t>
  </si>
  <si>
    <t>INF SOL 10X200ML/400MG</t>
  </si>
  <si>
    <t>MYCAMINE 100 MG</t>
  </si>
  <si>
    <t>INF PLV SOL 1X100MG</t>
  </si>
  <si>
    <t>VORICONAZOLE TEVA</t>
  </si>
  <si>
    <t>200MG INF PLV SOL 1</t>
  </si>
  <si>
    <t>ACCUPRO 5</t>
  </si>
  <si>
    <t>TBL OBD 30X5MG</t>
  </si>
  <si>
    <t>AGAPURIN</t>
  </si>
  <si>
    <t>INJ 5X5ML/100MG</t>
  </si>
  <si>
    <t>ALLOPURINOL APOTEX</t>
  </si>
  <si>
    <t>300MG TBL NOB 30</t>
  </si>
  <si>
    <t>ALOPURINOL SANDOZ</t>
  </si>
  <si>
    <t>AMARYL 3 MG</t>
  </si>
  <si>
    <t>POR TBL NOB 30X3MG</t>
  </si>
  <si>
    <t>AMBROBENE 75 MG</t>
  </si>
  <si>
    <t>CPS RET 10x75MG</t>
  </si>
  <si>
    <t>AMBROSAN</t>
  </si>
  <si>
    <t>30MG TBL NOB 20 II</t>
  </si>
  <si>
    <t>ANOPYRIN 100MG</t>
  </si>
  <si>
    <t>TBL 20X100MG</t>
  </si>
  <si>
    <t>ASCORUTIN (BLISTR)</t>
  </si>
  <si>
    <t>TBL OBD 50</t>
  </si>
  <si>
    <t>ATARALGIN</t>
  </si>
  <si>
    <t>POR TBL NOB 20</t>
  </si>
  <si>
    <t>BACLOFEN</t>
  </si>
  <si>
    <t>TBL 50X10MG</t>
  </si>
  <si>
    <t>BELODERM</t>
  </si>
  <si>
    <t>DRM CRM1X30GM 0.05%</t>
  </si>
  <si>
    <t>DRM UNG1X30GM 0.05%</t>
  </si>
  <si>
    <t>Biopron9 tob.60+20</t>
  </si>
  <si>
    <t>CARVESAN 6,25</t>
  </si>
  <si>
    <t>POR TBL NOB 30X6,25MG</t>
  </si>
  <si>
    <t>CITALEC 10 ZENTIVA</t>
  </si>
  <si>
    <t>INJ SOL 10X0.8ML/8KU</t>
  </si>
  <si>
    <t>CONTROLOC 40 MG</t>
  </si>
  <si>
    <t>POR TBL ENT 28X40MG</t>
  </si>
  <si>
    <t>POR TBL ENT 100X40MG I</t>
  </si>
  <si>
    <t>CYMBALTA 60 MG</t>
  </si>
  <si>
    <t>POR CPS ETD 28X60MG</t>
  </si>
  <si>
    <t>Deca durabolin 50mg amp.1x1ml - MIMOŘÁDNÝ DOVOZ!!</t>
  </si>
  <si>
    <t>DEXAMED</t>
  </si>
  <si>
    <t>INJ 10X2ML/8MG</t>
  </si>
  <si>
    <t>DEXA-RATIOPHARM inj. - MIMOŘÁDNÝ DOVOZ!!</t>
  </si>
  <si>
    <t>10x2ml/8mg</t>
  </si>
  <si>
    <t>DOLMINA 100 SR</t>
  </si>
  <si>
    <t>POR TBL PRO 20X100MG</t>
  </si>
  <si>
    <t>667MG/ML POR SOL 1X200ML IV</t>
  </si>
  <si>
    <t>DZ OCTENISEPT 1 l</t>
  </si>
  <si>
    <t>POR CPS DUR10X250MG</t>
  </si>
  <si>
    <t>POR CPS DUR 30X250MG</t>
  </si>
  <si>
    <t>ERDOMED 300MG</t>
  </si>
  <si>
    <t>CPS 20X300MG</t>
  </si>
  <si>
    <t>ESPUMISAN</t>
  </si>
  <si>
    <t>PORCPSMOL50X40MG-BL</t>
  </si>
  <si>
    <t>ESSENTIALE FORTE N</t>
  </si>
  <si>
    <t>POR CPS DUR 50</t>
  </si>
  <si>
    <t>FAKTU 50MG/G+20MG/G</t>
  </si>
  <si>
    <t>RCT UNG 20G</t>
  </si>
  <si>
    <t>FLONIDAN</t>
  </si>
  <si>
    <t>TBL 30X10MG</t>
  </si>
  <si>
    <t>TBL 50X40MG</t>
  </si>
  <si>
    <t>GLUCOBAY 100</t>
  </si>
  <si>
    <t>100MG TBL NOB 30</t>
  </si>
  <si>
    <t>HEMINEVRIN 192 MG</t>
  </si>
  <si>
    <t>POR CPS MOL 100X192MG (dříve název 300mg!)</t>
  </si>
  <si>
    <t>HEPARIN LECIVA</t>
  </si>
  <si>
    <t>INJ 1X10ML/50KU</t>
  </si>
  <si>
    <t>400MG TBL FLM 24</t>
  </si>
  <si>
    <t>INJ PROCAINII CHLORATI 0,2% ARD 10x200ml</t>
  </si>
  <si>
    <t>2MG/ML INJ SOL 10X200ML</t>
  </si>
  <si>
    <t>INJ PROCAINII CHLORATI 0,2% ARD 10x500ml</t>
  </si>
  <si>
    <t>2MG/ML INJ SOL 10X500ML</t>
  </si>
  <si>
    <t>JANUMET 50 MG/1000 MG</t>
  </si>
  <si>
    <t>POR TBL FLM 56X50MG/1000MG</t>
  </si>
  <si>
    <t>KALIUMCHLORID 7.45% BRAUN</t>
  </si>
  <si>
    <t>INF CNC SOL 20X100ML</t>
  </si>
  <si>
    <t>KAPIDIN 10 MG</t>
  </si>
  <si>
    <t>POR TBL FLM 30X10MG</t>
  </si>
  <si>
    <t>KAPIDIN 20 MG</t>
  </si>
  <si>
    <t>POR TBL FLM 40X50MG</t>
  </si>
  <si>
    <t>KL VASELINUM ALBUM, 100G</t>
  </si>
  <si>
    <t>DRG 50X150MG</t>
  </si>
  <si>
    <t>LETROX 100</t>
  </si>
  <si>
    <t>POR TBL NOB 100X100RG II</t>
  </si>
  <si>
    <t>LOKREN 20 MG</t>
  </si>
  <si>
    <t>POR TBL FLM 28X20MG</t>
  </si>
  <si>
    <t>MAGNE B6</t>
  </si>
  <si>
    <t>DRG 50</t>
  </si>
  <si>
    <t>MESOCAIN-výpadek do7/2019</t>
  </si>
  <si>
    <t>GEL 1X20GM</t>
  </si>
  <si>
    <t>MUCOSOLVAN LONG EFFECT</t>
  </si>
  <si>
    <t>75MG CPS PRO 20</t>
  </si>
  <si>
    <t>INF 10X250ML</t>
  </si>
  <si>
    <t>NUTRYELT</t>
  </si>
  <si>
    <t>INF CNC SOL 10X10ML</t>
  </si>
  <si>
    <t>OXANTIL</t>
  </si>
  <si>
    <t>INJ 5X2ML</t>
  </si>
  <si>
    <t>6000U TBL ENT 60</t>
  </si>
  <si>
    <t>6000U TBL ENT 30</t>
  </si>
  <si>
    <t>PEROXID VODÍKU 3% COO</t>
  </si>
  <si>
    <t>DRM SOL 1X100ML 3%</t>
  </si>
  <si>
    <t>PIOGLITAZONE ACCORD</t>
  </si>
  <si>
    <t>30MG TBL NOB 28</t>
  </si>
  <si>
    <t>PLAQUENIL</t>
  </si>
  <si>
    <t>TBL OBD 60X200MG</t>
  </si>
  <si>
    <t>PREDNISON 20 LECIVA</t>
  </si>
  <si>
    <t>TBL 20X20MG(BLISTR)</t>
  </si>
  <si>
    <t>PREDNISON 5 LECIVA</t>
  </si>
  <si>
    <t>TBL 20X5MG</t>
  </si>
  <si>
    <t>PREGABALIN MYLAN</t>
  </si>
  <si>
    <t>150MG CPS DUR 56</t>
  </si>
  <si>
    <t>PREGABALIN SANDOZ</t>
  </si>
  <si>
    <t>75MG CPS DUR 84</t>
  </si>
  <si>
    <t>PRESTARIUM NEO COMBI 5mg/1,25mg</t>
  </si>
  <si>
    <t>POR TBL FLM 90</t>
  </si>
  <si>
    <t>PROSTAVASIN</t>
  </si>
  <si>
    <t>INJ SIC 10X20RG</t>
  </si>
  <si>
    <t>QUETIAPINE POLPHARMA 25 MG POTAHOVANÉ TABLETY</t>
  </si>
  <si>
    <t>POR TBL FLM 30X25MG</t>
  </si>
  <si>
    <t>REMESTYP 1.0</t>
  </si>
  <si>
    <t>INJ 5X10ML/1MG</t>
  </si>
  <si>
    <t>REPARIL - GEL N</t>
  </si>
  <si>
    <t>10MG/G+50MG/G GEL 40G I</t>
  </si>
  <si>
    <t>RIVOTRIL 0.5 MG</t>
  </si>
  <si>
    <t>TBL 50X0.5MG</t>
  </si>
  <si>
    <t>SECATOXIN /R/ FORTE</t>
  </si>
  <si>
    <t>GTT 25ML 25MG/10ML</t>
  </si>
  <si>
    <t>SILYMARIN AL 50</t>
  </si>
  <si>
    <t>DRG 100X50MG</t>
  </si>
  <si>
    <t>SIOFOR 500</t>
  </si>
  <si>
    <t>TBL OBD 60X500MG</t>
  </si>
  <si>
    <t>SOLUVIT N PRO INFUS.</t>
  </si>
  <si>
    <t>INJ SIC 10</t>
  </si>
  <si>
    <t>STACYL 100 MG ENTEROSOLVENTNÍ TABLETY</t>
  </si>
  <si>
    <t>POR TBL ENT 60X100MG I</t>
  </si>
  <si>
    <t>SUPPOSITORIA GLYCERINI LÉČIVA</t>
  </si>
  <si>
    <t>SUP 10X2,06G</t>
  </si>
  <si>
    <t>SYNJARDY 5 MG/1000 MG</t>
  </si>
  <si>
    <t>POR TBL FLM 60X1X5MG/1000MG</t>
  </si>
  <si>
    <t>TELMISARTAN/HYDROCHLOROTHIAZID SANDOZ 80 MG/12,5 M</t>
  </si>
  <si>
    <t>POR TBL FLM 100</t>
  </si>
  <si>
    <t>SUP 6X6.5MG</t>
  </si>
  <si>
    <t>TRIASYN 2.5/2.5 MG</t>
  </si>
  <si>
    <t>POR TBL RET 30</t>
  </si>
  <si>
    <t>TRIPLIXAM 10 MG/2,5 MG/10 MG</t>
  </si>
  <si>
    <t>TRITACE 2,5 MG</t>
  </si>
  <si>
    <t>POR TBL NOB 20X2.5MG</t>
  </si>
  <si>
    <t>TRITACE 5</t>
  </si>
  <si>
    <t>TULIP 10 MG POTAHOVANÉ TABLETY</t>
  </si>
  <si>
    <t>TULIP 40 MG</t>
  </si>
  <si>
    <t>POR TBL FLM 90X40MG</t>
  </si>
  <si>
    <t>URSOSAN</t>
  </si>
  <si>
    <t>CPS 50X250MG</t>
  </si>
  <si>
    <t>VENTOLIN INHALER N</t>
  </si>
  <si>
    <t>INHSUSPSS200X100RG</t>
  </si>
  <si>
    <t>VIDISIC</t>
  </si>
  <si>
    <t>GEL OPH 1X10GM</t>
  </si>
  <si>
    <t>VITALIPID N ADULT</t>
  </si>
  <si>
    <t>POR TBL FLM 20</t>
  </si>
  <si>
    <t>ZYLLT 75 MG</t>
  </si>
  <si>
    <t>POR TBL FLM 28X75MG</t>
  </si>
  <si>
    <t>INFEML10X100ML-SKLO</t>
  </si>
  <si>
    <t>NEONUTRIN 5% 10x500ml</t>
  </si>
  <si>
    <t>5% INF SOL 10X500ML</t>
  </si>
  <si>
    <t>NUTRIDRINK JUICE STYLE S PŘÍCHUTÍ JAHODOVOU</t>
  </si>
  <si>
    <t>Nutrison Advanced Diason 1000ml</t>
  </si>
  <si>
    <t>PROTIFAR</t>
  </si>
  <si>
    <t>POR PLV SOL 1X225GM</t>
  </si>
  <si>
    <t>ALBUNORM 20%</t>
  </si>
  <si>
    <t>TBL OBD 10X400MG</t>
  </si>
  <si>
    <t>CIPROFLOXACIN KABI 200 MG/100 ML INFUZNÍ ROZTOK</t>
  </si>
  <si>
    <t>INF SOL 10X200MG/100ML</t>
  </si>
  <si>
    <t>Clindamycin Kabi inj.sol.10x2ml/300mg</t>
  </si>
  <si>
    <t>DIFICLIR 200 MG</t>
  </si>
  <si>
    <t>POR TBL FLM 2X10X200MG</t>
  </si>
  <si>
    <t>FUROLIN TABLETY</t>
  </si>
  <si>
    <t>KLACID 500</t>
  </si>
  <si>
    <t>POR TBL FLM 14X500MG</t>
  </si>
  <si>
    <t>MAXIPIME 1GM</t>
  </si>
  <si>
    <t>INJ SIC 1X1GM</t>
  </si>
  <si>
    <t>SEFOTAK 1 G</t>
  </si>
  <si>
    <t>INJ PLV SOL 1X1GM</t>
  </si>
  <si>
    <t>TARGOCID 400MG</t>
  </si>
  <si>
    <t>INJ SIC 1X400MG+SOL</t>
  </si>
  <si>
    <t>TIENAM 500 MG/500 MG I.V.</t>
  </si>
  <si>
    <t>INF PLV SOL 1X10LAH/20ML</t>
  </si>
  <si>
    <t>TOBREX</t>
  </si>
  <si>
    <t>3MG/G OPH UNG 3,5G</t>
  </si>
  <si>
    <t>ECALTA 100 MG</t>
  </si>
  <si>
    <t>INF PLV CSL 100MG+30ML</t>
  </si>
  <si>
    <t>ACC LONG INSTANT</t>
  </si>
  <si>
    <t>600MG POR PLV SCC 10</t>
  </si>
  <si>
    <t>AGEN 10</t>
  </si>
  <si>
    <t>POR TBL NOB 30X10MG</t>
  </si>
  <si>
    <t>100MG TBL NOB 100</t>
  </si>
  <si>
    <t>ANOPYRIN</t>
  </si>
  <si>
    <t>100MG TBL NOB 60(6X10)</t>
  </si>
  <si>
    <t>AQUA PRO INJECTIONE ARDEAPHARMA</t>
  </si>
  <si>
    <t>INF 1X250ML</t>
  </si>
  <si>
    <t>AZOPT</t>
  </si>
  <si>
    <t>BIOFENAC 100 MG POTAHOVANÉ TABLETY</t>
  </si>
  <si>
    <t>POR TBL FLM 20X100MG</t>
  </si>
  <si>
    <t>POR TBL NOB 28X480MG</t>
  </si>
  <si>
    <t>POR TBL FLM 100X5MG</t>
  </si>
  <si>
    <t>B-Komplex forte Zentiva drg.20</t>
  </si>
  <si>
    <t>DRM UNG 1X250GM</t>
  </si>
  <si>
    <t>BURONIL 25 MG</t>
  </si>
  <si>
    <t>POR TBL OBD 50X25MG</t>
  </si>
  <si>
    <t>CALCICHEW D3 JAHODA 500 MG/400 IU ŽVÝKACÍ TABLETY</t>
  </si>
  <si>
    <t>POR TBL MND 60</t>
  </si>
  <si>
    <t>CARZAP 8 MG</t>
  </si>
  <si>
    <t>POR TBL NOB 28X8MG</t>
  </si>
  <si>
    <t>CAVINTON FORTE</t>
  </si>
  <si>
    <t>CEZERA 5 MG</t>
  </si>
  <si>
    <t>CISORDINOL 25MG</t>
  </si>
  <si>
    <t>TBL OBD 50X25MG</t>
  </si>
  <si>
    <t>INJ SOL 10X0.2ML/2KU</t>
  </si>
  <si>
    <t>CYCLO 3 FORT</t>
  </si>
  <si>
    <t>POR CPS DUR 30 II</t>
  </si>
  <si>
    <t>POR TBL FLM 60</t>
  </si>
  <si>
    <t>DICLOFENAC DUO PHARMASWISS 75 MG</t>
  </si>
  <si>
    <t>POR CPS RDR 30X75MG</t>
  </si>
  <si>
    <t>DORETA 75 MG/650 MG</t>
  </si>
  <si>
    <t>DZ OCTENISEPT drm. sol. 250 ml</t>
  </si>
  <si>
    <t>DRM SOL 1X250ML</t>
  </si>
  <si>
    <t>DZ PRONTODERM ROZTOK 500 ml</t>
  </si>
  <si>
    <t>DZ TRIXO LIND 500ML</t>
  </si>
  <si>
    <t>ECOLAV Výplach očí 100ml</t>
  </si>
  <si>
    <t>100 ml</t>
  </si>
  <si>
    <t>ENELBIN 100 RETARD</t>
  </si>
  <si>
    <t>TBL RET 100X100MG</t>
  </si>
  <si>
    <t>CPS 10X300MG</t>
  </si>
  <si>
    <t xml:space="preserve">Essentiale Forte N </t>
  </si>
  <si>
    <t>por.cps.dur.100</t>
  </si>
  <si>
    <t>EUPHYLLIN CR N 200</t>
  </si>
  <si>
    <t>200MG CPS PRO 50</t>
  </si>
  <si>
    <t>FLUDROCORTISON SQUIBB</t>
  </si>
  <si>
    <t>TBL 100X0.1MG</t>
  </si>
  <si>
    <t>INJ SOL 2X0.6ML</t>
  </si>
  <si>
    <t>INJ SOL 10X0.6ML</t>
  </si>
  <si>
    <t>GEFIN</t>
  </si>
  <si>
    <t>5MG TBL FLM 100</t>
  </si>
  <si>
    <t>INF SOL 20X100ML-PE</t>
  </si>
  <si>
    <t>GOPTEN</t>
  </si>
  <si>
    <t>2MG CPS DUR 28</t>
  </si>
  <si>
    <t>TBL 50X2.5MG</t>
  </si>
  <si>
    <t>GUTRON 5MG</t>
  </si>
  <si>
    <t>TBL 50X5MG</t>
  </si>
  <si>
    <t>HALOPERIDOL</t>
  </si>
  <si>
    <t>INJ 5X1ML/5MG</t>
  </si>
  <si>
    <t>TBL 50X1.5MG</t>
  </si>
  <si>
    <t>GTT 1X10ML/20MG</t>
  </si>
  <si>
    <t>HERPESIN 200</t>
  </si>
  <si>
    <t>POR TBL NOB 25X200MG</t>
  </si>
  <si>
    <t>HERPESIN 400</t>
  </si>
  <si>
    <t>POR TBL NOB 25X400MG</t>
  </si>
  <si>
    <t>HUMULIN N 100 M.J./ML</t>
  </si>
  <si>
    <t>2MG CPS DUR 20</t>
  </si>
  <si>
    <t>IMUNOR</t>
  </si>
  <si>
    <t>LYO 4X10MG</t>
  </si>
  <si>
    <t>ISOLYTE  FFX - VAK</t>
  </si>
  <si>
    <t>INF SOL 10X1000ML Freeflex</t>
  </si>
  <si>
    <t>INF CNC SOL 20X20ML</t>
  </si>
  <si>
    <t>KL BALS.VISNEVSKI 100G</t>
  </si>
  <si>
    <t>KL CPS KOLITICKA SMES/EXTR.BELL.100CPS</t>
  </si>
  <si>
    <t>KL LÍZÁTKA LIDOCAIN/DEXP.</t>
  </si>
  <si>
    <t>KL SOL.TRIMECAINI 4% 500G</t>
  </si>
  <si>
    <t>KL SUPP.PREDNISON 0,001G,PAPAVERIN 0,02G</t>
  </si>
  <si>
    <t>50KS</t>
  </si>
  <si>
    <t>30KS</t>
  </si>
  <si>
    <t>KL UNG.SEPT0,2gDEX 0,025gPROPYLENGL2,5gAMB.AD 100G</t>
  </si>
  <si>
    <t>100G</t>
  </si>
  <si>
    <t>3MG TBL NOB 28</t>
  </si>
  <si>
    <t>LUNALDIN 100 MIKROGRAMŮ SUBLINGVÁLNÍ TABLETY</t>
  </si>
  <si>
    <t>ORM TBL SLG 30X100RG</t>
  </si>
  <si>
    <t>MALTOFER</t>
  </si>
  <si>
    <t>POR SIR 150ML</t>
  </si>
  <si>
    <t>MEDRACET 37,5 MG/325 MG</t>
  </si>
  <si>
    <t>METHOTREXAT EBEWE 10 MG TABLETY</t>
  </si>
  <si>
    <t>POR TBL NOB 50X10MG</t>
  </si>
  <si>
    <t>MIMPARA 30 MG</t>
  </si>
  <si>
    <t>POR TBL FLM 28X30MG</t>
  </si>
  <si>
    <t>MONO MACK DEPOT</t>
  </si>
  <si>
    <t>POR TBL PRO 28X100MG</t>
  </si>
  <si>
    <t>MOXOSTAD 0,2 MG</t>
  </si>
  <si>
    <t>POR TBL FLM 100X0.2MG</t>
  </si>
  <si>
    <t>INJ 10X2ML/1000MG</t>
  </si>
  <si>
    <t>ONDANSETRON ACCORD</t>
  </si>
  <si>
    <t>2MG/ML INJ+INF SOL 5X4ML</t>
  </si>
  <si>
    <t>PARACETAMOL KABI 10 MG/ML</t>
  </si>
  <si>
    <t>INF SOL 10X50ML/500MG</t>
  </si>
  <si>
    <t>PRESTANCE 10 MG/10 MG</t>
  </si>
  <si>
    <t>PROTEVASC 35 MG TABLETY S PRODLOUŽENÝM UVOLŇOVÁNÍM</t>
  </si>
  <si>
    <t>POR TBL PRO 60X35MG</t>
  </si>
  <si>
    <t>RAMIPRIL H ACTAVIS</t>
  </si>
  <si>
    <t>5MG/25MG TBL NOB 50</t>
  </si>
  <si>
    <t>RANITAL</t>
  </si>
  <si>
    <t>INJ 5X2ML/50MG</t>
  </si>
  <si>
    <t>REASEC</t>
  </si>
  <si>
    <t>ROSALGIN EASY 140 MG VAGINÁLNÍ ROZTOK</t>
  </si>
  <si>
    <t>VAG SOL 5X140ML</t>
  </si>
  <si>
    <t>CPS 20/BLISTR/</t>
  </si>
  <si>
    <t>SIOFOR 1000</t>
  </si>
  <si>
    <t>POR TBL FLM 60X1000MG</t>
  </si>
  <si>
    <t>SOLCOSERYL</t>
  </si>
  <si>
    <t>GEL OPH 1X5GM</t>
  </si>
  <si>
    <t>SUPP.GLYCERINI SANOVA Glycerín.čípky Extra 3g 10ks</t>
  </si>
  <si>
    <t>TONARSSA 4 MG/5 MG</t>
  </si>
  <si>
    <t>TRANSTEC 52.5 MCG/H</t>
  </si>
  <si>
    <t>DRM EMP TDR 5X30MG</t>
  </si>
  <si>
    <t>TRIPLIXAM 10 MG/2,5 MG/5 MG</t>
  </si>
  <si>
    <t>TRIPLIXAM 5 MG/1,25 MG/10 MG</t>
  </si>
  <si>
    <t>TRITACE 10</t>
  </si>
  <si>
    <t>TRITTICO AC 150</t>
  </si>
  <si>
    <t>TBL RET 60X150MG</t>
  </si>
  <si>
    <t>XADOS 20 MG TABLETY</t>
  </si>
  <si>
    <t>AMINOPLASMAL B.BRAUN 5% E</t>
  </si>
  <si>
    <t>NUTRAMIN VLI</t>
  </si>
  <si>
    <t>INF 1X500ML</t>
  </si>
  <si>
    <t>FRESUBIN 2 KCAL CREME CAPPUCCINO</t>
  </si>
  <si>
    <t>FRESUBIN 2 KCAL CREME ČOKOLÁDA</t>
  </si>
  <si>
    <t>FRESUBIN 2 KCAL CREME VANILKA</t>
  </si>
  <si>
    <t>FRESUBIN PROTEIN ENERGY OŘÍŠEK</t>
  </si>
  <si>
    <t>FRESUBIN PROTEIN ENERGY VANILKA</t>
  </si>
  <si>
    <t>NUTRIDRINK YOGHURT S PŘÍCHUTÍ MALINA</t>
  </si>
  <si>
    <t>NUTRIDRINK YOGHURT S PŘÍCHUTÍ VANILKA A CITRÓN</t>
  </si>
  <si>
    <t>RESOURCE JUNIOR FIBRE JAHODA</t>
  </si>
  <si>
    <t>RESOURCE JUNIOR FIBRE VANILKA</t>
  </si>
  <si>
    <t>FANHDI</t>
  </si>
  <si>
    <t>50IU/ML INJ PSO LQF 1+1X10ML</t>
  </si>
  <si>
    <t>100IU/ML INJ PSO LQF 1+1X10ML</t>
  </si>
  <si>
    <t>WILATE 500</t>
  </si>
  <si>
    <t>500IU VWF/500IU FVIII INJ PSO LQF 1+1X5ML</t>
  </si>
  <si>
    <t>AMOKSIKLAV 1G</t>
  </si>
  <si>
    <t>TBL OBD 14X1GM</t>
  </si>
  <si>
    <t>NORMIX</t>
  </si>
  <si>
    <t>POR TBL FLM 28X200MG</t>
  </si>
  <si>
    <t>OFLOXIN 200</t>
  </si>
  <si>
    <t>TBL OBD 10X200MG</t>
  </si>
  <si>
    <t>POR TBL FLM12X375MG</t>
  </si>
  <si>
    <t>DEPO-MEDROL</t>
  </si>
  <si>
    <t>INJ 1X5ML 40MG/ML</t>
  </si>
  <si>
    <t>DESFERAL</t>
  </si>
  <si>
    <t>INJ PLV SOL10X500MG</t>
  </si>
  <si>
    <t>INTEGRILIN 0.75MG/ML</t>
  </si>
  <si>
    <t>INF SOL1X100ML/75MG</t>
  </si>
  <si>
    <t>KL HELIANTHI OLEUM 45g</t>
  </si>
  <si>
    <t>KL MESOCAIN GEL, 250G v láhvi s pumpou</t>
  </si>
  <si>
    <t>NESTERILNÍ</t>
  </si>
  <si>
    <t>KL SOL.ARG.NITR.10% 10G</t>
  </si>
  <si>
    <t>KL SOL.ARG.NITR.3%,10G</t>
  </si>
  <si>
    <t>KL SOL.HYD.PEROX.3% 200G v sirokohrdle lahvi</t>
  </si>
  <si>
    <t>KL SOL.HYD.PEROX.3% 300G v sirokohrdle lahvi</t>
  </si>
  <si>
    <t>KL UNGUENTUM</t>
  </si>
  <si>
    <t>TRALGIT 50 INJ</t>
  </si>
  <si>
    <t>INJ SOL 5X1ML/50MG</t>
  </si>
  <si>
    <t>léky - centra (LEK)</t>
  </si>
  <si>
    <t>HUMIRA 40 MG PEN</t>
  </si>
  <si>
    <t>INJ SOL 2X0,4MLX40MG</t>
  </si>
  <si>
    <t>PRALUENT 75MG</t>
  </si>
  <si>
    <t>INJ SOL 2X1ML</t>
  </si>
  <si>
    <t>AMESOS 20 MG/5 MG TABLETY</t>
  </si>
  <si>
    <t>POR TBL NOB 90</t>
  </si>
  <si>
    <t>AMICLOTON</t>
  </si>
  <si>
    <t>2,5MG/25MG TBL NOB 30</t>
  </si>
  <si>
    <t>APO-OME 20</t>
  </si>
  <si>
    <t>POR CPS ETD 28X20MG</t>
  </si>
  <si>
    <t>ARDEAELYTOSOL F 1/1</t>
  </si>
  <si>
    <t>ARDEANUTRISOL G 40</t>
  </si>
  <si>
    <t>400G/L INF SOL 20X80ML</t>
  </si>
  <si>
    <t>ATROPIN BIOTIKA 0.5MG</t>
  </si>
  <si>
    <t>50MG TBL PRO 30</t>
  </si>
  <si>
    <t>BROMHEXIN - EGIS</t>
  </si>
  <si>
    <t>SOL 1X60ML/120MG</t>
  </si>
  <si>
    <t>CALCIUM CHLORATUM BIOTIKA</t>
  </si>
  <si>
    <t>CAVINTON</t>
  </si>
  <si>
    <t>INJ SOL 6X3ML/150MG</t>
  </si>
  <si>
    <t>DIGOXIN 0.250 LECIVA</t>
  </si>
  <si>
    <t>DIGOXIN ORION INJ.-MIMOŘÁDNÝ DOVOZ!!</t>
  </si>
  <si>
    <t>INJ SOL 25X1ML/0.25MG</t>
  </si>
  <si>
    <t>DZ BRAUNOL 1 L</t>
  </si>
  <si>
    <t>DZ BRAUNOL 250 ML</t>
  </si>
  <si>
    <t>DZ BRAUNOL 500 ML</t>
  </si>
  <si>
    <t>ELICEA 10 MG</t>
  </si>
  <si>
    <t>POR TBL FLM 28X10MG</t>
  </si>
  <si>
    <t>ELICEA 20 MG</t>
  </si>
  <si>
    <t>EUCREAS 50 MG/1000 MG</t>
  </si>
  <si>
    <t>EUPHYLLIN CR N 100</t>
  </si>
  <si>
    <t>100MG CPS PRO 50</t>
  </si>
  <si>
    <t>FAMOSAN 20 MG</t>
  </si>
  <si>
    <t>POR TBL FLM100X20MG</t>
  </si>
  <si>
    <t>GERATAM 3 G</t>
  </si>
  <si>
    <t>INJ SOL 4X15ML/3GM</t>
  </si>
  <si>
    <t>INF SOL 10X1000MLPLAH</t>
  </si>
  <si>
    <t>INFADOLAN</t>
  </si>
  <si>
    <t>1600IU/G+300IU/G UNG 30G II</t>
  </si>
  <si>
    <t>ISOKET LOSUNG 0.1% PRO INFUS.</t>
  </si>
  <si>
    <t>INJ PRO INF 10X10ML</t>
  </si>
  <si>
    <t>KALIUM CHLORATUM LECIVA 7.5%</t>
  </si>
  <si>
    <t>INJ 5X10ML 7.5%</t>
  </si>
  <si>
    <t>KL CPS KOLITICKA  SMES, 50 CPS</t>
  </si>
  <si>
    <t xml:space="preserve">KL CHLADIVE MAZANI 450 g </t>
  </si>
  <si>
    <t>KL CHLADIVE MAZANI 800 g FAGRON</t>
  </si>
  <si>
    <t>KL ZINCI OXIDI PASTA, 100G</t>
  </si>
  <si>
    <t>LIPERTANCE 20 MG/5 MG/5 MG</t>
  </si>
  <si>
    <t>TBL FLM 30X20MG/5MG/5MG I</t>
  </si>
  <si>
    <t>POR TBL FLM 30X0.2MG</t>
  </si>
  <si>
    <t>NALOXONE POLFA</t>
  </si>
  <si>
    <t>INJ 10X1ML/0.4MG</t>
  </si>
  <si>
    <t>NEUROL 0.5</t>
  </si>
  <si>
    <t>POR TBL NOB30X0.5MG</t>
  </si>
  <si>
    <t>NICORETTE INVISIPATCH 15 MG/16 H</t>
  </si>
  <si>
    <t>DRM EMP TDR 7X15MG</t>
  </si>
  <si>
    <t>NORADRENALIN LECIVA</t>
  </si>
  <si>
    <t>PARALEN 500 SUP</t>
  </si>
  <si>
    <t>500MG SUP 5</t>
  </si>
  <si>
    <t>PERINDOPRIL RATIOPHARM</t>
  </si>
  <si>
    <t>4MG TBL NOB 90</t>
  </si>
  <si>
    <t>PLASMALYTE ROZTOK</t>
  </si>
  <si>
    <t>INF SOL 10X1000ML</t>
  </si>
  <si>
    <t>PLASMALYTE ROZTOK S GLUKOZOU 5%</t>
  </si>
  <si>
    <t>75MG CPS DUR 14</t>
  </si>
  <si>
    <t>PREGABALIN SANDOZ 300 MG</t>
  </si>
  <si>
    <t>POR CPS DUR 56X300MG</t>
  </si>
  <si>
    <t>PROPOFOL 1% MCT/LCT FRESENIUS</t>
  </si>
  <si>
    <t>INJ EML 10X100ML</t>
  </si>
  <si>
    <t>SUFENTANIL TORREX 50 MCG/ML</t>
  </si>
  <si>
    <t>INJ SOL 5X5ML/250RG</t>
  </si>
  <si>
    <t>THYROZOL 10</t>
  </si>
  <si>
    <t>TBL OBD 50X10MG</t>
  </si>
  <si>
    <t>TONANDA 8 MG/5 MG/2,5 MG</t>
  </si>
  <si>
    <t>VALSACOMBI 160 MG/12,5 MG</t>
  </si>
  <si>
    <t>POR TBL FLM 28</t>
  </si>
  <si>
    <t>VALSACOMBI 160 MG/25 MG</t>
  </si>
  <si>
    <t>VEROSPIRON 50MG</t>
  </si>
  <si>
    <t>CPS 30X50MG</t>
  </si>
  <si>
    <t>VIANT</t>
  </si>
  <si>
    <t>INF PLV SOL 10</t>
  </si>
  <si>
    <t>INF SOL 5X1000ML</t>
  </si>
  <si>
    <t>OLIMEL N9</t>
  </si>
  <si>
    <t>INF EML4X2000ML</t>
  </si>
  <si>
    <t>OLIMEL N9E</t>
  </si>
  <si>
    <t>ARCHIFAR 500 MG</t>
  </si>
  <si>
    <t>INJ+INF PLV SOL 10X500MG</t>
  </si>
  <si>
    <t>ZYVOXID</t>
  </si>
  <si>
    <t>INF SOL 10X300ML</t>
  </si>
  <si>
    <t>MARCAINE 0.5%</t>
  </si>
  <si>
    <t>5MG/ML INJ SOL 5X20ML</t>
  </si>
  <si>
    <t>TACHOSIL</t>
  </si>
  <si>
    <t>DRM SPO 3.0X2.5CM</t>
  </si>
  <si>
    <t>0411 - 1CHIR: lůžkové oddělení 8</t>
  </si>
  <si>
    <t>0412 - 1CHIR: lůžkové oddělení 9 + 9P</t>
  </si>
  <si>
    <t>0432 - 1CHIR: JIP  6</t>
  </si>
  <si>
    <t>0413 - 1CHIR: lůžkové oddělení 3</t>
  </si>
  <si>
    <t>0421 - 1CHIR: ambulance</t>
  </si>
  <si>
    <t>A02BA02 - RANITIDIN</t>
  </si>
  <si>
    <t>A02BC02 - PANTOPRAZOL</t>
  </si>
  <si>
    <t>A04AA01 - ONDANSETRON</t>
  </si>
  <si>
    <t>A07DA - ANTIPROPULZIVA</t>
  </si>
  <si>
    <t>A10BA02 - METFORMIN</t>
  </si>
  <si>
    <t>A10BB12 - GLIMEPIRID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</si>
  <si>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</si>
  <si>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</si>
  <si>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</si>
  <si>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</si>
  <si>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</si>
  <si>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</si>
  <si>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</si>
  <si>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</si>
  <si>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</si>
  <si>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</si>
  <si>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</si>
  <si>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</si>
  <si>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</si>
  <si>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</si>
  <si>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</si>
  <si>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</si>
  <si>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</si>
  <si>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C09AA04 - PERINDOPRIL</t>
  </si>
  <si>
    <t>C09AA05 - RAMIPRIL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</si>
  <si>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</si>
  <si>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</si>
  <si>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</si>
  <si>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</si>
  <si>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</si>
  <si>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</si>
  <si>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</si>
  <si>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</si>
  <si>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</si>
  <si>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</si>
  <si>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G04CA02 - TAMSULOSIN</t>
  </si>
  <si>
    <t>G04CB01 - FINASTERID</t>
  </si>
  <si>
    <t>H01CB02 - OKTREOTID</t>
  </si>
  <si>
    <t>H02AB04 - METHYLPREDNISOLON</t>
  </si>
  <si>
    <t>H02AB09 - HYDROKORTISON</t>
  </si>
  <si>
    <t>J01AA12 - TIGECYKLIN</t>
  </si>
  <si>
    <t>J01DD01 - CEFOTAXIM</t>
  </si>
  <si>
    <t>J01DH02 - MEROPENEM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</si>
  <si>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</si>
  <si>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</si>
  <si>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</si>
  <si>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</si>
  <si>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</si>
  <si>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</si>
  <si>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</si>
  <si>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</si>
  <si>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J02AX06 - ANIDULAFUNGIN</t>
  </si>
  <si>
    <t>L04AX01 - AZATHIOPRIN</t>
  </si>
  <si>
    <t>M04AA01 - ALOPURINOL</t>
  </si>
  <si>
    <t>N01AX10 - PROPOFOL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</si>
  <si>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</si>
  <si>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</si>
  <si>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</si>
  <si>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</si>
  <si>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</si>
  <si>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N03AX14 - LEVETIRACETAM</t>
  </si>
  <si>
    <t>N03AX16 - PREGABALIN</t>
  </si>
  <si>
    <t>N05AH04 - KVETIAPIN</t>
  </si>
  <si>
    <t>N05BA12 - ALPRAZOLAM</t>
  </si>
  <si>
    <t>N05CF02 - ZOLPIDEM</t>
  </si>
  <si>
    <t>N06AB06 - SERTRALIN</t>
  </si>
  <si>
    <t>N06AB10 - ESCITALOPRAM</t>
  </si>
  <si>
    <t>N06AX11 - MIRTAZAPIN</t>
  </si>
  <si>
    <t>N06BX18 - VINPOCETIN</t>
  </si>
  <si>
    <t>R03AC02 - SALBUTAMOL</t>
  </si>
  <si>
    <t>R05CB06 - AMBROXOL</t>
  </si>
  <si>
    <t>R06AE07 - CETIRIZIN</t>
  </si>
  <si>
    <t>R06AX13 - LORATADIN</t>
  </si>
  <si>
    <t>B01AF02 - APIXABAN</t>
  </si>
  <si>
    <t>N06AX21 - DULOXETIN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</si>
  <si>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</si>
  <si>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</si>
  <si>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</si>
  <si>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</si>
  <si>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</si>
  <si>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</si>
  <si>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</si>
  <si>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</si>
  <si>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</si>
  <si>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</si>
  <si>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</si>
  <si>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</si>
  <si>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</si>
  <si>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A03FA07</t>
  </si>
  <si>
    <t>166760</t>
  </si>
  <si>
    <t>KINITO</t>
  </si>
  <si>
    <t>50MG TBL FLM 100(10X10)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</si>
  <si>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</si>
  <si>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</si>
  <si>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</si>
  <si>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</si>
  <si>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</si>
  <si>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</si>
  <si>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</si>
  <si>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</si>
  <si>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</si>
  <si>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</si>
  <si>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</si>
  <si>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</si>
  <si>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</si>
  <si>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</si>
  <si>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</si>
  <si>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213482</t>
  </si>
  <si>
    <t>19000IU/ML INJ SOL ISP 10X0,8ML</t>
  </si>
  <si>
    <t>213494</t>
  </si>
  <si>
    <t>9500IU/ML INJ SOL ISP 10X0,4ML</t>
  </si>
  <si>
    <t>B01AF02</t>
  </si>
  <si>
    <t>168326</t>
  </si>
  <si>
    <t>ELIQUIS</t>
  </si>
  <si>
    <t>2,5MG TBL FLM 20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</si>
  <si>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</si>
  <si>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</si>
  <si>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</si>
  <si>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</si>
  <si>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</si>
  <si>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</si>
  <si>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</si>
  <si>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13768</t>
  </si>
  <si>
    <t>200MG TBL NOB 60</t>
  </si>
  <si>
    <t>C03CA01</t>
  </si>
  <si>
    <t>214036</t>
  </si>
  <si>
    <t>56805</t>
  </si>
  <si>
    <t>40MG TBL NOB 100</t>
  </si>
  <si>
    <t>C05BA01</t>
  </si>
  <si>
    <t>100304</t>
  </si>
  <si>
    <t>300MG/100G GEL 40G</t>
  </si>
  <si>
    <t>100308</t>
  </si>
  <si>
    <t>300MG/100G CRM 40G</t>
  </si>
  <si>
    <t>C07AB02</t>
  </si>
  <si>
    <t>32225</t>
  </si>
  <si>
    <t>C07AB07</t>
  </si>
  <si>
    <t>158692</t>
  </si>
  <si>
    <t>5MG TBL FLM 30</t>
  </si>
  <si>
    <t>158711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</si>
  <si>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</si>
  <si>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</si>
  <si>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</si>
  <si>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</si>
  <si>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</si>
  <si>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</si>
  <si>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</si>
  <si>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</si>
  <si>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C08CA08</t>
  </si>
  <si>
    <t>111902</t>
  </si>
  <si>
    <t>NITRESAN</t>
  </si>
  <si>
    <t>20MG TBL NOB 30</t>
  </si>
  <si>
    <t>C09AA04</t>
  </si>
  <si>
    <t>101211</t>
  </si>
  <si>
    <t>5MG TBL FLM 90(3X30)</t>
  </si>
  <si>
    <t>C09AA05</t>
  </si>
  <si>
    <t>56972</t>
  </si>
  <si>
    <t>TRITACE</t>
  </si>
  <si>
    <t>1,25MG TBL NOB 20</t>
  </si>
  <si>
    <t>C09BB04</t>
  </si>
  <si>
    <t>124115</t>
  </si>
  <si>
    <t>PRESTANCE</t>
  </si>
  <si>
    <t>10MG/5MG TBL NOB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</si>
  <si>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</si>
  <si>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</si>
  <si>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</si>
  <si>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</si>
  <si>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</si>
  <si>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</si>
  <si>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</si>
  <si>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</si>
  <si>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</si>
  <si>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</si>
  <si>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C09DB04</t>
  </si>
  <si>
    <t>167852</t>
  </si>
  <si>
    <t>TWYNSTA</t>
  </si>
  <si>
    <t>80MG/5MG TBL NOB 28</t>
  </si>
  <si>
    <t>C10AA01</t>
  </si>
  <si>
    <t>144127</t>
  </si>
  <si>
    <t>SIMVASTATIN MYLAN</t>
  </si>
  <si>
    <t>20MG TBL FLM 100 I</t>
  </si>
  <si>
    <t>C10AA05</t>
  </si>
  <si>
    <t>122632</t>
  </si>
  <si>
    <t>SORTIS</t>
  </si>
  <si>
    <t>80MG TBL FLM 30</t>
  </si>
  <si>
    <t>50316</t>
  </si>
  <si>
    <t>TULIP</t>
  </si>
  <si>
    <t>20MG TBL FLM 30X1</t>
  </si>
  <si>
    <t>C10AA07</t>
  </si>
  <si>
    <t>145567</t>
  </si>
  <si>
    <t>ROSUMOP</t>
  </si>
  <si>
    <t>G04CA02</t>
  </si>
  <si>
    <t>14439</t>
  </si>
  <si>
    <t>0,4MG CPS RDR 30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</si>
  <si>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</si>
  <si>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</si>
  <si>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</si>
  <si>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</si>
  <si>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</si>
  <si>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</si>
  <si>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</si>
  <si>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</si>
  <si>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</si>
  <si>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</si>
  <si>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</si>
  <si>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</si>
  <si>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</si>
  <si>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</si>
  <si>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</si>
  <si>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169714</t>
  </si>
  <si>
    <t>LETROX</t>
  </si>
  <si>
    <t>125MCG TBL NOB 100</t>
  </si>
  <si>
    <t>69189</t>
  </si>
  <si>
    <t>EUTHYROX</t>
  </si>
  <si>
    <t>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</si>
  <si>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</si>
  <si>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</si>
  <si>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</si>
  <si>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</si>
  <si>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</si>
  <si>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</si>
  <si>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</si>
  <si>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</si>
  <si>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</si>
  <si>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</si>
  <si>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</si>
  <si>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</si>
  <si>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</si>
  <si>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</si>
  <si>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</si>
  <si>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</si>
  <si>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J01DH02</t>
  </si>
  <si>
    <t>156835</t>
  </si>
  <si>
    <t>MEROPENEM KABI</t>
  </si>
  <si>
    <t>1G INJ/INF PLV SOL 10</t>
  </si>
  <si>
    <t>183817</t>
  </si>
  <si>
    <t>ARCHIFAR</t>
  </si>
  <si>
    <t>J01FF01</t>
  </si>
  <si>
    <t>129836</t>
  </si>
  <si>
    <t>CLINDAMYCIN KABI</t>
  </si>
  <si>
    <t>150MG/ML INJ SOL/INF CNC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</si>
  <si>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</si>
  <si>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</si>
  <si>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</si>
  <si>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</si>
  <si>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</si>
  <si>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</si>
  <si>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</si>
  <si>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</si>
  <si>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</si>
  <si>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</si>
  <si>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</si>
  <si>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</si>
  <si>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</si>
  <si>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</si>
  <si>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</si>
  <si>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</si>
  <si>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</si>
  <si>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</si>
  <si>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</si>
  <si>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</si>
  <si>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</si>
  <si>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</si>
  <si>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</si>
  <si>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</si>
  <si>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</si>
  <si>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</si>
  <si>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</si>
  <si>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205772</t>
  </si>
  <si>
    <t>L04AX01</t>
  </si>
  <si>
    <t>199645</t>
  </si>
  <si>
    <t>M04AA01</t>
  </si>
  <si>
    <t>1633</t>
  </si>
  <si>
    <t>PURINOL</t>
  </si>
  <si>
    <t>100MG TBL NOB 50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</si>
  <si>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</si>
  <si>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</si>
  <si>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</si>
  <si>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</si>
  <si>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</si>
  <si>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</si>
  <si>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</si>
  <si>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216736</t>
  </si>
  <si>
    <t>55823</t>
  </si>
  <si>
    <t>55824</t>
  </si>
  <si>
    <t>500MG/ML INJ SOL 5X5ML</t>
  </si>
  <si>
    <t>N02BE01</t>
  </si>
  <si>
    <t>157875</t>
  </si>
  <si>
    <t>PARACETAMOL KABI</t>
  </si>
  <si>
    <t>10MG/ML INF SOL 10X100ML</t>
  </si>
  <si>
    <t>N03AG01</t>
  </si>
  <si>
    <t>92587</t>
  </si>
  <si>
    <t>DEPAKINE CHRONO 500 MG SÉCABLE</t>
  </si>
  <si>
    <t>500MG TBL RET 30</t>
  </si>
  <si>
    <t>N03AX14</t>
  </si>
  <si>
    <t>175080</t>
  </si>
  <si>
    <t>DRETACEN</t>
  </si>
  <si>
    <t>250MG TBL FLM 50</t>
  </si>
  <si>
    <t>N04BA02</t>
  </si>
  <si>
    <t>3591</t>
  </si>
  <si>
    <t>250MG/25MG TBL NOB 100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</si>
  <si>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</si>
  <si>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</si>
  <si>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</si>
  <si>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</si>
  <si>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</si>
  <si>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</si>
  <si>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</si>
  <si>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N06AB06</t>
  </si>
  <si>
    <t>53950</t>
  </si>
  <si>
    <t>ZOLOFT</t>
  </si>
  <si>
    <t>50MG TBL FLM 28</t>
  </si>
  <si>
    <t>53951</t>
  </si>
  <si>
    <t>100MG TBL FLM 28</t>
  </si>
  <si>
    <t>N06AX11</t>
  </si>
  <si>
    <t>146071</t>
  </si>
  <si>
    <t>MIRTAZAPIN MYLAN</t>
  </si>
  <si>
    <t>30MG POR TBL DIS 30</t>
  </si>
  <si>
    <t>R03AC02</t>
  </si>
  <si>
    <t>58380</t>
  </si>
  <si>
    <t>VENTOLIN</t>
  </si>
  <si>
    <t>5MG/ML INH SOL 1X20ML</t>
  </si>
  <si>
    <t>R06AE07</t>
  </si>
  <si>
    <t>66030</t>
  </si>
  <si>
    <t>V06XX</t>
  </si>
  <si>
    <t>33859</t>
  </si>
  <si>
    <t>214525</t>
  </si>
  <si>
    <t>CONTROLOC</t>
  </si>
  <si>
    <t>40MG TBL ENT 28 I</t>
  </si>
  <si>
    <t>214526</t>
  </si>
  <si>
    <t>40MG TBL ENT 100 I</t>
  </si>
  <si>
    <t>166759</t>
  </si>
  <si>
    <t>50MG TBL FLM 40(4X10)</t>
  </si>
  <si>
    <t>163085</t>
  </si>
  <si>
    <t>B01AC04</t>
  </si>
  <si>
    <t>149480</t>
  </si>
  <si>
    <t>ZYLLT</t>
  </si>
  <si>
    <t>75MG TBL FLM 28</t>
  </si>
  <si>
    <t>56804</t>
  </si>
  <si>
    <t>40MG TBL NOB 50</t>
  </si>
  <si>
    <t>C07AB05</t>
  </si>
  <si>
    <t>49909</t>
  </si>
  <si>
    <t>LOKREN</t>
  </si>
  <si>
    <t>20MG TBL FLM 28</t>
  </si>
  <si>
    <t>C07AG02</t>
  </si>
  <si>
    <t>102596</t>
  </si>
  <si>
    <t>CARVESAN</t>
  </si>
  <si>
    <t>6,25MG TBL NOB 30</t>
  </si>
  <si>
    <t>C08CA13</t>
  </si>
  <si>
    <t>169623</t>
  </si>
  <si>
    <t>KAPIDIN</t>
  </si>
  <si>
    <t>10MG TBL FLM 30 II</t>
  </si>
  <si>
    <t>169654</t>
  </si>
  <si>
    <t>20MG TBL FLM 30 II</t>
  </si>
  <si>
    <t>56976</t>
  </si>
  <si>
    <t>2,5MG TBL NOB 20</t>
  </si>
  <si>
    <t>56981</t>
  </si>
  <si>
    <t>C09BX01</t>
  </si>
  <si>
    <t>190973</t>
  </si>
  <si>
    <t>TRIPLIXAM</t>
  </si>
  <si>
    <t>10MG/2,5MG/10MG TBL FLM 30</t>
  </si>
  <si>
    <t>C09DA07</t>
  </si>
  <si>
    <t>189664</t>
  </si>
  <si>
    <t>TELMISARTAN/HYDROCHLOROTHIAZID SANDOZ</t>
  </si>
  <si>
    <t>80MG/12,5MG TBL FLM 100</t>
  </si>
  <si>
    <t>148309</t>
  </si>
  <si>
    <t>40MG TBL FLM 90</t>
  </si>
  <si>
    <t>50309</t>
  </si>
  <si>
    <t>10MG TBL FLM 30X1</t>
  </si>
  <si>
    <t>187427</t>
  </si>
  <si>
    <t>100MCG TBL NOB 100</t>
  </si>
  <si>
    <t>J01DD01</t>
  </si>
  <si>
    <t>201030</t>
  </si>
  <si>
    <t>SEFOTAK</t>
  </si>
  <si>
    <t>1G INJ/INF PLV SOL 1</t>
  </si>
  <si>
    <t>129834</t>
  </si>
  <si>
    <t>150MG/ML INJ SOL/INF CNC SOL 10X2ML</t>
  </si>
  <si>
    <t>J02AX06</t>
  </si>
  <si>
    <t>149384</t>
  </si>
  <si>
    <t>ECALTA</t>
  </si>
  <si>
    <t>100MG INF PLV CSL 1</t>
  </si>
  <si>
    <t>127272</t>
  </si>
  <si>
    <t>136507</t>
  </si>
  <si>
    <t>N03AX16</t>
  </si>
  <si>
    <t>210546</t>
  </si>
  <si>
    <t>210716</t>
  </si>
  <si>
    <t>N05AH04</t>
  </si>
  <si>
    <t>142865</t>
  </si>
  <si>
    <t>QUETIAPINE POLPHARMA</t>
  </si>
  <si>
    <t>25MG TBL FLM 3X10</t>
  </si>
  <si>
    <t>N06AX21</t>
  </si>
  <si>
    <t>28389</t>
  </si>
  <si>
    <t>CYMBALTA</t>
  </si>
  <si>
    <t>60MG CPS ETD 28</t>
  </si>
  <si>
    <t>31934</t>
  </si>
  <si>
    <t>100MCG/DÁV INH SUS PSS 200DÁV</t>
  </si>
  <si>
    <t>R05CB06</t>
  </si>
  <si>
    <t>202900</t>
  </si>
  <si>
    <t>30MG TBL NOB 20</t>
  </si>
  <si>
    <t>223148</t>
  </si>
  <si>
    <t>R06AX13</t>
  </si>
  <si>
    <t>53639</t>
  </si>
  <si>
    <t>10MG TBL NOB 30</t>
  </si>
  <si>
    <t>33220</t>
  </si>
  <si>
    <t>POR SOL 1X225G</t>
  </si>
  <si>
    <t>33858</t>
  </si>
  <si>
    <t>A02BA02</t>
  </si>
  <si>
    <t>93969</t>
  </si>
  <si>
    <t>50MG/2ML INJ SOL 5X2ML</t>
  </si>
  <si>
    <t>A07DA</t>
  </si>
  <si>
    <t>30652</t>
  </si>
  <si>
    <t>2,5MG/0,025MG TBL NOB 20</t>
  </si>
  <si>
    <t>A10BA02</t>
  </si>
  <si>
    <t>191922</t>
  </si>
  <si>
    <t>SIOFOR</t>
  </si>
  <si>
    <t>1000MG TBL FLM 60</t>
  </si>
  <si>
    <t>213480</t>
  </si>
  <si>
    <t>19000IU/ML INJ SOL ISP 10X0,6ML</t>
  </si>
  <si>
    <t>213488</t>
  </si>
  <si>
    <t>9500IU/ML INJ SOL ISP 2X0,6ML</t>
  </si>
  <si>
    <t>C01EB15</t>
  </si>
  <si>
    <t>178689</t>
  </si>
  <si>
    <t>PROTEVASC</t>
  </si>
  <si>
    <t>35MG TBL PRO 60</t>
  </si>
  <si>
    <t>C02AC05</t>
  </si>
  <si>
    <t>16916</t>
  </si>
  <si>
    <t>MOXOSTAD</t>
  </si>
  <si>
    <t>0,2MG TBL FLM 100</t>
  </si>
  <si>
    <t>158697</t>
  </si>
  <si>
    <t>2954</t>
  </si>
  <si>
    <t>15864</t>
  </si>
  <si>
    <t>C09AA10</t>
  </si>
  <si>
    <t>215914</t>
  </si>
  <si>
    <t>124129</t>
  </si>
  <si>
    <t>10MG/10MG TBL NOB 30</t>
  </si>
  <si>
    <t>187788</t>
  </si>
  <si>
    <t>TONARSSA</t>
  </si>
  <si>
    <t>4MG/5MG TBL NOB 30</t>
  </si>
  <si>
    <t>190963</t>
  </si>
  <si>
    <t>5MG/1,25MG/10MG TBL FLM 30</t>
  </si>
  <si>
    <t>190970</t>
  </si>
  <si>
    <t>10MG/2,5MG/5MG TBL FLM 90(3X30)</t>
  </si>
  <si>
    <t>190975</t>
  </si>
  <si>
    <t>10MG/2,5MG/10MG TBL FLM 90(3X30)</t>
  </si>
  <si>
    <t>G04CB01</t>
  </si>
  <si>
    <t>218523</t>
  </si>
  <si>
    <t>5951</t>
  </si>
  <si>
    <t>875MG/125MG TBL FLM 14</t>
  </si>
  <si>
    <t>127263</t>
  </si>
  <si>
    <t>136505</t>
  </si>
  <si>
    <t>155383</t>
  </si>
  <si>
    <t>LUNALDIN</t>
  </si>
  <si>
    <t>100MCG SLG TBL NOB 30</t>
  </si>
  <si>
    <t>N02AE01</t>
  </si>
  <si>
    <t>42758</t>
  </si>
  <si>
    <t>TRANSTEC</t>
  </si>
  <si>
    <t>52,5MCG/H TDR EMP 5</t>
  </si>
  <si>
    <t>N02AJ13</t>
  </si>
  <si>
    <t>201290</t>
  </si>
  <si>
    <t>MEDRACET</t>
  </si>
  <si>
    <t>37,5MG/325MG TBL NOB 30</t>
  </si>
  <si>
    <t>7981</t>
  </si>
  <si>
    <t>500MG/ML INJ SOL 10X2ML</t>
  </si>
  <si>
    <t>157871</t>
  </si>
  <si>
    <t>10MG/ML INF SOL 10X50ML</t>
  </si>
  <si>
    <t>N06BX18</t>
  </si>
  <si>
    <t>10252</t>
  </si>
  <si>
    <t>33856</t>
  </si>
  <si>
    <t>33857</t>
  </si>
  <si>
    <t>B01AC16</t>
  </si>
  <si>
    <t>25744</t>
  </si>
  <si>
    <t>INTEGRILIN</t>
  </si>
  <si>
    <t>0,75MG/ML INF SOL 1X100ML</t>
  </si>
  <si>
    <t>40536</t>
  </si>
  <si>
    <t>40MG/ML INJ SUS 1X5ML</t>
  </si>
  <si>
    <t>107938</t>
  </si>
  <si>
    <t>150MG/3ML INJ SOL 6X3ML</t>
  </si>
  <si>
    <t>16913</t>
  </si>
  <si>
    <t>0,2MG TBL FLM 30</t>
  </si>
  <si>
    <t>104546</t>
  </si>
  <si>
    <t>206512</t>
  </si>
  <si>
    <t>TONANDA</t>
  </si>
  <si>
    <t>8MG/5MG/2,5MG TBL NOB 30</t>
  </si>
  <si>
    <t>183812</t>
  </si>
  <si>
    <t>500MG INJ/INF PLV SOL 10</t>
  </si>
  <si>
    <t>J01XX08</t>
  </si>
  <si>
    <t>3708</t>
  </si>
  <si>
    <t>2MG/ML INF SOL 10X300ML I</t>
  </si>
  <si>
    <t>N01AH03</t>
  </si>
  <si>
    <t>21088</t>
  </si>
  <si>
    <t>SUFENTANIL TORREX</t>
  </si>
  <si>
    <t>50MCG/ML INJ SOL 5X5ML</t>
  </si>
  <si>
    <t>N01AX10</t>
  </si>
  <si>
    <t>18175</t>
  </si>
  <si>
    <t>10MG/ML INJ/INF EML 10X100ML</t>
  </si>
  <si>
    <t>210595</t>
  </si>
  <si>
    <t>300MG CPS DUR 56</t>
  </si>
  <si>
    <t>210703</t>
  </si>
  <si>
    <t>6618</t>
  </si>
  <si>
    <t>0,5MG TBL NOB 30</t>
  </si>
  <si>
    <t>N06AB10</t>
  </si>
  <si>
    <t>134502</t>
  </si>
  <si>
    <t>ELICEA</t>
  </si>
  <si>
    <t>10MG TBL FLM 28</t>
  </si>
  <si>
    <t>134513</t>
  </si>
  <si>
    <t>4063</t>
  </si>
  <si>
    <t>5MG TBL NOB 50</t>
  </si>
  <si>
    <t>Přehled plnění pozitivního listu - spotřeba léčivých přípravků - orientační přehled</t>
  </si>
  <si>
    <t>04 - 1CHIR: I. Chirurgická klinika</t>
  </si>
  <si>
    <t>0464 - 1CHIR: pracoviště COS</t>
  </si>
  <si>
    <t>I. Chirurgická klinika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</si>
  <si>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</si>
  <si>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</si>
  <si>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</si>
  <si>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</si>
  <si>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</si>
  <si>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</si>
  <si>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</si>
  <si>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</si>
  <si>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</si>
  <si>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</si>
  <si>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</si>
  <si>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</si>
  <si>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</si>
  <si>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</si>
  <si>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>* Legenda</t>
  </si>
  <si>
    <t>DIAPZT = Pomůcky pro diabetiky, jejichž název začíná slovem "Pumpa"</t>
  </si>
  <si>
    <t>Aujeský René</t>
  </si>
  <si>
    <t>Bébarová Linda</t>
  </si>
  <si>
    <t>Benická Alžběta</t>
  </si>
  <si>
    <t>Gregořík Michal</t>
  </si>
  <si>
    <t>Halama Jiří</t>
  </si>
  <si>
    <t>Hanuliak Jan</t>
  </si>
  <si>
    <t>Chudáček Josef</t>
  </si>
  <si>
    <t>Janda Petr</t>
  </si>
  <si>
    <t>Jeřábková Jana</t>
  </si>
  <si>
    <t>Klementa Ivo</t>
  </si>
  <si>
    <t>Kleštincová Tereza</t>
  </si>
  <si>
    <t>Klos Dušan</t>
  </si>
  <si>
    <t>Králíčková Zuzana</t>
  </si>
  <si>
    <t>Kriváčková Dominika</t>
  </si>
  <si>
    <t>Kysučan Jiří</t>
  </si>
  <si>
    <t>Loveček Martin</t>
  </si>
  <si>
    <t>Lysák Radek</t>
  </si>
  <si>
    <t>Malý Tomáš</t>
  </si>
  <si>
    <t>Molnár Ján</t>
  </si>
  <si>
    <t>Neoral Čestmír</t>
  </si>
  <si>
    <t>Pastorová Barbora</t>
  </si>
  <si>
    <t>Riško Juraj</t>
  </si>
  <si>
    <t>Řezáč Tomáš</t>
  </si>
  <si>
    <t>Skalický Pavel</t>
  </si>
  <si>
    <t>Skopal František</t>
  </si>
  <si>
    <t>Starý Lubomír</t>
  </si>
  <si>
    <t>Stašek Martin</t>
  </si>
  <si>
    <t>Stehlík Daniel</t>
  </si>
  <si>
    <t>Szkorupa Marek</t>
  </si>
  <si>
    <t>Špička Jan</t>
  </si>
  <si>
    <t>Špička Petr</t>
  </si>
  <si>
    <t>Tesaříková Jana</t>
  </si>
  <si>
    <t>Vomáčková Katherine</t>
  </si>
  <si>
    <t>Vostrovská Zuzana</t>
  </si>
  <si>
    <t>Vrba Radek</t>
  </si>
  <si>
    <t>Vysloužil Kamil</t>
  </si>
  <si>
    <t>Xinopulos Pavel</t>
  </si>
  <si>
    <t>Zbořil Pavel</t>
  </si>
  <si>
    <t>Zhdykov Radomyr</t>
  </si>
  <si>
    <t>Zlámalová Nora</t>
  </si>
  <si>
    <t>HYDROKORTISON</t>
  </si>
  <si>
    <t>858</t>
  </si>
  <si>
    <t>HYDROCORTISON LÉČIVA</t>
  </si>
  <si>
    <t>10MG/G UNG 10G</t>
  </si>
  <si>
    <t>RUTOSID, KOMBINACE</t>
  </si>
  <si>
    <t>216471</t>
  </si>
  <si>
    <t>150MG/150MG/100MG CPS DUR 30 II</t>
  </si>
  <si>
    <t>SODNÁ SŮL METAMIZOLU</t>
  </si>
  <si>
    <t>AMOXICILIN A  INHIBITOR BETA-LAKTAMASY</t>
  </si>
  <si>
    <t>132992</t>
  </si>
  <si>
    <t>Jiná</t>
  </si>
  <si>
    <t>*3006</t>
  </si>
  <si>
    <t>Jiný</t>
  </si>
  <si>
    <t>AMIODARON</t>
  </si>
  <si>
    <t>FLUKONAZOL</t>
  </si>
  <si>
    <t>225896</t>
  </si>
  <si>
    <t>FLUKONAZOL PMCS</t>
  </si>
  <si>
    <t>100MG CPS DUR 28</t>
  </si>
  <si>
    <t>NADROPARIN</t>
  </si>
  <si>
    <t>213489</t>
  </si>
  <si>
    <t>9500IU/ML INJ SOL ISP 10X0,6ML</t>
  </si>
  <si>
    <t>213490</t>
  </si>
  <si>
    <t>9500IU/ML INJ SOL ISP 10X1ML</t>
  </si>
  <si>
    <t>TRAMADOL A PARACETAMOL</t>
  </si>
  <si>
    <t>132872</t>
  </si>
  <si>
    <t>37,5MG/325MG TBL FLM 30</t>
  </si>
  <si>
    <t>201607</t>
  </si>
  <si>
    <t>37,5MG/325MG TBL FLM 10X1</t>
  </si>
  <si>
    <t>KLARITHROMYCIN</t>
  </si>
  <si>
    <t>216199</t>
  </si>
  <si>
    <t>KLACID</t>
  </si>
  <si>
    <t>500MG TBL FLM 14</t>
  </si>
  <si>
    <t>LAKTULOSA</t>
  </si>
  <si>
    <t>215713</t>
  </si>
  <si>
    <t>667MG/ML POR SOL 1X200ML II</t>
  </si>
  <si>
    <t>CHLORID DRASELNÝ</t>
  </si>
  <si>
    <t>200935</t>
  </si>
  <si>
    <t>1G TBL PRO 30</t>
  </si>
  <si>
    <t>METRONIDAZOL</t>
  </si>
  <si>
    <t>2427</t>
  </si>
  <si>
    <t>250MG TBL NOB 20</t>
  </si>
  <si>
    <t>132654</t>
  </si>
  <si>
    <t>MULTIENZYMOVÉ PŘÍPRAVKY (LIPASA, PROTEASA APOD.)</t>
  </si>
  <si>
    <t>230614</t>
  </si>
  <si>
    <t>KREON 25 000</t>
  </si>
  <si>
    <t>25000U CPS ETD 50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</si>
  <si>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</si>
  <si>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</si>
  <si>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</si>
  <si>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</si>
  <si>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KODEIN</t>
  </si>
  <si>
    <t>56992</t>
  </si>
  <si>
    <t>213485</t>
  </si>
  <si>
    <t>9500IU/ML INJ SOL ISP 10X0,8ML</t>
  </si>
  <si>
    <t>OMEPRAZOL</t>
  </si>
  <si>
    <t>25366</t>
  </si>
  <si>
    <t>20MG CPS ETD 90 I</t>
  </si>
  <si>
    <t>DEXAMETHASON</t>
  </si>
  <si>
    <t>84700</t>
  </si>
  <si>
    <t>OTOBACID N</t>
  </si>
  <si>
    <t>0,2MG/G+5MG/G+479,8MG/G AUR GTT SOL 1X5ML</t>
  </si>
  <si>
    <t>MELOXIKAM</t>
  </si>
  <si>
    <t>112561</t>
  </si>
  <si>
    <t>RECOXA</t>
  </si>
  <si>
    <t>15MG TBL NOB 30</t>
  </si>
  <si>
    <t>NIMESULID</t>
  </si>
  <si>
    <t>12892</t>
  </si>
  <si>
    <t>AMLODIPIN</t>
  </si>
  <si>
    <t>42848</t>
  </si>
  <si>
    <t>HIPRES</t>
  </si>
  <si>
    <t>DIOSMIN, KOMBINACE</t>
  </si>
  <si>
    <t>132908</t>
  </si>
  <si>
    <t>500MG TBL FLM 120</t>
  </si>
  <si>
    <t>FUROSEMID</t>
  </si>
  <si>
    <t>MOMETASON</t>
  </si>
  <si>
    <t>192521</t>
  </si>
  <si>
    <t>NASONEX</t>
  </si>
  <si>
    <t>50MCG/DÁV NAS SPR SUS 140DÁV</t>
  </si>
  <si>
    <t>12895</t>
  </si>
  <si>
    <t>100MG POR GRA SUS 30 I</t>
  </si>
  <si>
    <t>OFLOXACIN</t>
  </si>
  <si>
    <t>55636</t>
  </si>
  <si>
    <t>OFLOXIN</t>
  </si>
  <si>
    <t>200MG TBL FLM 10</t>
  </si>
  <si>
    <t>VÁPNÍK, KOMBINACE S VITAMINEM D A/NEBO JINÝMI LÉČIVY</t>
  </si>
  <si>
    <t>164888</t>
  </si>
  <si>
    <t>CALTRATE 600 MG/400 IU D3 POTAHOVANÁ TABLETA</t>
  </si>
  <si>
    <t>600MG/400IU TBL FLM 90</t>
  </si>
  <si>
    <t>DIENOGEST A ETHINYLESTRADIOL</t>
  </si>
  <si>
    <t>132749</t>
  </si>
  <si>
    <t>JEANINE</t>
  </si>
  <si>
    <t>2MG/0,03MG TBL OBD 3X21</t>
  </si>
  <si>
    <t>*2030</t>
  </si>
  <si>
    <t>ACIKLOVIR</t>
  </si>
  <si>
    <t>13703</t>
  </si>
  <si>
    <t>ZOVIRAX</t>
  </si>
  <si>
    <t>200MG TBL NOB 25</t>
  </si>
  <si>
    <t>ADEMETHIONIN</t>
  </si>
  <si>
    <t>215851</t>
  </si>
  <si>
    <t>500MG TBL ENT 10</t>
  </si>
  <si>
    <t>AZITHROMYCIN</t>
  </si>
  <si>
    <t>45010</t>
  </si>
  <si>
    <t>AZITROMYCIN SANDOZ</t>
  </si>
  <si>
    <t>500MG TBL FLM 3</t>
  </si>
  <si>
    <t>CIPROFLOXACIN</t>
  </si>
  <si>
    <t>15658</t>
  </si>
  <si>
    <t>CIPLOX</t>
  </si>
  <si>
    <t>DIKLOFENAK</t>
  </si>
  <si>
    <t>119672</t>
  </si>
  <si>
    <t>DICLOFENAC DUO PHARMASWISS</t>
  </si>
  <si>
    <t>75MG CPS RDR 30 I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</si>
  <si>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</si>
  <si>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</si>
  <si>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</si>
  <si>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</si>
  <si>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</si>
  <si>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</si>
  <si>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</si>
  <si>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</si>
  <si>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KYSELINA ASKORBOVÁ (VITAMIN C)</t>
  </si>
  <si>
    <t>92730</t>
  </si>
  <si>
    <t>ACIDUM ASCORBICUM BIOTIKA</t>
  </si>
  <si>
    <t>100MG/ML INJ SOL 50X5ML</t>
  </si>
  <si>
    <t>MAKROGOL</t>
  </si>
  <si>
    <t>58827</t>
  </si>
  <si>
    <t>POR PLV SOL 4</t>
  </si>
  <si>
    <t>METFORMIN A VILDAGLIPTIN</t>
  </si>
  <si>
    <t>29740</t>
  </si>
  <si>
    <t>EUCREAS</t>
  </si>
  <si>
    <t>50MG/1000MG TBL FLM 60 I</t>
  </si>
  <si>
    <t>122112</t>
  </si>
  <si>
    <t>20MG CPS ETD 28</t>
  </si>
  <si>
    <t>122114</t>
  </si>
  <si>
    <t>20MG CPS ETD 100</t>
  </si>
  <si>
    <t>PERINDOPRIL</t>
  </si>
  <si>
    <t>PITOFENON A ANALGETIKA</t>
  </si>
  <si>
    <t>50335</t>
  </si>
  <si>
    <t>500MG/ML+5MG/ML POR GTT SOL 1X25ML</t>
  </si>
  <si>
    <t>SERTRALIN</t>
  </si>
  <si>
    <t>146917</t>
  </si>
  <si>
    <t>50MG TBL FLM 100</t>
  </si>
  <si>
    <t>SILYMARIN</t>
  </si>
  <si>
    <t>1147</t>
  </si>
  <si>
    <t>50MG TBL OBD 100</t>
  </si>
  <si>
    <t>215172</t>
  </si>
  <si>
    <t>NATRIUM-PIKOSULFÁT, KOMBINACE</t>
  </si>
  <si>
    <t>207229</t>
  </si>
  <si>
    <t>CITRAFLEET</t>
  </si>
  <si>
    <t>10MG/3,5G/10,97G POR PLV SOL SCC 2</t>
  </si>
  <si>
    <t>*1026</t>
  </si>
  <si>
    <t>Pomůcky stomické</t>
  </si>
  <si>
    <t>11280</t>
  </si>
  <si>
    <t>FILM OCHRANNÝ CONVACARE</t>
  </si>
  <si>
    <t>100KS</t>
  </si>
  <si>
    <t>130021</t>
  </si>
  <si>
    <t>UBROUSKY ČISTÍCÍ WELLAND REMOVER</t>
  </si>
  <si>
    <t>ROUŠKY WAD050,50KS</t>
  </si>
  <si>
    <t>130027</t>
  </si>
  <si>
    <t>PĚNA TĚLOVÁ ALOE VESTA</t>
  </si>
  <si>
    <t>236ML,PLASTOVÁ NÁDOBA S ROZPRAŠOVAČEM</t>
  </si>
  <si>
    <t>130035</t>
  </si>
  <si>
    <t>SÁČEK 1D VÝPUSTNÝ DANSAC NOVA 1 FOLD UP MAXI</t>
  </si>
  <si>
    <t>BÉŽOVÝ,15-90MM,MAXI,FILTR NOVA,INTEG.UZÁVĚR,815-15,10KS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</si>
  <si>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</si>
  <si>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</si>
  <si>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</si>
  <si>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</si>
  <si>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</si>
  <si>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</si>
  <si>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169269</t>
  </si>
  <si>
    <t>FILM OCHRANNÝ BRAVA</t>
  </si>
  <si>
    <t>SPREJ, 50ML</t>
  </si>
  <si>
    <t>169272</t>
  </si>
  <si>
    <t>ODSTRAŇOVAČ MEDICÍNSKÝCH ADHEZIV BRAVA SPRAY</t>
  </si>
  <si>
    <t>50ML,1KS</t>
  </si>
  <si>
    <t>171540</t>
  </si>
  <si>
    <t>KRÉM BARIÉROVÝ BRAVA</t>
  </si>
  <si>
    <t>TUBA,60ML,1KS</t>
  </si>
  <si>
    <t>2707</t>
  </si>
  <si>
    <t>PUDR ZÁSYPOVÝ STOMAHESIVE</t>
  </si>
  <si>
    <t>25G</t>
  </si>
  <si>
    <t>2709</t>
  </si>
  <si>
    <t>PASTA VYROVNÁVACÍ STOMAHESIVE</t>
  </si>
  <si>
    <t>60G,1KS</t>
  </si>
  <si>
    <t>3364</t>
  </si>
  <si>
    <t>KRÉM BARIÉROVÝ COLOPLAST 4720</t>
  </si>
  <si>
    <t>TUBA 60ML,1KS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</si>
  <si>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</si>
  <si>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</si>
  <si>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</si>
  <si>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</si>
  <si>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</si>
  <si>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MM,30KS</t>
  </si>
  <si>
    <t>82343</t>
  </si>
  <si>
    <t>PÁSEK VYROVNÁVACÍ HYDROKOLOIDNÍ SECUPLAST S ALOE V</t>
  </si>
  <si>
    <t>82344</t>
  </si>
  <si>
    <t>KROUŽEK TĚSNÍCÍ HYDROKOLOIDNÍ TVAROVATELNÝ SECUPLA</t>
  </si>
  <si>
    <t>TENKÝ 50 MM,30KS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</si>
  <si>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</si>
  <si>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</si>
  <si>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</si>
  <si>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</si>
  <si>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</si>
  <si>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</si>
  <si>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</si>
  <si>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</si>
  <si>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</si>
  <si>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</si>
  <si>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82356</t>
  </si>
  <si>
    <t>PASTA VÝPLŇOVÁ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</si>
  <si>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</si>
  <si>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</si>
  <si>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</si>
  <si>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</si>
  <si>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</si>
  <si>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</si>
  <si>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82604</t>
  </si>
  <si>
    <t>SÁČEK 1D VÝPUSTNÝ STOMOCUR PROTECT CONVEX ILEO VIK</t>
  </si>
  <si>
    <t>BÉŽOVÝ S OKÉNKEM,FILTR,KONVEXNÍ 20-43MM,10KS</t>
  </si>
  <si>
    <t>82611</t>
  </si>
  <si>
    <t>SÁČEK 1D UZAVŘENÝ ESTEEM+</t>
  </si>
  <si>
    <t>BÉŽOVÝ, 20/70 MM, STANDARD, FILTR,30KS</t>
  </si>
  <si>
    <t>82612</t>
  </si>
  <si>
    <t>BÉŽOVÝ, 20/70 MM, MALÝ, FILTR,30KS</t>
  </si>
  <si>
    <t>82644</t>
  </si>
  <si>
    <t>SÁČEK 2D UZAVŘENÝ NATURA+</t>
  </si>
  <si>
    <t>BÉŽOVÝ, 45 MM, STANDARD, FILTR, 30KS</t>
  </si>
  <si>
    <t>82654</t>
  </si>
  <si>
    <t>SÁČEK 2D VÝPUSTNÝ NATURA+ INVISICLOSE</t>
  </si>
  <si>
    <t>BÉŽOVÝ, 57 MM, STANDARD, FILTR, 10KS</t>
  </si>
  <si>
    <t>85511</t>
  </si>
  <si>
    <t>SÁČEK 2D VÝPUSTNÝ SENSURA CLICK</t>
  </si>
  <si>
    <t>BÉŽOVÝ, 60 MM, MAXI, FILTR, 30KS, 103660</t>
  </si>
  <si>
    <t>85514</t>
  </si>
  <si>
    <t>PODLOŽKA 2D SENSURA CLICK</t>
  </si>
  <si>
    <t>S OUŠKY, 40 MM, 5KS, 100110</t>
  </si>
  <si>
    <t>85518</t>
  </si>
  <si>
    <t>PODLOŽKA 2D SENSURA CLICK CONVEX L</t>
  </si>
  <si>
    <t>MÍRNĚ KONVEXNÍ S OUŠKY, 50 MM, 5KS, 110210</t>
  </si>
  <si>
    <t>85519</t>
  </si>
  <si>
    <t>MÍRNĚ KONVEXNÍ S OUŠKY, 60 MM, 5KS, 110310</t>
  </si>
  <si>
    <t>85524</t>
  </si>
  <si>
    <t>PROUŽKY ADHEZIVNÍ 102X50MM OCHRANNÉ</t>
  </si>
  <si>
    <t>102X50MM, 100KS</t>
  </si>
  <si>
    <t>PŮLKROUŽKY HYDROKOLOIDNÍ VYROVÁVACÍ SHELTER SAFESE</t>
  </si>
  <si>
    <t>40KS</t>
  </si>
  <si>
    <t>85576</t>
  </si>
  <si>
    <t>FILM OCHRANNÝ PREP COLOPLAST</t>
  </si>
  <si>
    <t>85587</t>
  </si>
  <si>
    <t>PASTA OCHRANNÁ BEZ ALKOHOLU,839010</t>
  </si>
  <si>
    <t>COHESIVE PASTE,60G,1KS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</si>
  <si>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</si>
  <si>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</si>
  <si>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</si>
  <si>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</si>
  <si>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</si>
  <si>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</si>
  <si>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</si>
  <si>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</si>
  <si>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</si>
  <si>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85676</t>
  </si>
  <si>
    <t>ODSTRAŇOVAČ MEDICÍNSKÝCH ADHEZIV CONVATEC NILTAC S</t>
  </si>
  <si>
    <t>85696</t>
  </si>
  <si>
    <t>ODSTRAŇOVAČ NÁPLASTI STOMOCUR EMPLASECTAL SPRAY</t>
  </si>
  <si>
    <t>86253</t>
  </si>
  <si>
    <t>PÁSEK ZAJIŠŤOVACÍ DANSAC 09000-00</t>
  </si>
  <si>
    <t>1KS</t>
  </si>
  <si>
    <t>86516</t>
  </si>
  <si>
    <t>KRÉM DANSAC SKIN CREME 085-00</t>
  </si>
  <si>
    <t>100ML,1KS</t>
  </si>
  <si>
    <t>86671</t>
  </si>
  <si>
    <t>SÁČEK 2D VÝPUSTNÝ DANSAC NOVA 2 FOLD UP 1215-55</t>
  </si>
  <si>
    <t>BÉŽOVÝ,PRSTENEC 55MM,STANDARD,FILTR NOVA,INTEG.UZÁVĚR,10KS</t>
  </si>
  <si>
    <t>86819</t>
  </si>
  <si>
    <t>ROZTOK STOMICKÝ COLOPLAST 4710</t>
  </si>
  <si>
    <t>180ML,1KS</t>
  </si>
  <si>
    <t>86821</t>
  </si>
  <si>
    <t>PODLOŽKA 2D DANSAC NOVA 2 CONVEX</t>
  </si>
  <si>
    <t>43MM,OTVOR 15-30MM,KONVEXNÍ,1543-15,5KS</t>
  </si>
  <si>
    <t>86824</t>
  </si>
  <si>
    <t>55MM,OTVOR 15-42MM,KONVEXNÍ,1555-15,5KS</t>
  </si>
  <si>
    <t>131004</t>
  </si>
  <si>
    <t>PÁS STOMICKÝ</t>
  </si>
  <si>
    <t>PROTECT.STOMA SUPPORT</t>
  </si>
  <si>
    <t>85677</t>
  </si>
  <si>
    <t>SÁČEK 1D VÝPUSTNÝ KONVEX PELICAN STANDARD 839512</t>
  </si>
  <si>
    <t>PRŮHLEDNÝ, K ÚPRAVĚ VELIKOSTI DO 60MM, 10KS</t>
  </si>
  <si>
    <t>130020</t>
  </si>
  <si>
    <t>APLIKÁTOR NA KŮŽI WELLAND WBF</t>
  </si>
  <si>
    <t>ROUŠKY WBF050,50KS</t>
  </si>
  <si>
    <t>82620</t>
  </si>
  <si>
    <t>SÁČEK 1D VÝPUSTNÝ ESTEEM+ INVISICLOSE</t>
  </si>
  <si>
    <t>BÉŽOVÝ, 20/70 MM, STANDARD, FILTR, 10KS</t>
  </si>
  <si>
    <t>85510</t>
  </si>
  <si>
    <t>BÉŽOVÝ, 50 MM, MAXI, FILTR, 30KS, 103650</t>
  </si>
  <si>
    <t>85515</t>
  </si>
  <si>
    <t>S OUŠKY, 50 MM, 5KS, 100210</t>
  </si>
  <si>
    <t>86775</t>
  </si>
  <si>
    <t>PODLOŽKA 2D NATURA CONVEX TVAROVATELNÁ</t>
  </si>
  <si>
    <t>45(22-33)MM,10KS</t>
  </si>
  <si>
    <t>85575</t>
  </si>
  <si>
    <t>PUDR BRAVA</t>
  </si>
  <si>
    <t>130023</t>
  </si>
  <si>
    <t>PŮLKROUŽKY WELLAND HYDROFRAME</t>
  </si>
  <si>
    <t>ŽELATINOVÉ VYROVNÁVACÍ XWAFH33,20KS</t>
  </si>
  <si>
    <t>169773</t>
  </si>
  <si>
    <t>PÁSEK VYROVNÁVACÍ ELASTICKÝ BRAVA</t>
  </si>
  <si>
    <t>20KS</t>
  </si>
  <si>
    <t>169772</t>
  </si>
  <si>
    <t>ODSTRAŇOVAČ MEDICÍNSKÝCH ADHEZIV BRAVA UBROUSKY</t>
  </si>
  <si>
    <t>170000</t>
  </si>
  <si>
    <t>ODSTRAŇOVAČ ADHEZIV WIPEAWAY PLUS SPRAY</t>
  </si>
  <si>
    <t>SILIKONOVÝ S MÁTOVÝM OLEJEM,50ML,1KS</t>
  </si>
  <si>
    <t>130022</t>
  </si>
  <si>
    <t>ODSTRAŇOVAČ LEPU WELLAND REMOVER SPRAY,WAS040</t>
  </si>
  <si>
    <t>170043</t>
  </si>
  <si>
    <t>PASTA WELLAND BEZ ALKOHOLU</t>
  </si>
  <si>
    <t>WSP100 100G,1KS</t>
  </si>
  <si>
    <t>170064</t>
  </si>
  <si>
    <t xml:space="preserve">SÁČEK 1D VÝP DANSAC NOVALIFE 1 SOFT CONVEX MIDI S </t>
  </si>
  <si>
    <t>BÉŽOVÝ,15-34MM,FILTR NOVALIFE,10KS</t>
  </si>
  <si>
    <t>170654</t>
  </si>
  <si>
    <t>PŮLKROUŽKY WELLAND HYDROFRAME S MANUKOVÝM MEDEM</t>
  </si>
  <si>
    <t>VYROVNÁVACÍ,XMHWAFH33,20KS</t>
  </si>
  <si>
    <t>82374</t>
  </si>
  <si>
    <t>SÁČEK 2D VÝPUSTNÝ DANSAC NOVALIFE 2 OPEN MIDI</t>
  </si>
  <si>
    <t>PRSTENEC 55MM,BÉŽOVÝ,10KS,1315-55</t>
  </si>
  <si>
    <t>85697</t>
  </si>
  <si>
    <t>PUDR STOMOCUR HP 30</t>
  </si>
  <si>
    <t>30G</t>
  </si>
  <si>
    <t>86708</t>
  </si>
  <si>
    <t>SÁČEK 2D UZAVŘENÝ DANSAC NOVA 2</t>
  </si>
  <si>
    <t>PRSTENEC 55MM,STANDARD,BÉŽOVÝ,FILTR NOVA,1201-55,30KS</t>
  </si>
  <si>
    <t>170818</t>
  </si>
  <si>
    <t>PODLOŽKA 2D NATURA PLOCHÁ TVAROVATELNÁ S HARMONIKO</t>
  </si>
  <si>
    <t>57(22-33)MM,5KS</t>
  </si>
  <si>
    <t>169994</t>
  </si>
  <si>
    <t>SÁČEK 1D VÝPUSTNÝ CONFIDENCE NATURAL SOFT CONVEX F</t>
  </si>
  <si>
    <t>MĚKKÝ KONVEXNÍ STŘEDNÍ S KRYCÍ CHLOPNÍ,13-38MM,10KS</t>
  </si>
  <si>
    <t>169995</t>
  </si>
  <si>
    <t>MĚKKÝ KONVEXNÍ STŘEDNÍ S KRYCÍ CHLOPNÍ,13-52MM,10KS</t>
  </si>
  <si>
    <t>170045</t>
  </si>
  <si>
    <t>KRÉM WELLAND BARIÉROVÝ ZKLIDŇUJÍCÍ</t>
  </si>
  <si>
    <t>WBC100 100G,1KS</t>
  </si>
  <si>
    <t>171225</t>
  </si>
  <si>
    <t>SÁČEK 1D VÝPUSTNÝ SENSURA MIO S OKÉNKEM</t>
  </si>
  <si>
    <t>NEUTRÁLNÍ ŠEDÝ,10-55,MAXI,KRUHOVÝ FILTR,10421,30KS</t>
  </si>
  <si>
    <t>85652</t>
  </si>
  <si>
    <t>NEUTRALIZÁTOR ZÁPACHU DEODOUR</t>
  </si>
  <si>
    <t>30 SÁČKŮ V BALENÍ</t>
  </si>
  <si>
    <t>171541</t>
  </si>
  <si>
    <t>PASTA ADHEZIVNÍ BRAVA</t>
  </si>
  <si>
    <t>TUBA,60G,1KS</t>
  </si>
  <si>
    <t>130069</t>
  </si>
  <si>
    <t>SÁČEK 2D UZAVŘENÝ STOMOCUR CLIC CD 5757 CW</t>
  </si>
  <si>
    <t>BÉŽOVÝ S OKÉNKEM,FILTR,57MM,30KS</t>
  </si>
  <si>
    <t>170065</t>
  </si>
  <si>
    <t xml:space="preserve">SÁČEK 1D VÝP DANSAC NOVALIFE 1 SOFT CONVEX MAXI S </t>
  </si>
  <si>
    <t>BÉŽOVÝ,15-54MM,FILTR NOVALIFE,10KS</t>
  </si>
  <si>
    <t>86839</t>
  </si>
  <si>
    <t>SÁČEK 1D VÝPUSTNÝ SENSURA 15580</t>
  </si>
  <si>
    <t>DVOUVRSTEVNÁ ADHEZE,BÉŽOVÝ 10-76MM,MAXI,FILTR,30KS</t>
  </si>
  <si>
    <t>86707</t>
  </si>
  <si>
    <t>PRSTENEC 43MM,STANDARD,BÉŽOVÝ,FILTR NOVA,1201-43,30KS</t>
  </si>
  <si>
    <t>170413</t>
  </si>
  <si>
    <t>PUDR ZÁSYPOVÝ ZENSETIV</t>
  </si>
  <si>
    <t>PRO OŠETŘENÍ POKOŽKY U STOMIKŮ,28G,1KS</t>
  </si>
  <si>
    <t>171542</t>
  </si>
  <si>
    <t>ODSTRAŇOVAČ ADHEZIV DANSAC EASISPRAY 083-01</t>
  </si>
  <si>
    <t>SILIKONOVÝ,BEZ ALKOHOLU,VE SREJI,50ML</t>
  </si>
  <si>
    <t>171598</t>
  </si>
  <si>
    <t>KRÉM OCHRANNÝ ASKINA BARRIER CREAM</t>
  </si>
  <si>
    <t>92G,4119201,1KS</t>
  </si>
  <si>
    <t>169774</t>
  </si>
  <si>
    <t>FILM OCHRANNÝ BRAVA UBROUSKY</t>
  </si>
  <si>
    <t>171765</t>
  </si>
  <si>
    <t>POHLCOVAČ PACHU STOMODOR SPRAY</t>
  </si>
  <si>
    <t>MAXI 210ML</t>
  </si>
  <si>
    <t>171766</t>
  </si>
  <si>
    <t>MINI 50ML</t>
  </si>
  <si>
    <t>3341</t>
  </si>
  <si>
    <t>PASTA ADHEZIVNÍ 2650</t>
  </si>
  <si>
    <t>82342</t>
  </si>
  <si>
    <t>PÁSEK VYROVNÁVACÍ HYDROKOLOIDNÍ SECUPLAST</t>
  </si>
  <si>
    <t>82347</t>
  </si>
  <si>
    <t>DESTIČKA HYDROKOLOIDNÍ OCHRANNÁ</t>
  </si>
  <si>
    <t>10X10CM,10KS</t>
  </si>
  <si>
    <t>85517</t>
  </si>
  <si>
    <t>MÍRNĚ KONVEXNÍ S OUŠKY, 40 MM, 5KS, 110110</t>
  </si>
  <si>
    <t>85588</t>
  </si>
  <si>
    <t>KROUŽEK VYROVNÁVACÍ,839005</t>
  </si>
  <si>
    <t>COHESIVE KROUŽEK MALÝ,TENKÝ, EAKIN - 48MM, 30KS</t>
  </si>
  <si>
    <t>85627</t>
  </si>
  <si>
    <t>SÁČEK 1D UZAVŘENÝ KONVEX PELICAN MAXI 839562</t>
  </si>
  <si>
    <t>PRŮHLEDNÝ,K ÚPRAVĚ VELIKOSTI, 10KS</t>
  </si>
  <si>
    <t>170589</t>
  </si>
  <si>
    <t>POHLCOVAČ ZÁPACHU BRAVA, DEODORANT</t>
  </si>
  <si>
    <t>240ML,1KS</t>
  </si>
  <si>
    <t>130062</t>
  </si>
  <si>
    <t>PODLOŽKA 2D STOMOCUR CFLPE 5715</t>
  </si>
  <si>
    <t>FLEXIBILNÍ,DĚLÍCÍ PRSTENEC 57MM,15-40MM,5KS</t>
  </si>
  <si>
    <t>130076</t>
  </si>
  <si>
    <t>SÁČEK 2D VÝPUSTNÝ STOMOCUR CLIC ILEO VIDF 5757 CW</t>
  </si>
  <si>
    <t>BÉŽOVÝ S OKÉNKEM,FILTR,DĚLÍCÍ PRSTENEC 57MM,30KS</t>
  </si>
  <si>
    <t>169999</t>
  </si>
  <si>
    <t>PASTA STOMICKÁ VÝPLŇOVÁ SECUPASTE</t>
  </si>
  <si>
    <t>NEDRÁŽDIVÁ BEZ ALKOHOLU,60G,1KS</t>
  </si>
  <si>
    <t>170046</t>
  </si>
  <si>
    <t>FILM WELLAND BARIÉROVÝ VE SPREJI</t>
  </si>
  <si>
    <t>WBS050 50ML,1KS</t>
  </si>
  <si>
    <t>171767</t>
  </si>
  <si>
    <t>POHLCOVAČ PACHU STOMODOR DROPS</t>
  </si>
  <si>
    <t>35ML</t>
  </si>
  <si>
    <t>86518</t>
  </si>
  <si>
    <t>PASTA DANSAC SOFT PASTE 77550-0</t>
  </si>
  <si>
    <t>50G,1KS</t>
  </si>
  <si>
    <t>171221</t>
  </si>
  <si>
    <t>SÁČEK 1D UZAVŘENÝ SENSURA MIO S OKÉNKEM</t>
  </si>
  <si>
    <t>NEUTRÁLNÍ ŠEDÝ,40-55,MAXI,KRUHOVÝ FILTR,10685,30KS</t>
  </si>
  <si>
    <t>170044</t>
  </si>
  <si>
    <t>PUDR WELLAND ZÁSYPOVÝ</t>
  </si>
  <si>
    <t>WPP025 25G,1KS</t>
  </si>
  <si>
    <t>172025</t>
  </si>
  <si>
    <t>ODSTRAŇOVAČ MEDICÍNSKÝCH ADHEZIV SILIKONOVÝ TRIO E</t>
  </si>
  <si>
    <t>SPREJ 50ML</t>
  </si>
  <si>
    <t>172027</t>
  </si>
  <si>
    <t>FILM OCHRANNÝ SILIKONOVÝ TRIO ELISSE</t>
  </si>
  <si>
    <t>172068</t>
  </si>
  <si>
    <t>PÁS BŘIŠNÍ STOMICKÝ AT04603</t>
  </si>
  <si>
    <t>STOMICKÝ PÁS TEXTILNÍ,ELASTICKÝ</t>
  </si>
  <si>
    <t>172028</t>
  </si>
  <si>
    <t>UBROUSKY 30KS</t>
  </si>
  <si>
    <t>85507</t>
  </si>
  <si>
    <t>BÉŽOVÝ, 50 MM, MIDI, FILTR, 30KS, 103550</t>
  </si>
  <si>
    <t>170587</t>
  </si>
  <si>
    <t>PÁSEK PŘÍDRŽNÝ STOMICKÝ SENSURA MIO CLICK</t>
  </si>
  <si>
    <t>STANDARD,4 OUŠKA,00423,1KS</t>
  </si>
  <si>
    <t>171519</t>
  </si>
  <si>
    <t>SÁČEK 1D VÝPUSTNÝ SENSURA MIO CONVEX SOFT</t>
  </si>
  <si>
    <t>MĚKKÝ KONVEX,NEUTRÁLNÍ ŠEDÝ,15-33,MAXI,FILTR,KONTROLNÍ OKÉNKO,16605,10KS</t>
  </si>
  <si>
    <t>172018</t>
  </si>
  <si>
    <t>UBROUSKY ČISTÍCÍ BRAVA</t>
  </si>
  <si>
    <t>VLHČENÉ UBROUSKY K ČIŠTĚNÍ OKOLÍ STOMIE S PROVITAMINEM B5,15KS</t>
  </si>
  <si>
    <t>171768</t>
  </si>
  <si>
    <t>PODLOŽKA 2D AURUM S MANUKOVÝN MEDEM</t>
  </si>
  <si>
    <t>PRSTENEC 55MM,13-55MM,XMH2F513,5KS</t>
  </si>
  <si>
    <t>171108</t>
  </si>
  <si>
    <t>PODLOŽKA 2D DANSAC NOVALIFE 2 CONVEX</t>
  </si>
  <si>
    <t>70MM,OTVOR 10-59MM,1970-10,5KS</t>
  </si>
  <si>
    <t>172196</t>
  </si>
  <si>
    <t>PÁSEK VYROVNÁVACÍ HYDROKOLOIDNÍ VARIMATE,PŮLKRUH</t>
  </si>
  <si>
    <t>3X9CM, 60KS</t>
  </si>
  <si>
    <t>172197</t>
  </si>
  <si>
    <t>PÁSEK VYROVNÁVACÍ HYDROKOLOIDNÍ VARIMATE,ROVNÝ TVA</t>
  </si>
  <si>
    <t>3X11CM, 60KS</t>
  </si>
  <si>
    <t>82351</t>
  </si>
  <si>
    <t>POHLCOVAČ ZÁPACHU FRESHAIRE</t>
  </si>
  <si>
    <t>SPRAY,50ML</t>
  </si>
  <si>
    <t>85635</t>
  </si>
  <si>
    <t>SÁČEK 1D VÝPUSTNÝ PELICAN PED DĚTSKÝ 839701</t>
  </si>
  <si>
    <t>BÉŽOVÝ,K ÚPRAVĚ VELIKOSTI, BEZSVORKOVÝ UZÁVĚR, 30KS</t>
  </si>
  <si>
    <t>172194</t>
  </si>
  <si>
    <t>PODLOŽKA 2D NATURA KONVEXNÍ S HARMONIKOVÝM KROUŽKE</t>
  </si>
  <si>
    <t>57MM(13-35), 5KS</t>
  </si>
  <si>
    <t>172213</t>
  </si>
  <si>
    <t>PŮLKROUŽKY WELLAND ULTRAFRAME</t>
  </si>
  <si>
    <t>ULTRA TENKÉ VYROVNÁVACÍ, XUFWAFH33, 20KS</t>
  </si>
  <si>
    <t>172236</t>
  </si>
  <si>
    <t>PŮLKROUŽKY EAKIN FLANGE EXTENDER</t>
  </si>
  <si>
    <t>VYROVNÁVACÍ ELASTICKÝ PÁSEK S VÝŘEZY,30KS</t>
  </si>
  <si>
    <t>171771</t>
  </si>
  <si>
    <t>SÁČEK 2D UZAVŘENÝ AURUM</t>
  </si>
  <si>
    <t>BÉŽOVÝ,55MM,XMH2C155,30KS</t>
  </si>
  <si>
    <t>130036</t>
  </si>
  <si>
    <t>PRŮHLEDNÝ,15-90MM,MAXI,FILTR NOVA,INTEG.UZÁVĚR,816-15,10KS</t>
  </si>
  <si>
    <t>170066</t>
  </si>
  <si>
    <t>SÁČEK 1D UZAV DANSAC NOVALIFE 1 VIEWING OPTION MID</t>
  </si>
  <si>
    <t>BÉŽOVÝ,10-55/70MM,FILTR NOVALIFE,30KS</t>
  </si>
  <si>
    <t>170564</t>
  </si>
  <si>
    <t>SÁČEK 2D UZAVŘENÝ SENSURA MIO CLICK</t>
  </si>
  <si>
    <t>NEUTRÁLNÍ ŠEDÝ,60MM,MAXI,KRUHOVÝ FILTR,KONTROLNÍ OKÉNKO,112220,30KS</t>
  </si>
  <si>
    <t>170574</t>
  </si>
  <si>
    <t>SÁČEK 2D VÝPUSTNÝ SENSURA MIO CLICK</t>
  </si>
  <si>
    <t>NEUTRÁLNÍ ŠEDÝ,60MM,MAXI,KRUHOVÝ FILTR,KONTROLNÍ OKÉNKO,112520,30KS</t>
  </si>
  <si>
    <t>171518</t>
  </si>
  <si>
    <t>MĚKKÝ KONVEX,NEUTRÁLNÍ ŠEDÝ,15-33,MIDI,FILTR,KONTROLNÍ OKÉNKO,16601,10KS</t>
  </si>
  <si>
    <t>171538</t>
  </si>
  <si>
    <t>PODLOŽKA 2D SENSURA MIO CLICK CONVEX DEEP</t>
  </si>
  <si>
    <t>HLUBOKÝ KONVEX,S OUŠKY,60MM,16961,5KS</t>
  </si>
  <si>
    <t>172306</t>
  </si>
  <si>
    <t>KROUŽEK TĚSNÍCÍ VYROVNÁVACÍ BRAVA SEAL</t>
  </si>
  <si>
    <t>PRŮMĚR 27MM, TLOUŠŤKA 2,5MM,30KS</t>
  </si>
  <si>
    <t>82348</t>
  </si>
  <si>
    <t>15X15CM,5KS</t>
  </si>
  <si>
    <t>86697</t>
  </si>
  <si>
    <t>KROUŽEK EAKIN COHESIVE SEAL VELKÝ, OBJ.Č.839001</t>
  </si>
  <si>
    <t>98 MM,10KS</t>
  </si>
  <si>
    <t>82601</t>
  </si>
  <si>
    <t>55MM,OTVOR 10-42MM,1955-10,5KS</t>
  </si>
  <si>
    <t>171089</t>
  </si>
  <si>
    <t>SÁČEK 2D VÝPUSTNÝ FLEXIMA KEY</t>
  </si>
  <si>
    <t>BÉŽOVÝ VÝPUST ROLL UP,50MM,621251U,30KS</t>
  </si>
  <si>
    <t>172283</t>
  </si>
  <si>
    <t>SÁČEK 1D VÝPUSTNÝ CONFIDENCE NATURAL ADVANCE S ALO</t>
  </si>
  <si>
    <t>172296</t>
  </si>
  <si>
    <t>ODSTRAŇOVAČ ADHEZIV SALTS</t>
  </si>
  <si>
    <t>UBROUSKY,30KS</t>
  </si>
  <si>
    <t>63767</t>
  </si>
  <si>
    <t>PÁS STOMICKÝ OR 14B</t>
  </si>
  <si>
    <t>VELIKOST L,XL,XXL,XXXL</t>
  </si>
  <si>
    <t>172282</t>
  </si>
  <si>
    <t>VELKÝ S CHLOPNÍ,DO 90 MM,30KS</t>
  </si>
  <si>
    <t>172913</t>
  </si>
  <si>
    <t>PÁSEK VYROVNÁVACÍ ELASTICKÝ BRAVA XL</t>
  </si>
  <si>
    <t>82379</t>
  </si>
  <si>
    <t>SÁČEK 2D VÝPUSTNÝ DANSAC NOVALIFE 2 OPEN MAXI</t>
  </si>
  <si>
    <t>PRSTENEC 70MM,BÉŽOVÝ,10KS,1321-70</t>
  </si>
  <si>
    <t>170742</t>
  </si>
  <si>
    <t>PODLOŽKA 2D FLEXIMA KEY CONVEX 62052U</t>
  </si>
  <si>
    <t>50/12-25,K ÚPRAVĚ,5KS</t>
  </si>
  <si>
    <t>170652</t>
  </si>
  <si>
    <t>KROUŽEK VELLAND S MANUKOVÝM MEDEM</t>
  </si>
  <si>
    <t>TĚSNÍCÍ VYROVNÁVACÍ MALÝ,50MMX2,5MM,XMHWA300,20KS</t>
  </si>
  <si>
    <t>172904</t>
  </si>
  <si>
    <t>SÁČEK 1D VÝPUSTNÝ SENSURA MIO CONCAVE</t>
  </si>
  <si>
    <t>OBRÁCENÝ KONVEX,NEUTRÁLNÍ ŠEDÝ,10-60,MAXI,KONTROLNÍ OKÉNKO,18230,10KS</t>
  </si>
  <si>
    <t>172914</t>
  </si>
  <si>
    <t>SÁČEK 2D UROSTOMICKÝ SENSURA MIO CLICK</t>
  </si>
  <si>
    <t>NEUTRÁLNÍ ŠEDÝ,60MM,MAXI,114990,30KS</t>
  </si>
  <si>
    <t>Obvazový materiál, náplasti</t>
  </si>
  <si>
    <t>18517</t>
  </si>
  <si>
    <t>KRYTÍ INADINE</t>
  </si>
  <si>
    <t>9,5X9,5CM 5KS</t>
  </si>
  <si>
    <t>80173</t>
  </si>
  <si>
    <t>GÁZA SKLÁDANÁ KOMPRESY STERILNÍ STERILUX</t>
  </si>
  <si>
    <t>10X10CM,8 VRSTEV,25X2KS</t>
  </si>
  <si>
    <t>80232</t>
  </si>
  <si>
    <t>KOMPRESY ZETUVIT NESTERILNÍ</t>
  </si>
  <si>
    <t>10X10CM,KOMBINOVANÉ,SAVÉ,30KS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</si>
  <si>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</si>
  <si>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</si>
  <si>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</si>
  <si>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</si>
  <si>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</si>
  <si>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19442</t>
  </si>
  <si>
    <t>ORTÉZA BŘIŠNÍ PÁS S OPOROU BŘICHA DORSÁLNÍ OPORA</t>
  </si>
  <si>
    <t>SUCHÝ ZIP VEL.S-XL,KAT.Č.6389</t>
  </si>
  <si>
    <t>5113</t>
  </si>
  <si>
    <t>PÁS BŘIŠNÍ VERBA 932 520 5</t>
  </si>
  <si>
    <t>OBDVOD TRUPU 95-105CM,VEL.4</t>
  </si>
  <si>
    <t>78585</t>
  </si>
  <si>
    <t>PAS KÝLNÍ TŘÍSELNÝ JEDNOSTRANNÝ INGUIN I</t>
  </si>
  <si>
    <t>793135400100,200 PRAVO NEBO LEVOSTRANNÝ S 1 PELOTOU,7VEL.70-140/PO 10CM/TĚLOVÝ</t>
  </si>
  <si>
    <t>Pomůcky pro inkontinentní</t>
  </si>
  <si>
    <t>3451</t>
  </si>
  <si>
    <t>KONDOM URINÁLNÍ S PROUŽKEM CONVEEN</t>
  </si>
  <si>
    <t>25MM,30KS</t>
  </si>
  <si>
    <t>CIKLOPIROX</t>
  </si>
  <si>
    <t>76152</t>
  </si>
  <si>
    <t>BATRAFEN ROZTOK</t>
  </si>
  <si>
    <t>10MG/ML DRM SOL 20ML</t>
  </si>
  <si>
    <t>DESLORATADIN</t>
  </si>
  <si>
    <t>26331</t>
  </si>
  <si>
    <t>AERIUS</t>
  </si>
  <si>
    <t>97522</t>
  </si>
  <si>
    <t>500MG TBL FLM 30</t>
  </si>
  <si>
    <t>230583</t>
  </si>
  <si>
    <t>500MG TBL FLM 180</t>
  </si>
  <si>
    <t>ERDOSTEIN</t>
  </si>
  <si>
    <t>47033</t>
  </si>
  <si>
    <t>35MG/ML POR PLV SUS 100ML</t>
  </si>
  <si>
    <t>87076</t>
  </si>
  <si>
    <t>300MG CPS DUR 20</t>
  </si>
  <si>
    <t>GLIMEPIRID</t>
  </si>
  <si>
    <t>CHOLEKALCIFEROL</t>
  </si>
  <si>
    <t>12023</t>
  </si>
  <si>
    <t>0,5MG/ML POR GTT SOL 1X10ML</t>
  </si>
  <si>
    <t>IBUPROFEN</t>
  </si>
  <si>
    <t>185634</t>
  </si>
  <si>
    <t>BRUFEN</t>
  </si>
  <si>
    <t>600MG GRA EFF 20</t>
  </si>
  <si>
    <t>JINÁ ANTIBIOTIKA PRO LOKÁLNÍ APLIKACI</t>
  </si>
  <si>
    <t>1066</t>
  </si>
  <si>
    <t>250IU/G+5,2MG/G UNG 10G</t>
  </si>
  <si>
    <t>216194</t>
  </si>
  <si>
    <t>250MG/5ML POR GRA SUS 60ML</t>
  </si>
  <si>
    <t>235810</t>
  </si>
  <si>
    <t>56993</t>
  </si>
  <si>
    <t>30MG TBL NOB 10</t>
  </si>
  <si>
    <t>KYSELINA ACETYLSALICYLOVÁ</t>
  </si>
  <si>
    <t>203564</t>
  </si>
  <si>
    <t>LÉČIVA K TERAPII ONEMOCNĚNÍ JATER</t>
  </si>
  <si>
    <t>125753</t>
  </si>
  <si>
    <t>300MG CPS DUR 100</t>
  </si>
  <si>
    <t>MESALAZIN</t>
  </si>
  <si>
    <t>83135</t>
  </si>
  <si>
    <t>PENTASA</t>
  </si>
  <si>
    <t>1G SUP 28</t>
  </si>
  <si>
    <t>PANTOPRAZOL</t>
  </si>
  <si>
    <t>214433</t>
  </si>
  <si>
    <t>20MG TBL ENT 28 I</t>
  </si>
  <si>
    <t>SULFAMETHOXAZOL A TRIMETHOPRIM</t>
  </si>
  <si>
    <t>3377</t>
  </si>
  <si>
    <t>BISEPTOL</t>
  </si>
  <si>
    <t>400MG/80MG TBL NOB 20</t>
  </si>
  <si>
    <t>ITOPRIDUM</t>
  </si>
  <si>
    <t>138839</t>
  </si>
  <si>
    <t>DORETA</t>
  </si>
  <si>
    <t>37,5MG/325MG TBL FLM 10 I</t>
  </si>
  <si>
    <t>*3009</t>
  </si>
  <si>
    <t>4000005</t>
  </si>
  <si>
    <t>ORTÉZA TRUPU INDIV. ZHOTOVENÁ</t>
  </si>
  <si>
    <t>OD 19 LET</t>
  </si>
  <si>
    <t>4000009</t>
  </si>
  <si>
    <t>BANDÁŽ TRUPU INDIV. ZHOTOVENÁ</t>
  </si>
  <si>
    <t>80171</t>
  </si>
  <si>
    <t>5X5CM,8 VRSTEV,25X2KS</t>
  </si>
  <si>
    <t>80201</t>
  </si>
  <si>
    <t>GÁZA SKLÁDANÁ KOMPRESY NESTERILNÍ</t>
  </si>
  <si>
    <t>10X10CM,8 VRSTEV,100KS</t>
  </si>
  <si>
    <t>169242</t>
  </si>
  <si>
    <t>KRYTÍ HYDROGEL PRONTOSAN WOUND GEL X</t>
  </si>
  <si>
    <t>400508,250G</t>
  </si>
  <si>
    <t>45389</t>
  </si>
  <si>
    <t>PUNČOCHY KOMPRESNÍ STEHENNÍ II.K.T.</t>
  </si>
  <si>
    <t>MAXIS COMFORT A-G</t>
  </si>
  <si>
    <t>5112</t>
  </si>
  <si>
    <t>PÁS BŘIŠNÍ VERBA 932 521 4</t>
  </si>
  <si>
    <t>OBDVOD TRUPU 105-115CM,VEL.5</t>
  </si>
  <si>
    <t>5114</t>
  </si>
  <si>
    <t>PÁS BŘIŠNÍ VERBA 932 519 8</t>
  </si>
  <si>
    <t>OBDVOD TRUPU 85-95CM,VEL.3</t>
  </si>
  <si>
    <t>78586</t>
  </si>
  <si>
    <t>PAS KÝLNÍ TŘÍSELNÝ OBOUSTRANNÝ INGUIN II</t>
  </si>
  <si>
    <t>793135401100 SE 2 PELOTAMI,7 VEL.70-140/PO 10CM/TĚLOVÝ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</si>
  <si>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</si>
  <si>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</si>
  <si>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</si>
  <si>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</si>
  <si>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ATORVASTATIN</t>
  </si>
  <si>
    <t>93021</t>
  </si>
  <si>
    <t>40MG TBL FLM 100</t>
  </si>
  <si>
    <t>BROMAZEPAM</t>
  </si>
  <si>
    <t>216680</t>
  </si>
  <si>
    <t>LEXAURIN</t>
  </si>
  <si>
    <t>CETIRIZIN</t>
  </si>
  <si>
    <t>99600</t>
  </si>
  <si>
    <t>10MG TBL FLM 90</t>
  </si>
  <si>
    <t>76150</t>
  </si>
  <si>
    <t>BATRAFEN</t>
  </si>
  <si>
    <t>10MG/G CRM 20G</t>
  </si>
  <si>
    <t>96039</t>
  </si>
  <si>
    <t>CIPRINOL</t>
  </si>
  <si>
    <t>DIGOXIN</t>
  </si>
  <si>
    <t>83318</t>
  </si>
  <si>
    <t>DIGOXIN LÉČIVA</t>
  </si>
  <si>
    <t>0,125MG TBL NOB 30</t>
  </si>
  <si>
    <t>58425</t>
  </si>
  <si>
    <t>50MG TBL FLM 30</t>
  </si>
  <si>
    <t>14075</t>
  </si>
  <si>
    <t>500MG TBL FLM 60</t>
  </si>
  <si>
    <t>HYDROCHLOROTHIAZID A KALIUM ŠETŘÍCÍ DIURETIKA</t>
  </si>
  <si>
    <t>47478</t>
  </si>
  <si>
    <t>LORADUR MITE</t>
  </si>
  <si>
    <t>2,5MG/25MG TBL NOB 50</t>
  </si>
  <si>
    <t>HYDROKORTISON-BUTYRÁT</t>
  </si>
  <si>
    <t>62047</t>
  </si>
  <si>
    <t>LOCOID LIPOCREAM 0,1%</t>
  </si>
  <si>
    <t>1MG/G CRM 30G</t>
  </si>
  <si>
    <t>17189</t>
  </si>
  <si>
    <t>500MG TBL ENT 100</t>
  </si>
  <si>
    <t>KOMPLEX ŽELEZA S ISOMALTOSOU A KYSELINA LISTOVÁ</t>
  </si>
  <si>
    <t>16593</t>
  </si>
  <si>
    <t>100MG/0,35MG TBL MND 30</t>
  </si>
  <si>
    <t>METOPROLOL</t>
  </si>
  <si>
    <t>58042</t>
  </si>
  <si>
    <t>200MG TBL PRO 100</t>
  </si>
  <si>
    <t>213487</t>
  </si>
  <si>
    <t>9500IU/ML INJ SOL ISP 10X0,3ML</t>
  </si>
  <si>
    <t>115317</t>
  </si>
  <si>
    <t>20MG CPS ETD 28 II</t>
  </si>
  <si>
    <t>215606</t>
  </si>
  <si>
    <t>6264</t>
  </si>
  <si>
    <t>TETRYZOLIN, KOMBINACE</t>
  </si>
  <si>
    <t>187418</t>
  </si>
  <si>
    <t>SPERSALLERG</t>
  </si>
  <si>
    <t>0,5MG/ML+0,4MG/ML OPH GTT SOL 10ML</t>
  </si>
  <si>
    <t>FENOTEROL A IPRATROPIUM-BROMID</t>
  </si>
  <si>
    <t>2679</t>
  </si>
  <si>
    <t>BERODUAL N</t>
  </si>
  <si>
    <t>21MCG/50MCG/DÁV INH SOL PSS 200DÁV</t>
  </si>
  <si>
    <t>179333</t>
  </si>
  <si>
    <t>75MG/650MG TBL FLM 90 I</t>
  </si>
  <si>
    <t>160806</t>
  </si>
  <si>
    <t>PICOPREP</t>
  </si>
  <si>
    <t>10MG/3,5G/12G POR PLV SOL 2</t>
  </si>
  <si>
    <t>HOŘČÍK (KOMBINACE RŮZNÝCH SOLÍ)</t>
  </si>
  <si>
    <t>234736</t>
  </si>
  <si>
    <t>MAGNOSOLV</t>
  </si>
  <si>
    <t>365MG POR GRA SOL SCC 30</t>
  </si>
  <si>
    <t>45763</t>
  </si>
  <si>
    <t>MAXIS B/BRILANT/ A-D</t>
  </si>
  <si>
    <t>140717</t>
  </si>
  <si>
    <t>PÁS BŘIŠNÍ ELASTICKÝ</t>
  </si>
  <si>
    <t>ORTEX 031A</t>
  </si>
  <si>
    <t>ALOPURINOL</t>
  </si>
  <si>
    <t>ALPRAZOLAM</t>
  </si>
  <si>
    <t>BISOPROLOL</t>
  </si>
  <si>
    <t>9305</t>
  </si>
  <si>
    <t>LOCOID 0,1%</t>
  </si>
  <si>
    <t>KYSELINA TIAPROFENOVÁ</t>
  </si>
  <si>
    <t>96484</t>
  </si>
  <si>
    <t>SURGAM LÉČIVA</t>
  </si>
  <si>
    <t>300MG TBL NOB 20</t>
  </si>
  <si>
    <t>LANSOPRAZOL</t>
  </si>
  <si>
    <t>17122</t>
  </si>
  <si>
    <t>LANZUL</t>
  </si>
  <si>
    <t>30MG CPS DUR 56</t>
  </si>
  <si>
    <t>MEFENOXALON</t>
  </si>
  <si>
    <t>85656</t>
  </si>
  <si>
    <t>DORSIFLEX</t>
  </si>
  <si>
    <t>213484</t>
  </si>
  <si>
    <t>19000IU/ML INJ SOL ISP 10X1ML</t>
  </si>
  <si>
    <t>115318</t>
  </si>
  <si>
    <t>20MG CPS ETD 90 II</t>
  </si>
  <si>
    <t>225749</t>
  </si>
  <si>
    <t>SERTRALIN ACTAVIS</t>
  </si>
  <si>
    <t>SILDENAFIL</t>
  </si>
  <si>
    <t>26913</t>
  </si>
  <si>
    <t>VIAGRA</t>
  </si>
  <si>
    <t>100MG TBL FLM 8 I</t>
  </si>
  <si>
    <t>SUKRALFÁT</t>
  </si>
  <si>
    <t>91217</t>
  </si>
  <si>
    <t>1G TBL NOB 50</t>
  </si>
  <si>
    <t>SALMETEROL A FLUTIKASON</t>
  </si>
  <si>
    <t>237702</t>
  </si>
  <si>
    <t>SERETIDE DISKUS</t>
  </si>
  <si>
    <t>50MCG/500MCG INH PLV DOS 1X60DÁV</t>
  </si>
  <si>
    <t>166776</t>
  </si>
  <si>
    <t>ITOPRID PMCS</t>
  </si>
  <si>
    <t>50MG TBL FLM 100 I</t>
  </si>
  <si>
    <t>132921</t>
  </si>
  <si>
    <t>MILURIT</t>
  </si>
  <si>
    <t>86656</t>
  </si>
  <si>
    <t>1MG TBL NOB 30</t>
  </si>
  <si>
    <t>AMIDY</t>
  </si>
  <si>
    <t>2684</t>
  </si>
  <si>
    <t>10MG/G+2MG/G GEL 1X20G</t>
  </si>
  <si>
    <t>50311</t>
  </si>
  <si>
    <t>10MG TBL FLM 90X1</t>
  </si>
  <si>
    <t>45011</t>
  </si>
  <si>
    <t>500MG TBL FLM 6</t>
  </si>
  <si>
    <t>BETAMETHASON A ANTIBIOTIKA</t>
  </si>
  <si>
    <t>17171</t>
  </si>
  <si>
    <t>BELOGENT</t>
  </si>
  <si>
    <t>0,5MG/G+1MG/G UNG 30G</t>
  </si>
  <si>
    <t>BUDESONID</t>
  </si>
  <si>
    <t>208791</t>
  </si>
  <si>
    <t>ENTOCORT KLYZMA</t>
  </si>
  <si>
    <t>2MG RCT TBL SUS 7+7XDÁV</t>
  </si>
  <si>
    <t>CEFUROXIM</t>
  </si>
  <si>
    <t>169033</t>
  </si>
  <si>
    <t>XORIMAX</t>
  </si>
  <si>
    <t>500MG TBL FLM 16</t>
  </si>
  <si>
    <t>DIAZEPAM</t>
  </si>
  <si>
    <t>221074</t>
  </si>
  <si>
    <t>10MG TBL NOB 20</t>
  </si>
  <si>
    <t>75633</t>
  </si>
  <si>
    <t>DICLOFENAC AL RETARD</t>
  </si>
  <si>
    <t>100MG TBL PRO 100</t>
  </si>
  <si>
    <t>225549</t>
  </si>
  <si>
    <t>500MG TBL FLM 180(2X90)</t>
  </si>
  <si>
    <t>EKONAZOL</t>
  </si>
  <si>
    <t>59074</t>
  </si>
  <si>
    <t>PEVARYL</t>
  </si>
  <si>
    <t>100MG/G CRM 30G</t>
  </si>
  <si>
    <t>93723</t>
  </si>
  <si>
    <t>50MG SUP 10</t>
  </si>
  <si>
    <t>KOMPLEX ŽELEZA S ISOMALTOSOU</t>
  </si>
  <si>
    <t>16594</t>
  </si>
  <si>
    <t>100MG TBL MND 30</t>
  </si>
  <si>
    <t>207933</t>
  </si>
  <si>
    <t>100MG TBL NOB 60(3X20)</t>
  </si>
  <si>
    <t>181293</t>
  </si>
  <si>
    <t>ESSENTIALE FORTE</t>
  </si>
  <si>
    <t>600MG CPS DUR 30</t>
  </si>
  <si>
    <t>LEVOCETIRIZIN</t>
  </si>
  <si>
    <t>124346</t>
  </si>
  <si>
    <t>CEZERA</t>
  </si>
  <si>
    <t>5MG TBL FLM 90 I</t>
  </si>
  <si>
    <t>LOPERAMID</t>
  </si>
  <si>
    <t>213080</t>
  </si>
  <si>
    <t>146256</t>
  </si>
  <si>
    <t>146257</t>
  </si>
  <si>
    <t>2MG CPS DUR 8</t>
  </si>
  <si>
    <t>MEBENDAZOL</t>
  </si>
  <si>
    <t>122198</t>
  </si>
  <si>
    <t>VERMOX</t>
  </si>
  <si>
    <t>100MG TBL NOB 6</t>
  </si>
  <si>
    <t>METOKLOPRAMID</t>
  </si>
  <si>
    <t>93104</t>
  </si>
  <si>
    <t>10MG TBL NOB 40</t>
  </si>
  <si>
    <t>NIFUROXAZID</t>
  </si>
  <si>
    <t>214593</t>
  </si>
  <si>
    <t>ERCEFURYL 200 MG CPS.</t>
  </si>
  <si>
    <t>200MG CPS DUR 14</t>
  </si>
  <si>
    <t>132650</t>
  </si>
  <si>
    <t>ORGANISMY PRODUKUJÍCÍ KYSELINU MLÉČNOU</t>
  </si>
  <si>
    <t>9159</t>
  </si>
  <si>
    <t>223200</t>
  </si>
  <si>
    <t>214435</t>
  </si>
  <si>
    <t>20MG TBL ENT 100</t>
  </si>
  <si>
    <t>214463</t>
  </si>
  <si>
    <t>20MG TBL ENT 90 II</t>
  </si>
  <si>
    <t>PEFLOXACIN</t>
  </si>
  <si>
    <t>94156</t>
  </si>
  <si>
    <t>400MG TBL FLM 10</t>
  </si>
  <si>
    <t>176954</t>
  </si>
  <si>
    <t>500MG/ML+5MG/ML POR GTT SOL 1X50ML</t>
  </si>
  <si>
    <t>RIFAXIMIN</t>
  </si>
  <si>
    <t>202740</t>
  </si>
  <si>
    <t>200MG TBL FLM 28</t>
  </si>
  <si>
    <t>225543</t>
  </si>
  <si>
    <t>SACCHAROMYCES BOULARDII</t>
  </si>
  <si>
    <t>162083</t>
  </si>
  <si>
    <t>250MG CPS DUR 50</t>
  </si>
  <si>
    <t>TRAMADOL</t>
  </si>
  <si>
    <t>201133</t>
  </si>
  <si>
    <t>TRAMAL</t>
  </si>
  <si>
    <t>100MG/ML POR SOL 1X96ML+PUMPA</t>
  </si>
  <si>
    <t>ZOLPIDEM</t>
  </si>
  <si>
    <t>54534</t>
  </si>
  <si>
    <t>PANZYTRAT 25 000</t>
  </si>
  <si>
    <t>25000U CPS ETD 50 II</t>
  </si>
  <si>
    <t>218892</t>
  </si>
  <si>
    <t>JINÉ KAPILÁRY STABILIZUJÍCÍ LÁTKY</t>
  </si>
  <si>
    <t>202701</t>
  </si>
  <si>
    <t>20MG TBL ENT 90</t>
  </si>
  <si>
    <t>215978</t>
  </si>
  <si>
    <t>130029</t>
  </si>
  <si>
    <t>KRÉM ZKLIDŇUJÍCÍ SENSI-CARE</t>
  </si>
  <si>
    <t>85G,ZVLHČUJÍCÍ KRÉM V UMĚLOHMOTNÁ TUBĚ,1KS</t>
  </si>
  <si>
    <t>2702</t>
  </si>
  <si>
    <t>PÁSEK</t>
  </si>
  <si>
    <t>82647</t>
  </si>
  <si>
    <t>BÉŽOVÝ, 57 MM, STANDARD, FILTR, 30KS</t>
  </si>
  <si>
    <t>85591</t>
  </si>
  <si>
    <t>SÁČEK 1D VÝPUSTNÝ PELICAN MAXI 839312</t>
  </si>
  <si>
    <t>PRŮHLEDNÝ,K ÚPRAVĚ VELIKOSTI, BEZSVORKOVÝ UZÁVĚR, 30KS</t>
  </si>
  <si>
    <t>85645</t>
  </si>
  <si>
    <t>PODLOŽKA 2D NATURA PLOCHÁ TVAROVATELNÁ</t>
  </si>
  <si>
    <t>45/22-36MM, 10KS</t>
  </si>
  <si>
    <t>85646</t>
  </si>
  <si>
    <t>57/33-48MM, 10KS</t>
  </si>
  <si>
    <t>86050</t>
  </si>
  <si>
    <t>PASTA OCHRANNÁ</t>
  </si>
  <si>
    <t>SUPERFILLER,60G,1KS</t>
  </si>
  <si>
    <t>86496</t>
  </si>
  <si>
    <t>PODLOŽKA 2D DANSAC NOVA 2 1170-15</t>
  </si>
  <si>
    <t>PRSTENEC 70MM,15-62MM,OMYVATELNÁ,5KS</t>
  </si>
  <si>
    <t>86519</t>
  </si>
  <si>
    <t>VODA TĚLOVÁ DANSAC SKIN LOTION 70000-0000</t>
  </si>
  <si>
    <t>200ML,1KS</t>
  </si>
  <si>
    <t>86595</t>
  </si>
  <si>
    <t>SÁČEK 1D VÝPUSTNÝ DANSAC NOVA 1 FOLD UP 823-15</t>
  </si>
  <si>
    <t>BÉŽOVÝ,15-60MM,STANDARD,FILTR NOVA,INTEG.UZÁVĚR,30KS</t>
  </si>
  <si>
    <t>86646</t>
  </si>
  <si>
    <t>PODLOŽKA ALMARYS TWIN PLUS STANDARD 036260U</t>
  </si>
  <si>
    <t>60MM,10KS</t>
  </si>
  <si>
    <t>86670</t>
  </si>
  <si>
    <t>SÁČEK 2D VÝPUSTNÝ DANSAC NOVA 2 FOLD UP 1215-43</t>
  </si>
  <si>
    <t>BÉŽOVÝ,PRSTENEC 43MM,STANDARD,FILTR NOVA,INTEG.UZÁVĚR,10KS</t>
  </si>
  <si>
    <t>82655</t>
  </si>
  <si>
    <t>BÉŽOVÝ, 70 MM, STANDARD, FILTR, 10KS</t>
  </si>
  <si>
    <t>86645</t>
  </si>
  <si>
    <t>PODLOŽKA ALMARYS TWIN PLUS STANDARD 036250U</t>
  </si>
  <si>
    <t>50MM,10KS</t>
  </si>
  <si>
    <t>85647</t>
  </si>
  <si>
    <t>70/45-61MM, 10KS</t>
  </si>
  <si>
    <t>82966</t>
  </si>
  <si>
    <t>SÁČEK 1D VÝPUSTNÝ FLAIR ACTIVE MAXI</t>
  </si>
  <si>
    <t>BÉŽOVÝ 13-60MM S INTEGROVANOU SPONOU 30KS XPLD513</t>
  </si>
  <si>
    <t>86626</t>
  </si>
  <si>
    <t>SÁČEK 2D UZAVŘENÝ ALMARYS TWIN PLUS 037250U</t>
  </si>
  <si>
    <t>BÉŽOVÝ,50MM,30KS</t>
  </si>
  <si>
    <t>85494</t>
  </si>
  <si>
    <t>SÁČEK 2D UZAVŘENÝ SENSURA CLICK</t>
  </si>
  <si>
    <t>BÉŽOVÝ, 50 MM, MAXI, FILTR, 30KS, 101650</t>
  </si>
  <si>
    <t>170379</t>
  </si>
  <si>
    <t>PODLOŽKA 2D ZENSIV</t>
  </si>
  <si>
    <t>HYDROKOLOIDNÍ,K VYSTŘIŽENÍ,KROUŽEK 60MM,5KS</t>
  </si>
  <si>
    <t>170380</t>
  </si>
  <si>
    <t>HYDROKOLOIDNÍ,K VYSTŘIŽENÍ,KROUŽEK 70MM,5KS</t>
  </si>
  <si>
    <t>170405</t>
  </si>
  <si>
    <t>SÁČEK 2D VÝPUSTNÝ ZENSIV</t>
  </si>
  <si>
    <t>BÉŽOVÝ S OKÉNKEM A VENTILEM,VÝPUST SUCHÝ ZIP,KROUŽEK 60MM,15KS</t>
  </si>
  <si>
    <t>170406</t>
  </si>
  <si>
    <t>BÉŽOVÝ S OKÉNKEM A VENTILEM,VÝPUST SUCHÝ ZIP,KROUŽEK 70MM,15KS</t>
  </si>
  <si>
    <t>170414</t>
  </si>
  <si>
    <t>POLŠTÁŘKY SUPERABSORPČNÍ ZENSETIV</t>
  </si>
  <si>
    <t>PRO ZAHUŠTĚNÍ OBSAHU SÁČKU,90KS</t>
  </si>
  <si>
    <t>3337</t>
  </si>
  <si>
    <t>130028</t>
  </si>
  <si>
    <t>UBROUSKY ČISTÍCÍ ALOE VESTA</t>
  </si>
  <si>
    <t>VLHČENÉ KAPESNÍČKY K ČIŠTĚNÍ OKOLÍ STOMIE S ALOE VERA,8KS</t>
  </si>
  <si>
    <t>82367</t>
  </si>
  <si>
    <t>SÁČEK 1D VÝPUSTNÝ DANSAC NOVALIFE 1 OPEN MIDI</t>
  </si>
  <si>
    <t>BÉŽOVÝ,OTVOR 30MM,FILTR NOVALIFE,30KS,923-30</t>
  </si>
  <si>
    <t>85612</t>
  </si>
  <si>
    <t>SÁČEK 1D VÝPUSTNÝ KONVEX PELICAN MAXI 839489</t>
  </si>
  <si>
    <t>PRŮHLEDNÝ,K ÚPRAVĚ VELIKOSTI, BEZSVORKOVÝ UZÁVĚR,10KS</t>
  </si>
  <si>
    <t>85692</t>
  </si>
  <si>
    <t>PODLOŽKA 2D STOMOCUR CFK 5715</t>
  </si>
  <si>
    <t>KONVEXNÍ, 15-35MM, 3KS</t>
  </si>
  <si>
    <t>86236</t>
  </si>
  <si>
    <t>SÁČEK 1D VÝPUSTNÝ DANSAC NOVA 1 INFANT 818-10</t>
  </si>
  <si>
    <t>PRŮHLEDNÝ,10-40MM,DĚTSKÝ,FILTR NOVA,30KS</t>
  </si>
  <si>
    <t>86615</t>
  </si>
  <si>
    <t>SÁČEK 1D UZAVŘENÝ FLEXIMA K ÚPRAVĚ 044070U</t>
  </si>
  <si>
    <t>BÉŽOVÝ,15-70MM,30KS</t>
  </si>
  <si>
    <t>171533</t>
  </si>
  <si>
    <t>PODLOŽKA 2D SENSURA MIO CLICK CONVEX LIGHT</t>
  </si>
  <si>
    <t>MÍRNÝ KONVEX,S OUŠKY,50MM,16911,5KS</t>
  </si>
  <si>
    <t>170571</t>
  </si>
  <si>
    <t>NEUTRÁLNÍ ŠEDÝ,50MM,MAXI,KRUHOVÝ FILTR,KONTROLNÍ OKÉNKO,112430,30KS</t>
  </si>
  <si>
    <t>82656</t>
  </si>
  <si>
    <t>PRŮHLEDNÝ, 100 MM, STANDARD, 10KS</t>
  </si>
  <si>
    <t>86766</t>
  </si>
  <si>
    <t>PODLOŽKA 2D NATURA FLEXIBILNÍ</t>
  </si>
  <si>
    <t>57MM,5KS</t>
  </si>
  <si>
    <t>82650</t>
  </si>
  <si>
    <t>BÉŽOVÝ, 70 MM, STANDARD, FILTR, 30KS</t>
  </si>
  <si>
    <t>171522</t>
  </si>
  <si>
    <t>SÁČEK 1D VÝPUSTNÝ SENSURA MIO CONVEX LIGHT</t>
  </si>
  <si>
    <t>MÍRNÝ KONVEX,NEUTRÁLNÍ ŠEDÝ,15-33,MAXI,FILTR,KONTROLNÍ OKÉNKO,16626,10KS</t>
  </si>
  <si>
    <t>170819</t>
  </si>
  <si>
    <t>70(33-45)MM,5KS</t>
  </si>
  <si>
    <t>86602</t>
  </si>
  <si>
    <t>SÁČEK 1D VÝPUSTNÝ DANSAC NOVA 1 FOLD UP 824-15</t>
  </si>
  <si>
    <t>PRŮHLEDNÝ,15-60MM,STANDARD,FILTR NOVA,INTEG.UZÁVĚR,30KS</t>
  </si>
  <si>
    <t>172198</t>
  </si>
  <si>
    <t>5X11CM, 30KS</t>
  </si>
  <si>
    <t>171523</t>
  </si>
  <si>
    <t>MÍRNÝ KONVEX,NEUTRÁLNÍ ŠEDÝ,31-43,MAXI,FILTR,KONTROLNÍ OKÉNKO,16627,10KS</t>
  </si>
  <si>
    <t>85568</t>
  </si>
  <si>
    <t>SÁČEK 1D VÝPUSTNÝ SENSURA CONVEX LIGHT</t>
  </si>
  <si>
    <t>BÉŽOVÝ, 15-43, MAXI, FILTR, 10KS, MÍRNĚ KONVEXNÍ, 155090</t>
  </si>
  <si>
    <t>86618</t>
  </si>
  <si>
    <t>SÁČEK 1D VÝPUSTNÝ FLEXIMA FLOW CONTROL,FLEXIMA ROL</t>
  </si>
  <si>
    <t>BÉŽOVÝ,15-60MM,044715A,42715U,30KS</t>
  </si>
  <si>
    <t>172195</t>
  </si>
  <si>
    <t>70MM(13-48), 5KS</t>
  </si>
  <si>
    <t>169121</t>
  </si>
  <si>
    <t>SÁČEK 2D UZAVŘENÝ DANSAC NOVALIFE 2 C MAXI</t>
  </si>
  <si>
    <t>PRSTENEC 55MM,BÉŽOVÝ,1305-55,30KS</t>
  </si>
  <si>
    <t>169422</t>
  </si>
  <si>
    <t>SÁČEK 1D VÝPUSTNÝ DĚTSKÝ CONFIDENCE COMFORT FLEXIF</t>
  </si>
  <si>
    <t>S KRYCÍ CHLOPNÍ,8-40 MM,30KS</t>
  </si>
  <si>
    <t>170561</t>
  </si>
  <si>
    <t>NEUTRÁLNÍ ŠEDÝ,50MM,MAXI,KRUHOVÝ FILTR,KONTROLNÍ OKÉNKO,112130,30KS</t>
  </si>
  <si>
    <t>85681</t>
  </si>
  <si>
    <t>ODSTRAŇOVAČ LEPU REMOVER ROUŠKY 839024</t>
  </si>
  <si>
    <t>86627</t>
  </si>
  <si>
    <t>SÁČEK 2D UZAVŘENÝ ALMARYS TWIN PLUS 037260U</t>
  </si>
  <si>
    <t>BÉŽOVÝ,60MM,30KS</t>
  </si>
  <si>
    <t>86773</t>
  </si>
  <si>
    <t>PODLOŽKA 2D NATURA STOMAHESIVE</t>
  </si>
  <si>
    <t>100MM,5KS</t>
  </si>
  <si>
    <t>172305</t>
  </si>
  <si>
    <t>PRŮMĚR 18MM, TLOUŠŤKA 2,5MM,30KS</t>
  </si>
  <si>
    <t>85680</t>
  </si>
  <si>
    <t>ODSTRAŇOVAČ LEPU REMOVER SPRAY 839023</t>
  </si>
  <si>
    <t>85682</t>
  </si>
  <si>
    <t>FILM BARIÉROVÝ V ROUŠKÁCH 839025</t>
  </si>
  <si>
    <t>85581</t>
  </si>
  <si>
    <t>BÉŽOVÝ, 70MM, MAXI, FILTR, 30 KS, 103670</t>
  </si>
  <si>
    <t>170744</t>
  </si>
  <si>
    <t>PODLOŽKA 2D FLEXIMA KEY CONVEX 62063U</t>
  </si>
  <si>
    <t>60/12-45,K ÚPRAVĚ,5KS</t>
  </si>
  <si>
    <t>171091</t>
  </si>
  <si>
    <t>BÉŽOVÝ VÝPUST ROLL UP,60MM,621261U,30KS</t>
  </si>
  <si>
    <t>86730</t>
  </si>
  <si>
    <t>PODLOŽKA FLEXIMA KEY 62050U</t>
  </si>
  <si>
    <t>50MM,5KS</t>
  </si>
  <si>
    <t>86731</t>
  </si>
  <si>
    <t>PODLOŽKA FLEXIMA KEY 62060U</t>
  </si>
  <si>
    <t>60MM,5KS</t>
  </si>
  <si>
    <t>86750</t>
  </si>
  <si>
    <t>SÁČEK 1D VÝPUSTNÝ LITTLE ONES ESTEEM INVISICLOSE</t>
  </si>
  <si>
    <t>PRŮHLEDNÝ,0-27MM,DĚTSKÝ,10KS</t>
  </si>
  <si>
    <t>170741</t>
  </si>
  <si>
    <t>SÁČEK 1D VÝPUSTNÝ KONVEXNÍ FLEXIMA ROLL UP</t>
  </si>
  <si>
    <t>BÉŽOVÝ,15-45MM,42718U,10KS</t>
  </si>
  <si>
    <t>169030</t>
  </si>
  <si>
    <t>SÁČEK 1D VÝPUSTNÝ CONVEXITY ACTIVE</t>
  </si>
  <si>
    <t>BÉŽOVÝ 13-48MM 10KS XPNDL513</t>
  </si>
  <si>
    <t>169034</t>
  </si>
  <si>
    <t>SÁČEK 1D VÝPUSTNÝ CURVEX ACTIVE</t>
  </si>
  <si>
    <t>PRŮHLEDNÝ 13-32MM 10KS XPCDM713</t>
  </si>
  <si>
    <t>170740</t>
  </si>
  <si>
    <t>BÉŽOVÝ,15-35MM,42717U,10KS</t>
  </si>
  <si>
    <t>172901</t>
  </si>
  <si>
    <t>OBRÁCENÝ KONVEX,NEUTRÁLNÍ ŠEDÝ,10-40,MAXI,KONTROLNÍ OKÉNKO,18202,10KS</t>
  </si>
  <si>
    <t>82609</t>
  </si>
  <si>
    <t>SÁČEK 1D UROSTOMICKÝ FLAIR ACTIVE VÝPUSTNÝ UNIVERS</t>
  </si>
  <si>
    <t>PRŮHLEDNÝ 13-90MM,XWOP713,(ROVNÁ,POTAŽENÝ,ADHEZIVNÍ),5KS</t>
  </si>
  <si>
    <t>130049</t>
  </si>
  <si>
    <t>PASTA VYROVNÁVACÍ STOMOCUR CP 2050</t>
  </si>
  <si>
    <t>56G,1KS</t>
  </si>
  <si>
    <t>82220</t>
  </si>
  <si>
    <t>150ML,1KS</t>
  </si>
  <si>
    <t>82623</t>
  </si>
  <si>
    <t>82636</t>
  </si>
  <si>
    <t>SÁČEK 2D VÝPUSTNÝ ESTEEM SYNERGY+ INVISICLOSE</t>
  </si>
  <si>
    <t>BÉŽOVÝ, 48 MM, STANDARD, FILTR, 10KS</t>
  </si>
  <si>
    <t>82653</t>
  </si>
  <si>
    <t>BÉŽOVÝ, 45 MM, STANDARD, FILTR, 10KS</t>
  </si>
  <si>
    <t>86423</t>
  </si>
  <si>
    <t>PODLOŽKA AT ESTEEM SYNERGY FLEXIBLE</t>
  </si>
  <si>
    <t>DO 48MM,5KS</t>
  </si>
  <si>
    <t>86609</t>
  </si>
  <si>
    <t>SÁČEK 1D UZAVŘENÝ FLEXIMA 044015U</t>
  </si>
  <si>
    <t>BÉŽOVÝ,15-50MM,K ÚPRAVĚ,30KS</t>
  </si>
  <si>
    <t>172469</t>
  </si>
  <si>
    <t>PŮLKROUŽKY VYROVNÁVACÍ X-TRA DANSAC</t>
  </si>
  <si>
    <t>85583</t>
  </si>
  <si>
    <t>PODLOŽKA SENSURA CLICK</t>
  </si>
  <si>
    <t>PLOCHÁ, S OUŠKY, 70MM, 5KS, 100410</t>
  </si>
  <si>
    <t>11662</t>
  </si>
  <si>
    <t>ORTÉZA PRSTŮ RUKY PAN 5.04</t>
  </si>
  <si>
    <t>S DLAHOU, VELIKOST S,M,L, UNIVERZÁLNÍ PRO PRAVOU A LEVOU RUKU</t>
  </si>
  <si>
    <t>39709</t>
  </si>
  <si>
    <t>DLAHA PRO FIXACI PRSTŮ RUKY TYP A</t>
  </si>
  <si>
    <t>VELIKOST A2</t>
  </si>
  <si>
    <t>BETAMETHASON</t>
  </si>
  <si>
    <t>19759</t>
  </si>
  <si>
    <t>0,5MG/G CRM 30G</t>
  </si>
  <si>
    <t>75632</t>
  </si>
  <si>
    <t>100MG TBL PRO 50</t>
  </si>
  <si>
    <t>DOXYCYKLIN</t>
  </si>
  <si>
    <t>32954</t>
  </si>
  <si>
    <t>DOXYHEXAL</t>
  </si>
  <si>
    <t>100MG TBL NOB 20</t>
  </si>
  <si>
    <t>12737</t>
  </si>
  <si>
    <t>200MG TBL NOB 10</t>
  </si>
  <si>
    <t>KYSELINA URSODEOXYCHOLOVÁ</t>
  </si>
  <si>
    <t>13808</t>
  </si>
  <si>
    <t>250MG CPS DUR 100 I</t>
  </si>
  <si>
    <t>MĚKKÝ PARAFIN A TUKOVÉ PRODUKTY</t>
  </si>
  <si>
    <t>89997</t>
  </si>
  <si>
    <t>LINOLA FETT ÖLBAD</t>
  </si>
  <si>
    <t>ADT BAL 1X400ML</t>
  </si>
  <si>
    <t>PENTOXIFYLIN</t>
  </si>
  <si>
    <t>47085</t>
  </si>
  <si>
    <t>PENTOMER RETARD</t>
  </si>
  <si>
    <t>400MG TBL PRO 100</t>
  </si>
  <si>
    <t>88708</t>
  </si>
  <si>
    <t>ALGIFEN</t>
  </si>
  <si>
    <t>500MG/5,25MG/0,1MG TBL NOB 20</t>
  </si>
  <si>
    <t>ROSUVASTATIN</t>
  </si>
  <si>
    <t>173883</t>
  </si>
  <si>
    <t>ROSUVASTATIN ACCORD</t>
  </si>
  <si>
    <t>20MG TBL FLM 90</t>
  </si>
  <si>
    <t>157892</t>
  </si>
  <si>
    <t>SILDENAFIL MYLAN</t>
  </si>
  <si>
    <t>50MG TBL FLM 4</t>
  </si>
  <si>
    <t>19571</t>
  </si>
  <si>
    <t>TBL OBD 100</t>
  </si>
  <si>
    <t>SPIRONOLAKTON</t>
  </si>
  <si>
    <t>30434</t>
  </si>
  <si>
    <t>25MG TBL NOB 100</t>
  </si>
  <si>
    <t>TELMISARTAN</t>
  </si>
  <si>
    <t>221674</t>
  </si>
  <si>
    <t>TELMISARTAN XANTIS</t>
  </si>
  <si>
    <t>40MG TBL NOB 28</t>
  </si>
  <si>
    <t>218386</t>
  </si>
  <si>
    <t>ZOLPINOX</t>
  </si>
  <si>
    <t>10MG TBL FLM 100</t>
  </si>
  <si>
    <t>221061</t>
  </si>
  <si>
    <t>STILNOX</t>
  </si>
  <si>
    <t>APIXABAN</t>
  </si>
  <si>
    <t>168327</t>
  </si>
  <si>
    <t>2,5MG TBL FLM 60</t>
  </si>
  <si>
    <t>SODNÁ SŮL LEVOTHYROXINU</t>
  </si>
  <si>
    <t>147454</t>
  </si>
  <si>
    <t>88MCG TBL NOB 100 II</t>
  </si>
  <si>
    <t>147462</t>
  </si>
  <si>
    <t>200MCG TBL NOB 100 II</t>
  </si>
  <si>
    <t>69191</t>
  </si>
  <si>
    <t>150MCG TBL NOB 100 II</t>
  </si>
  <si>
    <t>MOČOVINA</t>
  </si>
  <si>
    <t>238146</t>
  </si>
  <si>
    <t>EXCIPIAL U LIPOLOTIO</t>
  </si>
  <si>
    <t>40MG/ML DRM EML 200ML</t>
  </si>
  <si>
    <t>85698</t>
  </si>
  <si>
    <t>PÁSEK PŘÍDRŽNÝ STOMOCUR</t>
  </si>
  <si>
    <t>DÉLKA 1M</t>
  </si>
  <si>
    <t>171524</t>
  </si>
  <si>
    <t>SÁČEK 1D VÝPUSTNÝ SENSURA MIO CONVEX DEEP</t>
  </si>
  <si>
    <t>HLUBOKÝ KONVEX,NEUTRÁLNÍ ŠEDÝ,15-33,MAXI,FILTR,KONTROLNÍ OKÉNKO,16646,10KS</t>
  </si>
  <si>
    <t>82345</t>
  </si>
  <si>
    <t>STANDARD 50 MM,30KS</t>
  </si>
  <si>
    <t>82378</t>
  </si>
  <si>
    <t>PRSTENEC 55MM,BÉŽOVÝ,10KS,1321-55</t>
  </si>
  <si>
    <t>82995</t>
  </si>
  <si>
    <t>SÁČEK 2D UZAVŘENÝ DANSAC NOVALIFE 2C MIDI</t>
  </si>
  <si>
    <t>PRSTENEC 55MM,BÉŽOVÝ,30KS,1301-55</t>
  </si>
  <si>
    <t>172199</t>
  </si>
  <si>
    <t>5X22CM, 20KS</t>
  </si>
  <si>
    <t>130051</t>
  </si>
  <si>
    <t>KROUŽEK TĚSNÍCÍ A VYROVNÁVACÍ STOMOCUR</t>
  </si>
  <si>
    <t>20MM,10KS</t>
  </si>
  <si>
    <t>85558</t>
  </si>
  <si>
    <t>UBROUSKY TĚLOVÉ DANSAC SKIN TISSUES</t>
  </si>
  <si>
    <t>1KS,71000-0000</t>
  </si>
  <si>
    <t>AMOXICILIN</t>
  </si>
  <si>
    <t>32559</t>
  </si>
  <si>
    <t>OSPAMOX</t>
  </si>
  <si>
    <t>1000MG TBL FLM 14</t>
  </si>
  <si>
    <t>CINCHOKAIN</t>
  </si>
  <si>
    <t>214595</t>
  </si>
  <si>
    <t>FAKTU</t>
  </si>
  <si>
    <t>100MG/2,5MG SUP 20</t>
  </si>
  <si>
    <t>14826</t>
  </si>
  <si>
    <t>FLECTOR EP</t>
  </si>
  <si>
    <t>10MG/G GEL 100G</t>
  </si>
  <si>
    <t>58880</t>
  </si>
  <si>
    <t>100MG TBL PRO 20</t>
  </si>
  <si>
    <t>132634</t>
  </si>
  <si>
    <t>FLUOCINOLON-ACETONID</t>
  </si>
  <si>
    <t>201100</t>
  </si>
  <si>
    <t>FLUCINAR</t>
  </si>
  <si>
    <t>0,25MG/G GEL 15G</t>
  </si>
  <si>
    <t>KETOPROFEN</t>
  </si>
  <si>
    <t>76756</t>
  </si>
  <si>
    <t>KETONAL</t>
  </si>
  <si>
    <t>50MG/G CRM 50G</t>
  </si>
  <si>
    <t>KLONAZEPAM</t>
  </si>
  <si>
    <t>14958</t>
  </si>
  <si>
    <t>RIVOTRIL</t>
  </si>
  <si>
    <t>12894</t>
  </si>
  <si>
    <t>100MG POR GRA SUS 15 I</t>
  </si>
  <si>
    <t>PREGABALIN</t>
  </si>
  <si>
    <t>27113</t>
  </si>
  <si>
    <t>LYRICA</t>
  </si>
  <si>
    <t>150MG CPS DUR 112(2X56)</t>
  </si>
  <si>
    <t>211873</t>
  </si>
  <si>
    <t>PREGLENIX</t>
  </si>
  <si>
    <t>75MG CPS DUR 56</t>
  </si>
  <si>
    <t>211881</t>
  </si>
  <si>
    <t>210570</t>
  </si>
  <si>
    <t>150MG CPS DUR 84</t>
  </si>
  <si>
    <t>211465</t>
  </si>
  <si>
    <t>PREGABALIN TEVA</t>
  </si>
  <si>
    <t>RAMIPRIL</t>
  </si>
  <si>
    <t>166801</t>
  </si>
  <si>
    <t>OLVION</t>
  </si>
  <si>
    <t>100MG TBL FLM 8</t>
  </si>
  <si>
    <t>SILIKONY</t>
  </si>
  <si>
    <t>130719</t>
  </si>
  <si>
    <t>ESPUMISAN KAPKY 100 MG/ML</t>
  </si>
  <si>
    <t>100MG/ML POR GTT EML 1X30ML</t>
  </si>
  <si>
    <t>TIZANIDIN</t>
  </si>
  <si>
    <t>16051</t>
  </si>
  <si>
    <t>SIRDALUD</t>
  </si>
  <si>
    <t>201138</t>
  </si>
  <si>
    <t>TRAMAL RETARD</t>
  </si>
  <si>
    <t>100MG TBL PRO 30 II</t>
  </si>
  <si>
    <t>TRIAMCINOLON A ANTISEPTIKA</t>
  </si>
  <si>
    <t>4178</t>
  </si>
  <si>
    <t>TRIAMCINOLON E LÉČIVA</t>
  </si>
  <si>
    <t>1MG/G+10MG/G UNG 1X20G</t>
  </si>
  <si>
    <t>STŘÍBRNÁ SŮL SULFADIAZINU, KOMBINACE</t>
  </si>
  <si>
    <t>14877</t>
  </si>
  <si>
    <t>IALUGEN PLUS</t>
  </si>
  <si>
    <t>2MG/G+10MG/G CRM 60G</t>
  </si>
  <si>
    <t>11647</t>
  </si>
  <si>
    <t>LÍMEC KRČNÍ PAN 1.01</t>
  </si>
  <si>
    <t>ANATOMICKY TVAROVANÝ,VELIKOSTI S,M,L,XL,XXL,NÍZKÝ 8CM,VYSOKÝ 10CM</t>
  </si>
  <si>
    <t>178682</t>
  </si>
  <si>
    <t>JOVESTO</t>
  </si>
  <si>
    <t>5MG TBL FLM 30 I</t>
  </si>
  <si>
    <t>FYTOMENADION</t>
  </si>
  <si>
    <t>230426</t>
  </si>
  <si>
    <t>KARVEDILOL</t>
  </si>
  <si>
    <t>102600</t>
  </si>
  <si>
    <t>6,25MG TBL NOB 100</t>
  </si>
  <si>
    <t>KLOPIDOGREL</t>
  </si>
  <si>
    <t>149483</t>
  </si>
  <si>
    <t>75MG TBL FLM 56</t>
  </si>
  <si>
    <t>226453</t>
  </si>
  <si>
    <t>URSOSAN FORTE</t>
  </si>
  <si>
    <t>500MG TBL FLM 100</t>
  </si>
  <si>
    <t>233899</t>
  </si>
  <si>
    <t>METHYLPREDNISOLON</t>
  </si>
  <si>
    <t>40368</t>
  </si>
  <si>
    <t>MEDROL</t>
  </si>
  <si>
    <t>4MG TBL NOB 30 I</t>
  </si>
  <si>
    <t>OLOPATADIN</t>
  </si>
  <si>
    <t>195014</t>
  </si>
  <si>
    <t>ALERPALUX</t>
  </si>
  <si>
    <t>1MG/ML OPH GTT SOL 3X5ML</t>
  </si>
  <si>
    <t>RANITIDIN</t>
  </si>
  <si>
    <t>229330</t>
  </si>
  <si>
    <t>RANITIDINE AUROVITAS</t>
  </si>
  <si>
    <t>150MG TBL FLM 60</t>
  </si>
  <si>
    <t>57585</t>
  </si>
  <si>
    <t>40MG CPS MOL 100</t>
  </si>
  <si>
    <t>SÍRAN ŽELEZNATÝ A KYSELINA LISTOVÁ</t>
  </si>
  <si>
    <t>92195</t>
  </si>
  <si>
    <t>TARDYFERON-FOL</t>
  </si>
  <si>
    <t>247,25MG/0,35MG TBL RET 100</t>
  </si>
  <si>
    <t>46754</t>
  </si>
  <si>
    <t>100MG CPS DUR 30</t>
  </si>
  <si>
    <t>SULODEXID</t>
  </si>
  <si>
    <t>173401</t>
  </si>
  <si>
    <t>VESSEL DUE F</t>
  </si>
  <si>
    <t>250SU CPS MOL 120</t>
  </si>
  <si>
    <t>32086</t>
  </si>
  <si>
    <t>TRALGIT</t>
  </si>
  <si>
    <t>50MG CPS DUR 20(2X10)</t>
  </si>
  <si>
    <t>132873</t>
  </si>
  <si>
    <t>TRAMAL RETARD TABLETY 100 MG</t>
  </si>
  <si>
    <t>100MG TBL PRO 30</t>
  </si>
  <si>
    <t>VILANTEROL A FLUTIKASON-FUROÁT</t>
  </si>
  <si>
    <t>194564</t>
  </si>
  <si>
    <t>RELVAR ELLIPTA</t>
  </si>
  <si>
    <t>92MCG/22MCG INH PLV DOS 1X30DÁV</t>
  </si>
  <si>
    <t>201609</t>
  </si>
  <si>
    <t>225850</t>
  </si>
  <si>
    <t>56167</t>
  </si>
  <si>
    <t>PANGROL 20000</t>
  </si>
  <si>
    <t>20000IU TBL ENT 50 I</t>
  </si>
  <si>
    <t>POTRAVINY PRO ZVLÁŠTNÍ LÉKAŘSKÉ ÚČELY (PZLÚ) (ČESKÁ ATC SKUP</t>
  </si>
  <si>
    <t>33855</t>
  </si>
  <si>
    <t>NUTRIDRINK BALÍČEK 5 + 1</t>
  </si>
  <si>
    <t>POR SOL 6X200ML</t>
  </si>
  <si>
    <t>84090</t>
  </si>
  <si>
    <t>8MG/2ML INJ SOL 10X2ML</t>
  </si>
  <si>
    <t>201992</t>
  </si>
  <si>
    <t>216189</t>
  </si>
  <si>
    <t>KLACID SR</t>
  </si>
  <si>
    <t>500MG TBL RET 14 DOUBLE</t>
  </si>
  <si>
    <t>141036</t>
  </si>
  <si>
    <t>TROMBEX</t>
  </si>
  <si>
    <t>75MG TBL FLM 90</t>
  </si>
  <si>
    <t>METFORMIN A LINAGLIPTIN</t>
  </si>
  <si>
    <t>193608</t>
  </si>
  <si>
    <t>JENTADUETO</t>
  </si>
  <si>
    <t>2,5MG/1000MG TBL FLM 180(2X90X1)</t>
  </si>
  <si>
    <t>132723</t>
  </si>
  <si>
    <t>100MG POR GRA SUS 30</t>
  </si>
  <si>
    <t>PERINDOPRIL A DIURETIKA</t>
  </si>
  <si>
    <t>122690</t>
  </si>
  <si>
    <t>PRESTARIUM NEO COMBI</t>
  </si>
  <si>
    <t>5MG/1,25MG TBL FLM 90(3X30)</t>
  </si>
  <si>
    <t>REPAGLINID</t>
  </si>
  <si>
    <t>26782</t>
  </si>
  <si>
    <t>NOVONORM</t>
  </si>
  <si>
    <t>2MG TBL NOB 90</t>
  </si>
  <si>
    <t>148074</t>
  </si>
  <si>
    <t>ROSUCARD</t>
  </si>
  <si>
    <t>SALBUTAMOL</t>
  </si>
  <si>
    <t>EMPAGLIFLOZIN</t>
  </si>
  <si>
    <t>210026</t>
  </si>
  <si>
    <t>JARDIANCE</t>
  </si>
  <si>
    <t>ANTIPROPULZIVA</t>
  </si>
  <si>
    <t>17170</t>
  </si>
  <si>
    <t>0,5MG/G+1MG/G CRM 30G</t>
  </si>
  <si>
    <t>88217</t>
  </si>
  <si>
    <t>1,5MG TBL NOB 30</t>
  </si>
  <si>
    <t>18547</t>
  </si>
  <si>
    <t>18523</t>
  </si>
  <si>
    <t>250MG TBL FLM 10</t>
  </si>
  <si>
    <t>155686</t>
  </si>
  <si>
    <t>ZYRTEC</t>
  </si>
  <si>
    <t>155685</t>
  </si>
  <si>
    <t>108606</t>
  </si>
  <si>
    <t>4013</t>
  </si>
  <si>
    <t>DOXYBENE</t>
  </si>
  <si>
    <t>FENOXYMETHYLPENICILIN</t>
  </si>
  <si>
    <t>45998</t>
  </si>
  <si>
    <t>OSPEN 1500</t>
  </si>
  <si>
    <t>1500000IU TBL FLM 30</t>
  </si>
  <si>
    <t>FLUTIKASON-FUROÁT</t>
  </si>
  <si>
    <t>29816</t>
  </si>
  <si>
    <t>AVAMYS</t>
  </si>
  <si>
    <t>27,5MCG/VSTŘIK NAS SPR SUS 1X120DÁV</t>
  </si>
  <si>
    <t>GESTODEN A ETHINYLESTRADIOL</t>
  </si>
  <si>
    <t>213473</t>
  </si>
  <si>
    <t>STODETTE</t>
  </si>
  <si>
    <t>0,075MG/0,02MG TBL OBD 21</t>
  </si>
  <si>
    <t>INDAPAMID</t>
  </si>
  <si>
    <t>151949</t>
  </si>
  <si>
    <t>INDAP</t>
  </si>
  <si>
    <t>2,5MG CPS DUR 100</t>
  </si>
  <si>
    <t>120329</t>
  </si>
  <si>
    <t>INDAPAMID STADA</t>
  </si>
  <si>
    <t>1,5MG TBL PRO 100</t>
  </si>
  <si>
    <t>201970</t>
  </si>
  <si>
    <t>PAMYCON NA PŘÍPRAVU KAPEK</t>
  </si>
  <si>
    <t>33000IU/2500IU DRM PLV SOL 1</t>
  </si>
  <si>
    <t>KLOTRIMAZOL</t>
  </si>
  <si>
    <t>13798</t>
  </si>
  <si>
    <t>CANESTEN</t>
  </si>
  <si>
    <t>16895</t>
  </si>
  <si>
    <t>207935</t>
  </si>
  <si>
    <t>42953</t>
  </si>
  <si>
    <t>5MG TBL FLM 28</t>
  </si>
  <si>
    <t>49941</t>
  </si>
  <si>
    <t>NAFTIDROFURYL</t>
  </si>
  <si>
    <t>66015</t>
  </si>
  <si>
    <t>NYSTATIN, KOMBINACE</t>
  </si>
  <si>
    <t>41146</t>
  </si>
  <si>
    <t>MACMIROR COMPLEX</t>
  </si>
  <si>
    <t>500MG/200000IU VAG CPS MOL 12</t>
  </si>
  <si>
    <t>PREDNISON</t>
  </si>
  <si>
    <t>269</t>
  </si>
  <si>
    <t>PREDNISON LÉČIVA</t>
  </si>
  <si>
    <t>5MG TBL NOB 20</t>
  </si>
  <si>
    <t>PŘÍPRAVKY PRO LÉČBU BRADAVIC A KUŘÍCH OK</t>
  </si>
  <si>
    <t>60890</t>
  </si>
  <si>
    <t>VERRUMAL</t>
  </si>
  <si>
    <t>5MG/G+100MG/G DRM SOL 13ML</t>
  </si>
  <si>
    <t>202796</t>
  </si>
  <si>
    <t>250MG CPS DUR 30</t>
  </si>
  <si>
    <t>FORMOTEROL A BUDESONID</t>
  </si>
  <si>
    <t>180087</t>
  </si>
  <si>
    <t>SYMBICORT TURBUHALER 200 MIKROGRAMŮ/ 6 MIKROGRAMŮ/ INHALACE</t>
  </si>
  <si>
    <t>160MCG/4,5MCG INH PLV 1X120DÁV</t>
  </si>
  <si>
    <t>192721</t>
  </si>
  <si>
    <t>TRAMYLPA</t>
  </si>
  <si>
    <t>37,5MG/325MG TBL FLM 30 I</t>
  </si>
  <si>
    <t>107806</t>
  </si>
  <si>
    <t>20MG TBL ENT 30</t>
  </si>
  <si>
    <t>*2076</t>
  </si>
  <si>
    <t>*2077</t>
  </si>
  <si>
    <t>86495</t>
  </si>
  <si>
    <t>PODLOŽKA 2D DANSAC NOVA 2 1155-15</t>
  </si>
  <si>
    <t>PRSTENEC 55MM,15-47MM,OMYVATELNÁ,5KS</t>
  </si>
  <si>
    <t>171537</t>
  </si>
  <si>
    <t>HLUBOKÝ KONVEX,S OUŠKY,50MM,16951,5KS</t>
  </si>
  <si>
    <t>75603</t>
  </si>
  <si>
    <t>DICLOFENAC AL 25</t>
  </si>
  <si>
    <t>25MG TBL ENT 20</t>
  </si>
  <si>
    <t>720</t>
  </si>
  <si>
    <t>148927</t>
  </si>
  <si>
    <t>URSOFALK</t>
  </si>
  <si>
    <t>59450</t>
  </si>
  <si>
    <t>POLYGYNAX</t>
  </si>
  <si>
    <t>35000IU/35000IU/100000IU VAG CPS MOL 6 I</t>
  </si>
  <si>
    <t>25365</t>
  </si>
  <si>
    <t>20MG CPS ETD 28 I</t>
  </si>
  <si>
    <t>109411</t>
  </si>
  <si>
    <t>NOLPAZA</t>
  </si>
  <si>
    <t>40MG TBL ENT 28</t>
  </si>
  <si>
    <t>SUMATRIPTAN</t>
  </si>
  <si>
    <t>234945</t>
  </si>
  <si>
    <t>SUMATRIPTAN MYLAN</t>
  </si>
  <si>
    <t>50MG TBL FLM 6</t>
  </si>
  <si>
    <t>146894</t>
  </si>
  <si>
    <t>10MG TBL FLM 20</t>
  </si>
  <si>
    <t>193745</t>
  </si>
  <si>
    <t>5MG TBL FLM 60</t>
  </si>
  <si>
    <t>45362</t>
  </si>
  <si>
    <t>MEMORY MEDICAL STOCKINGS A-D</t>
  </si>
  <si>
    <t>15378</t>
  </si>
  <si>
    <t>5MG TBL NOB 90</t>
  </si>
  <si>
    <t>93018</t>
  </si>
  <si>
    <t>20MG TBL FLM 100</t>
  </si>
  <si>
    <t>176913</t>
  </si>
  <si>
    <t>RIVOCOR</t>
  </si>
  <si>
    <t>5MG TBL FLM 90</t>
  </si>
  <si>
    <t>DABIGATRAN-ETEXILÁT</t>
  </si>
  <si>
    <t>168373</t>
  </si>
  <si>
    <t>PRADAXA</t>
  </si>
  <si>
    <t>150MG CPS DUR 60X1 I</t>
  </si>
  <si>
    <t>DRASLÍK</t>
  </si>
  <si>
    <t>88356</t>
  </si>
  <si>
    <t>CARDILAN</t>
  </si>
  <si>
    <t>0,175G/0,175G TBL NOB 100</t>
  </si>
  <si>
    <t>LOSARTAN</t>
  </si>
  <si>
    <t>114070</t>
  </si>
  <si>
    <t>LOZAP 100 ZENTIVA</t>
  </si>
  <si>
    <t>100MG TBL FLM 90 PVC</t>
  </si>
  <si>
    <t>148070</t>
  </si>
  <si>
    <t>VALSARTAN</t>
  </si>
  <si>
    <t>125598</t>
  </si>
  <si>
    <t>VALSACOR</t>
  </si>
  <si>
    <t>160MG TBL FLM 84</t>
  </si>
  <si>
    <t>53913</t>
  </si>
  <si>
    <t>250MG TBL FLM 6</t>
  </si>
  <si>
    <t>155862</t>
  </si>
  <si>
    <t>SUMAMED</t>
  </si>
  <si>
    <t>500MG INF PLV SOL 5</t>
  </si>
  <si>
    <t>BILASTIN</t>
  </si>
  <si>
    <t>148673</t>
  </si>
  <si>
    <t>XADOS</t>
  </si>
  <si>
    <t>148675</t>
  </si>
  <si>
    <t>20MG TBL NOB 50</t>
  </si>
  <si>
    <t>FYTOFARMAKA A ŽIVOČIŠNÉ PRODUKTY (ČESKÁ ATC SKUPINA)</t>
  </si>
  <si>
    <t>58732</t>
  </si>
  <si>
    <t>CPS MOL 20</t>
  </si>
  <si>
    <t>HYDROKORTISON A ANTIBIOTIKA</t>
  </si>
  <si>
    <t>173196</t>
  </si>
  <si>
    <t>PIMAFUCORT</t>
  </si>
  <si>
    <t>10MG/G+10MG/G+3,5MG/G CRM 15G</t>
  </si>
  <si>
    <t>LINEZOLID</t>
  </si>
  <si>
    <t>197699</t>
  </si>
  <si>
    <t>LINEZOLID SANDOZ</t>
  </si>
  <si>
    <t>600MG TBL FLM 10</t>
  </si>
  <si>
    <t>2430</t>
  </si>
  <si>
    <t>500MG VAG TBL 10</t>
  </si>
  <si>
    <t>NAFTIFIN</t>
  </si>
  <si>
    <t>54315</t>
  </si>
  <si>
    <t>EXODERIL</t>
  </si>
  <si>
    <t>10MG/ML DRM SOL 1X20ML</t>
  </si>
  <si>
    <t>NITROFURANTOIN</t>
  </si>
  <si>
    <t>207280</t>
  </si>
  <si>
    <t>FUROLIN</t>
  </si>
  <si>
    <t>166800</t>
  </si>
  <si>
    <t>100MG TBL FLM 4</t>
  </si>
  <si>
    <t>PERINDOPRIL, AMLODIPIN A INDAPAMID</t>
  </si>
  <si>
    <t>82976</t>
  </si>
  <si>
    <t>SÁČEK 1D UZAVŘENÝ DANSAC NOVALIFE 1C MIDI</t>
  </si>
  <si>
    <t>BÉŽOVÝ,OTVOR 30MM,FILTR NOVALIFE, 30KS, 901-30</t>
  </si>
  <si>
    <t>86390</t>
  </si>
  <si>
    <t>GEL ABSORPČNÍ-ILEO GEL+,SÁČKY,F05012</t>
  </si>
  <si>
    <t>45KS</t>
  </si>
  <si>
    <t>170378</t>
  </si>
  <si>
    <t>HYDROKOLOIDNÍ,K VYSTŘIŽENÍ,KROUŽEK 50MM,5KS</t>
  </si>
  <si>
    <t>82357</t>
  </si>
  <si>
    <t>PÁSEK PŘÍDRŽNÝ TEXTILNÍ</t>
  </si>
  <si>
    <t>100 CM</t>
  </si>
  <si>
    <t>86570</t>
  </si>
  <si>
    <t>SÁČEK 2D VÝPUSTNÝ ALTERNA FREE HIDE-AWAY 13985</t>
  </si>
  <si>
    <t>BÉŽOVÝ,50MM,MAXI,FILTR,30KS</t>
  </si>
  <si>
    <t>169789</t>
  </si>
  <si>
    <t>KROUŽEK TĚSNÍCÍ STOMAHESIVE</t>
  </si>
  <si>
    <t>48MM TENKÝ,10KS</t>
  </si>
  <si>
    <t>171763</t>
  </si>
  <si>
    <t>PODLOŽKA 2D NATURA FLEXIBILNÍ S HARMONIKOVÝM KROUŽ</t>
  </si>
  <si>
    <t>82566</t>
  </si>
  <si>
    <t>SÁČEK 1D VÝPUSTNÝ FLEXIMA ACTIVE MINI</t>
  </si>
  <si>
    <t>4620215,BÉŽOVÝ,15-45MM,30KS</t>
  </si>
  <si>
    <t>171232</t>
  </si>
  <si>
    <t>SÁČEK JEDNODÍLNÝ VÝPUSTNÝ VELKOOBJEMOVÝ ZENSIV POS</t>
  </si>
  <si>
    <t>PRŮHLEDNÝ,S OŠETŘOVACÍM OKÉNKEM,10KS</t>
  </si>
  <si>
    <t>19681</t>
  </si>
  <si>
    <t>GÁZA SKLÁDANÁ KOMPRESY NESTERILNÍ STERILUX ES</t>
  </si>
  <si>
    <t>BUTYLSKOPOLAMINIUM</t>
  </si>
  <si>
    <t>41155</t>
  </si>
  <si>
    <t>BUSCOPAN</t>
  </si>
  <si>
    <t>10MG TBL OBD 20</t>
  </si>
  <si>
    <t>DOMPERIDON</t>
  </si>
  <si>
    <t>47271</t>
  </si>
  <si>
    <t>MOTILIUM</t>
  </si>
  <si>
    <t>57778</t>
  </si>
  <si>
    <t>PENBENE</t>
  </si>
  <si>
    <t>1500000IU TBL FLM 21</t>
  </si>
  <si>
    <t>JODOVANÝ POVIDON</t>
  </si>
  <si>
    <t>62316</t>
  </si>
  <si>
    <t>BETADINE</t>
  </si>
  <si>
    <t>100MG/ML DRM SOL 120ML</t>
  </si>
  <si>
    <t>KOMBINACE A KOMPLEXY SLOUČENIN HLINÍKU, VÁPNÍKU A HOŘČÍKU</t>
  </si>
  <si>
    <t>5693</t>
  </si>
  <si>
    <t>MAALOX</t>
  </si>
  <si>
    <t>400MG/400MG TBL MND 40</t>
  </si>
  <si>
    <t>KOMBINACE RŮZNÝCH ANTIBIOTIK</t>
  </si>
  <si>
    <t>1076</t>
  </si>
  <si>
    <t>OPH UNG 5G</t>
  </si>
  <si>
    <t>155782</t>
  </si>
  <si>
    <t>GODASAL</t>
  </si>
  <si>
    <t>100MG/50MG TBL NOB 100 II</t>
  </si>
  <si>
    <t>125752</t>
  </si>
  <si>
    <t>300MG CPS DUR 50</t>
  </si>
  <si>
    <t>184039</t>
  </si>
  <si>
    <t>FORLAX</t>
  </si>
  <si>
    <t>4G POR PLV SOL SCC 20</t>
  </si>
  <si>
    <t>MEBEVERIN</t>
  </si>
  <si>
    <t>207889</t>
  </si>
  <si>
    <t>DUSPATALIN RETARD</t>
  </si>
  <si>
    <t>200MG CPS RDR 30</t>
  </si>
  <si>
    <t>214572</t>
  </si>
  <si>
    <t>40MG TBL ENT 90</t>
  </si>
  <si>
    <t>PROPAFENON</t>
  </si>
  <si>
    <t>215906</t>
  </si>
  <si>
    <t>150MG TBL FLM 100</t>
  </si>
  <si>
    <t>SÍRAN ŽELEZNATÝ</t>
  </si>
  <si>
    <t>14712</t>
  </si>
  <si>
    <t>TARDYFERON</t>
  </si>
  <si>
    <t>80MG TBL RET 100 I</t>
  </si>
  <si>
    <t>SULPIRID</t>
  </si>
  <si>
    <t>11468</t>
  </si>
  <si>
    <t>PROSULPIN</t>
  </si>
  <si>
    <t>50MG TBL NOB 60</t>
  </si>
  <si>
    <t>THIETHYLPERAZIN</t>
  </si>
  <si>
    <t>9844</t>
  </si>
  <si>
    <t>6,5MG TBL OBD 50</t>
  </si>
  <si>
    <t>201128</t>
  </si>
  <si>
    <t>100MG SUP 5</t>
  </si>
  <si>
    <t>233366</t>
  </si>
  <si>
    <t>PERINDOPRIL A BISOPROLOL</t>
  </si>
  <si>
    <t>213258</t>
  </si>
  <si>
    <t>COSYREL</t>
  </si>
  <si>
    <t>5MG/10MG TBL FLM 30</t>
  </si>
  <si>
    <t>187406</t>
  </si>
  <si>
    <t>PANGROL</t>
  </si>
  <si>
    <t>20000IU TBL ENT 50 II</t>
  </si>
  <si>
    <t>80176</t>
  </si>
  <si>
    <t>KOMPRESY MESOFT NESTERILNÍ</t>
  </si>
  <si>
    <t>10X10CM,NETKANÝ TEXTIL,4 VRSTVY,100KS</t>
  </si>
  <si>
    <t>KLOBETASOL</t>
  </si>
  <si>
    <t>49950</t>
  </si>
  <si>
    <t>DERMOVATE</t>
  </si>
  <si>
    <t>0,5MG/G CRM 25G</t>
  </si>
  <si>
    <t>11649</t>
  </si>
  <si>
    <t>ORTÉZA RAMENNÍHO KLOUBU UNIFIX PAN 2.02</t>
  </si>
  <si>
    <t>UNIVERZÁLNÍ PRO PRAVÉ A LEVÉ RAMENO,VELIKOSTI S,M,L</t>
  </si>
  <si>
    <t>127260</t>
  </si>
  <si>
    <t>DEXAMETHASON A ANTIINFEKTIVA</t>
  </si>
  <si>
    <t>2547</t>
  </si>
  <si>
    <t>OPH UNG 3,5G</t>
  </si>
  <si>
    <t>45546</t>
  </si>
  <si>
    <t>MASTODYNON</t>
  </si>
  <si>
    <t>PARACETAMOL</t>
  </si>
  <si>
    <t>162142</t>
  </si>
  <si>
    <t>500MG TBL NOB 24</t>
  </si>
  <si>
    <t>179327</t>
  </si>
  <si>
    <t>75MG/650MG TBL FLM 30 I</t>
  </si>
  <si>
    <t>140622</t>
  </si>
  <si>
    <t>EPITÉZA MAMÁRNÍ ESSENTIAL LIGHT 2S</t>
  </si>
  <si>
    <t>SILIKONOVÁ ODLEHČENÁ, SYMETRICKÁ, 442</t>
  </si>
  <si>
    <t>140633</t>
  </si>
  <si>
    <t>EPITÉZA MAMÁRNÍ POOPERAČNÍ PRIFORM STANDARD</t>
  </si>
  <si>
    <t>LEHKÁ TEXTILNÍ, 214</t>
  </si>
  <si>
    <t>140551</t>
  </si>
  <si>
    <t>PODPRSENKA KOMPRESIVNÍ SARAH</t>
  </si>
  <si>
    <t>0778, 0779</t>
  </si>
  <si>
    <t>ANALGETIKA A ANESTETIKA, KOMBINACE</t>
  </si>
  <si>
    <t>107143</t>
  </si>
  <si>
    <t>OTIPAX</t>
  </si>
  <si>
    <t>40MG/G+10MG/G AUR GTT SOL 16G</t>
  </si>
  <si>
    <t>213479</t>
  </si>
  <si>
    <t>19000IU/ML INJ SOL ISP 2X0,6ML</t>
  </si>
  <si>
    <t>33739</t>
  </si>
  <si>
    <t>NUTRIDRINK COMPACT PROTEIN S PŘÍCHUTÍ VANILKOVOU</t>
  </si>
  <si>
    <t>217054</t>
  </si>
  <si>
    <t>NUTRISON</t>
  </si>
  <si>
    <t>POR SOL 8X1000ML</t>
  </si>
  <si>
    <t>17166</t>
  </si>
  <si>
    <t>BELOSALIC</t>
  </si>
  <si>
    <t>0,5MG/G+30MG/G UNG 30G</t>
  </si>
  <si>
    <t>219840</t>
  </si>
  <si>
    <t>CONCOR COR</t>
  </si>
  <si>
    <t>2,5MG TBL FLM 100</t>
  </si>
  <si>
    <t>231949</t>
  </si>
  <si>
    <t>ZINNAT</t>
  </si>
  <si>
    <t>EZETIMIB</t>
  </si>
  <si>
    <t>47997</t>
  </si>
  <si>
    <t>EZETROL</t>
  </si>
  <si>
    <t>10MG TBL NOB 98 II</t>
  </si>
  <si>
    <t>FENOFIBRÁT</t>
  </si>
  <si>
    <t>23528</t>
  </si>
  <si>
    <t>FENOFIX</t>
  </si>
  <si>
    <t>200MG CPS DUR 90</t>
  </si>
  <si>
    <t>207097</t>
  </si>
  <si>
    <t>LIPANTHYL SUPRA</t>
  </si>
  <si>
    <t>160MG TBL FLM 90</t>
  </si>
  <si>
    <t>169252</t>
  </si>
  <si>
    <t>KYSELINA ALENDRONOVÁ A CHOLEKALCIFEROL</t>
  </si>
  <si>
    <t>231738</t>
  </si>
  <si>
    <t>FOSAVANCE</t>
  </si>
  <si>
    <t>70MG/5600IU TBL NOB 12</t>
  </si>
  <si>
    <t>17187</t>
  </si>
  <si>
    <t>NIMESIL</t>
  </si>
  <si>
    <t>148078</t>
  </si>
  <si>
    <t>0</t>
  </si>
  <si>
    <t>225171</t>
  </si>
  <si>
    <t>TOBRADEX</t>
  </si>
  <si>
    <t>3MG/G+1MG/G OPH UNG 3,5G</t>
  </si>
  <si>
    <t>DROTAVERIN</t>
  </si>
  <si>
    <t>192729</t>
  </si>
  <si>
    <t>NO-SPA</t>
  </si>
  <si>
    <t>40MG TBL NOB 24</t>
  </si>
  <si>
    <t>FAMOTIDIN</t>
  </si>
  <si>
    <t>47863</t>
  </si>
  <si>
    <t>FAMOSAN</t>
  </si>
  <si>
    <t>132702</t>
  </si>
  <si>
    <t>132942</t>
  </si>
  <si>
    <t>86616</t>
  </si>
  <si>
    <t>PENTASA SLOW RELEASE TABLETS 500 MG</t>
  </si>
  <si>
    <t>500MG TBL PRO 100</t>
  </si>
  <si>
    <t>10502</t>
  </si>
  <si>
    <t>250MG CPS DUR 10</t>
  </si>
  <si>
    <t>84262</t>
  </si>
  <si>
    <t>166775</t>
  </si>
  <si>
    <t>50MG TBL FLM 40 II</t>
  </si>
  <si>
    <t>2708</t>
  </si>
  <si>
    <t>PASTA VYPLŇOVACÍ STOMAHESIVE</t>
  </si>
  <si>
    <t>30G,1KS</t>
  </si>
  <si>
    <t>86776</t>
  </si>
  <si>
    <t>57(33-45)MM,10KS</t>
  </si>
  <si>
    <t>130063</t>
  </si>
  <si>
    <t>PODLOŽKA 2D STOMOCUR CFLPE 7015</t>
  </si>
  <si>
    <t>FLEXIBILNÍ,DĚLÍCÍ PRSTENEC 70MM,15-50MM,5KS</t>
  </si>
  <si>
    <t>171764</t>
  </si>
  <si>
    <t>45MM,5KS</t>
  </si>
  <si>
    <t>170588</t>
  </si>
  <si>
    <t>XXL,4 OUŠKA,00424,1KS</t>
  </si>
  <si>
    <t>3091</t>
  </si>
  <si>
    <t>KRYTKA STOMIE 1D STOMADRESS</t>
  </si>
  <si>
    <t>BÉŽOVÁ,9-50MM,FILTR,30KS</t>
  </si>
  <si>
    <t>171520</t>
  </si>
  <si>
    <t>MĚKKÝ KONVEX,NEUTRÁLNÍ ŠEDÝ,31-50,MAXI,FILTR,KONTROLNÍ OKÉNKO,16612,10KS</t>
  </si>
  <si>
    <t>170509</t>
  </si>
  <si>
    <t>FILM BARIÉROVÝ VE SPRAYI 839026</t>
  </si>
  <si>
    <t>170568</t>
  </si>
  <si>
    <t>NEUTRÁLNÍ ŠEDÝ,40MM,MAXI,KRUHOVÝ FILTR,KONTROLNÍ OKÉNKO,112320,30KS</t>
  </si>
  <si>
    <t>88219</t>
  </si>
  <si>
    <t>47728</t>
  </si>
  <si>
    <t>48262</t>
  </si>
  <si>
    <t>3300IU/G+250IU/G DRM PLV ADS 1X5G</t>
  </si>
  <si>
    <t>86397</t>
  </si>
  <si>
    <t>CLOTRIMAZOL AL 1%</t>
  </si>
  <si>
    <t>0,01G/G CRM 50G</t>
  </si>
  <si>
    <t>95284</t>
  </si>
  <si>
    <t>CLOTRIMAZOL HBF</t>
  </si>
  <si>
    <t>10MG/G CRM 1X50G</t>
  </si>
  <si>
    <t>LAMOTRIGIN</t>
  </si>
  <si>
    <t>17135</t>
  </si>
  <si>
    <t>LAMICTAL</t>
  </si>
  <si>
    <t>25MG TBL NOB 42</t>
  </si>
  <si>
    <t>LEFLUNOMID</t>
  </si>
  <si>
    <t>26259</t>
  </si>
  <si>
    <t>ARAVA</t>
  </si>
  <si>
    <t>40373</t>
  </si>
  <si>
    <t>16MG TBL NOB 50</t>
  </si>
  <si>
    <t>ORGANO-HEPARINOID</t>
  </si>
  <si>
    <t>3575</t>
  </si>
  <si>
    <t>HEPAROID LÉČIVA</t>
  </si>
  <si>
    <t>2MG/G CRM 30G</t>
  </si>
  <si>
    <t>THEOFYLIN</t>
  </si>
  <si>
    <t>61237</t>
  </si>
  <si>
    <t>THEOPLUS 100</t>
  </si>
  <si>
    <t>80175</t>
  </si>
  <si>
    <t>7,5X7,5CM,NETKANÝ TEXTIL,4 VRSTVY,100KS</t>
  </si>
  <si>
    <t>216186</t>
  </si>
  <si>
    <t>500MG TBL RET 14</t>
  </si>
  <si>
    <t>91280</t>
  </si>
  <si>
    <t>150MG TBL FLM 30</t>
  </si>
  <si>
    <t>155938</t>
  </si>
  <si>
    <t>50318</t>
  </si>
  <si>
    <t>20MG TBL FLM 90X1</t>
  </si>
  <si>
    <t>BROMHEXIN</t>
  </si>
  <si>
    <t>51621</t>
  </si>
  <si>
    <t>BROMHEXIN BERLIN-CHEMIE</t>
  </si>
  <si>
    <t>8MG TBL OBD 25</t>
  </si>
  <si>
    <t>214596</t>
  </si>
  <si>
    <t>50MG/G+10MG/G RCT UNG 20G</t>
  </si>
  <si>
    <t>FORMOTEROL</t>
  </si>
  <si>
    <t>19147</t>
  </si>
  <si>
    <t>FORMOVENT</t>
  </si>
  <si>
    <t>12MCG INH PLV CPS DUR 60+1 INH</t>
  </si>
  <si>
    <t>180825</t>
  </si>
  <si>
    <t>HYDROCORTISON 10 MG JENAPHARM</t>
  </si>
  <si>
    <t>KANAMYCIN</t>
  </si>
  <si>
    <t>163346</t>
  </si>
  <si>
    <t>KANAMYCIN-POS</t>
  </si>
  <si>
    <t>6,2MG/ML OPH GTT SOL 5ML</t>
  </si>
  <si>
    <t>207939</t>
  </si>
  <si>
    <t>32720</t>
  </si>
  <si>
    <t>5MG TBL FLM 50</t>
  </si>
  <si>
    <t>101205</t>
  </si>
  <si>
    <t>57339</t>
  </si>
  <si>
    <t>107983</t>
  </si>
  <si>
    <t>SUMAMIGREN</t>
  </si>
  <si>
    <t>100MG TBL FLM 6</t>
  </si>
  <si>
    <t>TIOTROPIUM-BROMID</t>
  </si>
  <si>
    <t>109810</t>
  </si>
  <si>
    <t>SPIRIVA RESPIMAT</t>
  </si>
  <si>
    <t>2,5MCG INH SOL 1X60DÁV+1INH</t>
  </si>
  <si>
    <t>32393</t>
  </si>
  <si>
    <t>SPIRIVA</t>
  </si>
  <si>
    <t>18MCG INH PLV CPS DUR 30</t>
  </si>
  <si>
    <t>80094</t>
  </si>
  <si>
    <t>KRYTÍ HYDROGEL NU-GEL</t>
  </si>
  <si>
    <t>81680</t>
  </si>
  <si>
    <t>KRYTÍ ACTISORB PLUS</t>
  </si>
  <si>
    <t>10,5X10,5CM AKTIVNÍ ČÁST 8X8CM,10KS</t>
  </si>
  <si>
    <t>80717</t>
  </si>
  <si>
    <t>KRYTÍ SAMOLEPÍCÍ MEPILEX BORDER</t>
  </si>
  <si>
    <t>7,5X7,5CM SE SILIKONOVOU VRSTVOU SAFETAC,5KS</t>
  </si>
  <si>
    <t>45124</t>
  </si>
  <si>
    <t>LASTOFA-UZAVŘENÁ ŠPIČKA A-D</t>
  </si>
  <si>
    <t>93100</t>
  </si>
  <si>
    <t>PÁS KÝLNÍ TŘÍSELNÝ OBOUSTRANNÝ 2049</t>
  </si>
  <si>
    <t>2 VELKOPLOŠNÉ PELOTY, 4 VELIKOSTI, BÉŽOVÝ</t>
  </si>
  <si>
    <t>13704</t>
  </si>
  <si>
    <t>400MG TBL NOB 70</t>
  </si>
  <si>
    <t>AMBROXOL</t>
  </si>
  <si>
    <t>CITALOPRAM</t>
  </si>
  <si>
    <t>17425</t>
  </si>
  <si>
    <t>168838</t>
  </si>
  <si>
    <t>DASSELTA</t>
  </si>
  <si>
    <t>178675</t>
  </si>
  <si>
    <t>69417</t>
  </si>
  <si>
    <t>DIAZEPAM DESITIN RECTAL TUBE</t>
  </si>
  <si>
    <t>5MG RCT SOL 5X2,5ML</t>
  </si>
  <si>
    <t>ENOXAPARIN</t>
  </si>
  <si>
    <t>125290</t>
  </si>
  <si>
    <t>10000IU(100MG)/1ML INJ SOL ISP 50X1ML I</t>
  </si>
  <si>
    <t>16592</t>
  </si>
  <si>
    <t>10MG/ML SIR 150ML</t>
  </si>
  <si>
    <t>201287</t>
  </si>
  <si>
    <t>MOMMOX</t>
  </si>
  <si>
    <t>0,05MG/DÁV NAS SPR SUS 3X140DÁV</t>
  </si>
  <si>
    <t>202873</t>
  </si>
  <si>
    <t>HELICID</t>
  </si>
  <si>
    <t>40MG CPS ETD 28(4X7) I</t>
  </si>
  <si>
    <t>RŮZNÉ JINÉ KOMBINACE ŽELEZA</t>
  </si>
  <si>
    <t>119654</t>
  </si>
  <si>
    <t>SORBIFER DURULES</t>
  </si>
  <si>
    <t>320MG/60MG TBL RET 100</t>
  </si>
  <si>
    <t>158198</t>
  </si>
  <si>
    <t>80MG TBL NOB 100</t>
  </si>
  <si>
    <t>TOLPERISON</t>
  </si>
  <si>
    <t>57525</t>
  </si>
  <si>
    <t>MYDOCALM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</si>
  <si>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</si>
  <si>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</si>
  <si>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</si>
  <si>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</si>
  <si>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</si>
  <si>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</si>
  <si>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</si>
  <si>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230946</t>
  </si>
  <si>
    <t>AMOXICILLIN/CLAVULANIC ACID MYLAN</t>
  </si>
  <si>
    <t>81960</t>
  </si>
  <si>
    <t>KRYTÍ ALGINÁTOVÉ MELGISORB AG</t>
  </si>
  <si>
    <t>18515</t>
  </si>
  <si>
    <t>10,5X10,5CM; AKTIVNÍ ČÁST 8X8CM 5KS</t>
  </si>
  <si>
    <t>202855</t>
  </si>
  <si>
    <t>40MG CPS ETD 28 I</t>
  </si>
  <si>
    <t>132523</t>
  </si>
  <si>
    <t>132907</t>
  </si>
  <si>
    <t>JINÁ ANTIHISTAMINIKA PRO SYSTÉMOVOU APLIKACI</t>
  </si>
  <si>
    <t>2479</t>
  </si>
  <si>
    <t>2MG TBL NOB 20</t>
  </si>
  <si>
    <t>62320</t>
  </si>
  <si>
    <t>100MG/G UNG 20G</t>
  </si>
  <si>
    <t>203323</t>
  </si>
  <si>
    <t>100MG/G UNG 100G</t>
  </si>
  <si>
    <t>207940</t>
  </si>
  <si>
    <t>101233</t>
  </si>
  <si>
    <t>PRESTARIUM NEO FORTE</t>
  </si>
  <si>
    <t>10MG TBL FLM 90(3X30)</t>
  </si>
  <si>
    <t>RILMENIDIN</t>
  </si>
  <si>
    <t>166423</t>
  </si>
  <si>
    <t>RILMENIDIN TEVA</t>
  </si>
  <si>
    <t>1MG TBL NOB 90</t>
  </si>
  <si>
    <t>75022</t>
  </si>
  <si>
    <t>COTRIMOXAZOL AL FORTE</t>
  </si>
  <si>
    <t>800MG/160MG TBL NOB 10</t>
  </si>
  <si>
    <t>201125</t>
  </si>
  <si>
    <t>50MG CPS DUR 20 I</t>
  </si>
  <si>
    <t>*3015</t>
  </si>
  <si>
    <t>215402</t>
  </si>
  <si>
    <t>0,5MG/G+20MG/G DRM SPR SOL 1X100ML</t>
  </si>
  <si>
    <t>14828</t>
  </si>
  <si>
    <t>FLECTOR EP RAPID</t>
  </si>
  <si>
    <t>50MG POR GRA SOL SCC 20</t>
  </si>
  <si>
    <t>205931</t>
  </si>
  <si>
    <t>15379</t>
  </si>
  <si>
    <t>10MG TBL NOB 90</t>
  </si>
  <si>
    <t>CEFADROXIL</t>
  </si>
  <si>
    <t>199803</t>
  </si>
  <si>
    <t>DURACEF</t>
  </si>
  <si>
    <t>500MG CPS DUR 12</t>
  </si>
  <si>
    <t>2478</t>
  </si>
  <si>
    <t>10MG TBL NOB 20(2X10)</t>
  </si>
  <si>
    <t>JINÁ LÉČIVA K TERAPII ONEMOCNĚNÍ ŽLUČOVÝCH CEST</t>
  </si>
  <si>
    <t>699</t>
  </si>
  <si>
    <t>CHOLAGOL</t>
  </si>
  <si>
    <t>POR GTT SOL 1X10ML</t>
  </si>
  <si>
    <t>16320</t>
  </si>
  <si>
    <t>BRAUNOVIDON</t>
  </si>
  <si>
    <t>16321</t>
  </si>
  <si>
    <t>100MG/G UNG 250G</t>
  </si>
  <si>
    <t>226451</t>
  </si>
  <si>
    <t>184035</t>
  </si>
  <si>
    <t>10G POR PLV SOL SCC 20</t>
  </si>
  <si>
    <t>192200</t>
  </si>
  <si>
    <t>ELOCOM</t>
  </si>
  <si>
    <t>1MG/G CRM 1X100G</t>
  </si>
  <si>
    <t>SODNÁ SŮL DOKUSÁTU, VČETNĚ KOMBINACÍ</t>
  </si>
  <si>
    <t>12770</t>
  </si>
  <si>
    <t>YAL</t>
  </si>
  <si>
    <t>13,4G/67,5ML+10MG/67,5ML RCT SOL 2X67,5ML</t>
  </si>
  <si>
    <t>75023</t>
  </si>
  <si>
    <t>800MG/160MG TBL NOB 20</t>
  </si>
  <si>
    <t>215715</t>
  </si>
  <si>
    <t>667MG/ML POR SOL 1X500ML II</t>
  </si>
  <si>
    <t>22441</t>
  </si>
  <si>
    <t>OBINADLO ELASTICKÉ IDEALTEX</t>
  </si>
  <si>
    <t>12CMX5M,1KS</t>
  </si>
  <si>
    <t>81959</t>
  </si>
  <si>
    <t>5X5CM,10KS</t>
  </si>
  <si>
    <t>81682</t>
  </si>
  <si>
    <t>9,5X9,5CM,25KS</t>
  </si>
  <si>
    <t>172941</t>
  </si>
  <si>
    <t>KRYTÍ NU GEL HYDROGELOVÉ S ALGINÁTEM</t>
  </si>
  <si>
    <t>25G,NA DEHISCENCE,NEKRÓZY A POVLEKLÉ RÁNY,6KS</t>
  </si>
  <si>
    <t>19446</t>
  </si>
  <si>
    <t>ORTÉZA ZÁPĚSTÍ ELASTICKÉ ZPEVNĚNÍ ZÁPĚSTÍ</t>
  </si>
  <si>
    <t>NÁVLEK 8CM VEL.S-XL,KAT.Č.5787</t>
  </si>
  <si>
    <t>216707</t>
  </si>
  <si>
    <t>1,5MG TBL NOB 28</t>
  </si>
  <si>
    <t>235808</t>
  </si>
  <si>
    <t>KYSELINA CHROMOGLYKANOVÁ</t>
  </si>
  <si>
    <t>163323</t>
  </si>
  <si>
    <t>ALLERGOCROM OČNÍ KAPKY</t>
  </si>
  <si>
    <t>20MG/ML OPH GTT SOL 10ML</t>
  </si>
  <si>
    <t>162079</t>
  </si>
  <si>
    <t>20MG TBL ENT 98</t>
  </si>
  <si>
    <t>203954</t>
  </si>
  <si>
    <t>400MG/80MG TBL NOB 28</t>
  </si>
  <si>
    <t>59673</t>
  </si>
  <si>
    <t>AMOKSIKLAV 375 MG</t>
  </si>
  <si>
    <t>250MG/125MG TBL FLM 21</t>
  </si>
  <si>
    <t>*7005</t>
  </si>
  <si>
    <t>502</t>
  </si>
  <si>
    <t>MESOCAIN 1%</t>
  </si>
  <si>
    <t>10MG/ML INJ SOL 10X10ML</t>
  </si>
  <si>
    <t>125053</t>
  </si>
  <si>
    <t>APO-AMLO</t>
  </si>
  <si>
    <t>10MG TBL NOB 100</t>
  </si>
  <si>
    <t>69243</t>
  </si>
  <si>
    <t>PULMICORT TURBUHALER</t>
  </si>
  <si>
    <t>400MCG INH PLV 200DÁV</t>
  </si>
  <si>
    <t>47862</t>
  </si>
  <si>
    <t>216183</t>
  </si>
  <si>
    <t>500MG INF PLV CSL 1</t>
  </si>
  <si>
    <t>31536</t>
  </si>
  <si>
    <t>192205</t>
  </si>
  <si>
    <t>1MG/G UNG 1X30G</t>
  </si>
  <si>
    <t>119513</t>
  </si>
  <si>
    <t>LOSEPRAZOL</t>
  </si>
  <si>
    <t>20MG CPS ETD 98</t>
  </si>
  <si>
    <t>109415</t>
  </si>
  <si>
    <t>40MG TBL ENT 84</t>
  </si>
  <si>
    <t>RABEPRAZOL</t>
  </si>
  <si>
    <t>157141</t>
  </si>
  <si>
    <t>ZULBEX</t>
  </si>
  <si>
    <t>20MG TBL ENT 56</t>
  </si>
  <si>
    <t>26556</t>
  </si>
  <si>
    <t>MICARDIS</t>
  </si>
  <si>
    <t>80MG TBL NOB 98</t>
  </si>
  <si>
    <t>IDELALISIB</t>
  </si>
  <si>
    <t>210143</t>
  </si>
  <si>
    <t>ZYDELIG</t>
  </si>
  <si>
    <t>100MG TBL FLM 60</t>
  </si>
  <si>
    <t>MIDAZOLAM</t>
  </si>
  <si>
    <t>15010</t>
  </si>
  <si>
    <t>DORMICUM</t>
  </si>
  <si>
    <t>15MG TBL FLM 10X1</t>
  </si>
  <si>
    <t>215568</t>
  </si>
  <si>
    <t>NEOSTIGMIN</t>
  </si>
  <si>
    <t>318</t>
  </si>
  <si>
    <t>9847</t>
  </si>
  <si>
    <t>6,5MG SUP 6</t>
  </si>
  <si>
    <t>215168</t>
  </si>
  <si>
    <t>KREON 10 000</t>
  </si>
  <si>
    <t>10000U CPS ETD 50</t>
  </si>
  <si>
    <t>195351</t>
  </si>
  <si>
    <t>OMEPRAZOL FARMAX</t>
  </si>
  <si>
    <t>33741</t>
  </si>
  <si>
    <t>NUTRIDRINK COMPACT PROTEIN S PŘÍCHUTÍ BANÁNOVOU</t>
  </si>
  <si>
    <t>217188</t>
  </si>
  <si>
    <t>NUTRIDRINK COMPACT S PŘÍCHUTÍ ČOKOLÁDOVOU</t>
  </si>
  <si>
    <t>33900</t>
  </si>
  <si>
    <t>NUTRISEN VANILKA S VANILKOVOU PŘÍCHUTÍ 200 ML</t>
  </si>
  <si>
    <t>POR SOL 1X200ML</t>
  </si>
  <si>
    <t>140798</t>
  </si>
  <si>
    <t>70-105 CM PO 5 CM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</si>
  <si>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</si>
  <si>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</si>
  <si>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</si>
  <si>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</si>
  <si>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</si>
  <si>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</si>
  <si>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</si>
  <si>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R03AK06 - SALMETEROL A FLUTIKASON</t>
  </si>
  <si>
    <t>L04AA13 - LEFLUNOMID</t>
  </si>
  <si>
    <t>R03BB04 - TIOTROPIUM-BROMID</t>
  </si>
  <si>
    <t>C10AB05 - FENOFIBRÁT</t>
  </si>
  <si>
    <t>R03AC13 - FORMOTEROL</t>
  </si>
  <si>
    <t>J01DC02 - CEFUROXIM</t>
  </si>
  <si>
    <t>R06AX27 - DESLORATADIN</t>
  </si>
  <si>
    <t>R01AD09 - MOMETASON</t>
  </si>
  <si>
    <t>R03AK07 - FORMOTEROL A BUDESONID</t>
  </si>
  <si>
    <t>J01FA10 - AZITHROMYCIN</t>
  </si>
  <si>
    <t>A06AD11 - LAKTULOSA</t>
  </si>
  <si>
    <t>N02CC01 - SUMATRIPTAN</t>
  </si>
  <si>
    <t>N03AX09 - LAMOTRIGIN</t>
  </si>
  <si>
    <t>N05AL01 - SULPIRID</t>
  </si>
  <si>
    <t>A02BC03 - LANSOPRAZOL</t>
  </si>
  <si>
    <t>N05CD08 - MIDAZOLAM</t>
  </si>
  <si>
    <t>N06AB04 - CITALOPRAM</t>
  </si>
  <si>
    <t>M01AC06 - MELOXIKAM</t>
  </si>
  <si>
    <t>A02BC03</t>
  </si>
  <si>
    <t>M01AC06</t>
  </si>
  <si>
    <t>R01AD09</t>
  </si>
  <si>
    <t>N02CC01</t>
  </si>
  <si>
    <t>R03AC13</t>
  </si>
  <si>
    <t>R03BB04</t>
  </si>
  <si>
    <t>J01FA10</t>
  </si>
  <si>
    <t>R06AX27</t>
  </si>
  <si>
    <t>A06AD11</t>
  </si>
  <si>
    <t>N05CD08</t>
  </si>
  <si>
    <t>R03AK06</t>
  </si>
  <si>
    <t>J01DC02</t>
  </si>
  <si>
    <t>N06AB04</t>
  </si>
  <si>
    <t>R03AK07</t>
  </si>
  <si>
    <t>N05AL01</t>
  </si>
  <si>
    <t>C10AB05</t>
  </si>
  <si>
    <t>C10AX09</t>
  </si>
  <si>
    <t>L04AA13</t>
  </si>
  <si>
    <t>N03AX09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</si>
  <si>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</si>
  <si>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</si>
  <si>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</si>
  <si>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</si>
  <si>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</si>
  <si>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</si>
  <si>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</si>
  <si>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</si>
  <si>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</si>
  <si>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</si>
  <si>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</si>
  <si>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</si>
  <si>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</si>
  <si>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</si>
  <si>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</si>
  <si>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</si>
  <si>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0466</t>
  </si>
  <si>
    <t>1CHIR: pracoviště DK COS</t>
  </si>
  <si>
    <t>1CHIR: pracoviště DK COS Celkem</t>
  </si>
  <si>
    <t>50115050</t>
  </si>
  <si>
    <t>obvazový materiál (Z502)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</si>
  <si>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</si>
  <si>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</si>
  <si>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</si>
  <si>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</si>
  <si>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</si>
  <si>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</si>
  <si>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</si>
  <si>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</si>
  <si>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ZC506</t>
  </si>
  <si>
    <t>Kompresa NT 10 x 10 cm/5 ks sterilní 1325020275</t>
  </si>
  <si>
    <t>ZC845</t>
  </si>
  <si>
    <t>Kompresa NT 10 x 20 cm/5 ks sterilní 26621</t>
  </si>
  <si>
    <t>ZK087</t>
  </si>
  <si>
    <t>Krém cavilon ochranný bariérový á 28 g bal. á 12 ks 3391E</t>
  </si>
  <si>
    <t>ZH403</t>
  </si>
  <si>
    <t>Krytí excilon 5 x 5 cm NT i.v. s nástřihem do kříže antiseptický bal. á 70 ks 7089</t>
  </si>
  <si>
    <t>ZD482</t>
  </si>
  <si>
    <t>Krytí filmové transparentní Opsite spray 240 ml bal. á 12 ks 66004980</t>
  </si>
  <si>
    <t>ZL410</t>
  </si>
  <si>
    <t>Krytí gelové Hemagel 100 g A2681147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</si>
  <si>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</si>
  <si>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</si>
  <si>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</si>
  <si>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</si>
  <si>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ZA544</t>
  </si>
  <si>
    <t>Krytí inadine nepřilnavé 5,0 x 5,0 cm 1/10 SYS01481EE</t>
  </si>
  <si>
    <t>ZL663</t>
  </si>
  <si>
    <t>Krytí mastný tyl pharmatull 10 x 10 cm bal. á 50 ks P-Tull1010</t>
  </si>
  <si>
    <t>ZK404</t>
  </si>
  <si>
    <t>Krytí prontosan roztok 350 ml 400416</t>
  </si>
  <si>
    <t>ZE090</t>
  </si>
  <si>
    <t>Krytí sterilní VECA-C na perif.kanyly trans.okénko stříbro bal. á 50 ks BED:392020</t>
  </si>
  <si>
    <t>ZL669</t>
  </si>
  <si>
    <t>Krytí tegaderm diamond 10,0 cm x 12,0 cm bal. á 50 ks 1686</t>
  </si>
  <si>
    <t>ZL985</t>
  </si>
  <si>
    <t>Krytí transparentní filmové 20 x 30 cm bal. á 10 ks pro podtlakovou terapii 66800394</t>
  </si>
  <si>
    <t>ZI558</t>
  </si>
  <si>
    <t>Náplast curapor   7 x   5 cm 32912  (22120,  náhrada za cosmopor )</t>
  </si>
  <si>
    <t>ZI600</t>
  </si>
  <si>
    <t>Náplast curapor 10 x 15 cm 32914 ( náhrada za cosmopor )</t>
  </si>
  <si>
    <t>ZH012</t>
  </si>
  <si>
    <t>Náplast micropore 2,50 cm x 9,10 m 840W-1</t>
  </si>
  <si>
    <t>ZA540</t>
  </si>
  <si>
    <t>Náplast omnifix E 15 cm x 10 m 9006513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</si>
  <si>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</si>
  <si>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</si>
  <si>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</si>
  <si>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</si>
  <si>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</si>
  <si>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</si>
  <si>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ZM582</t>
  </si>
  <si>
    <t>Obinadlo elastické lenkideal krátkotažné 15 cm x 5 m bal. á 10 ks 19585</t>
  </si>
  <si>
    <t>ZN475</t>
  </si>
  <si>
    <t>Obinadlo elastické universal   8 cm x 5 m 1323100312</t>
  </si>
  <si>
    <t>ZA329</t>
  </si>
  <si>
    <t>Obinadlo fixa crep   6 cm x 4 m 1323100102</t>
  </si>
  <si>
    <t>ZA601</t>
  </si>
  <si>
    <t>Obinadlo fixa crep 12 cm x 4 m 1323100105</t>
  </si>
  <si>
    <t>ZN091</t>
  </si>
  <si>
    <t>Obvaz elastický síťový CareFix Tube k zajištění a ochraně fixace IV kanyl vel. M bal. á 15 ks 0151 M</t>
  </si>
  <si>
    <t>ZP212</t>
  </si>
  <si>
    <t>Obvaz elastický síťový pruban Tg-fix vel. C paže, noha, loket 25 m 24252</t>
  </si>
  <si>
    <t>ZA066</t>
  </si>
  <si>
    <t>Pás břišní - Verba č. 4 - 95 - 105 cm 932534</t>
  </si>
  <si>
    <t>ZA065</t>
  </si>
  <si>
    <t>Pás břišní - Verba č. 5 - 105 - 115 cm 932535</t>
  </si>
  <si>
    <t>ZL975</t>
  </si>
  <si>
    <t>Pěna renasys-F malý set (S) pro podtlakovou terapii 66800794</t>
  </si>
  <si>
    <t>ZD232</t>
  </si>
  <si>
    <t>Podkolenky antitrombotické pro imobilní pacienty mediven thrombexin L normální ANTICO TPS 26935</t>
  </si>
  <si>
    <t>ZL987</t>
  </si>
  <si>
    <t>Soft port 69 cm s koncovkou 15 x 10 cm pro podtlakovou terapii  66800799</t>
  </si>
  <si>
    <t>ZF076</t>
  </si>
  <si>
    <t>Tampon sterilní stáčený 19 x 20 cm / 3 ks 0444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</si>
  <si>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</si>
  <si>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</si>
  <si>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</si>
  <si>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</si>
  <si>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</si>
  <si>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</si>
  <si>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ZB557</t>
  </si>
  <si>
    <t>Adaptér přechodka combifix rekord - luer 4090306</t>
  </si>
  <si>
    <t>ZB772</t>
  </si>
  <si>
    <t>Adaptér přechodka luer 450070</t>
  </si>
  <si>
    <t>ZN618</t>
  </si>
  <si>
    <t>Brýle kyslíkové pro dospělé bal. á 100 ks A0100</t>
  </si>
  <si>
    <t>ZC680</t>
  </si>
  <si>
    <t>Drén Easy Flow 12 mm/30 cm 97.816.92.143</t>
  </si>
  <si>
    <t>ZN371</t>
  </si>
  <si>
    <t>Drén silikonový CH20 laparotomický s RTG značením sterilní d = 50 cm bal. á 10 ks WLM60702000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</si>
  <si>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</si>
  <si>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</si>
  <si>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</si>
  <si>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</si>
  <si>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</si>
  <si>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</si>
  <si>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ZQ249</t>
  </si>
  <si>
    <t>Hadička spojovací HS 1,8 x 1800 mm LL DEPH free 2200 180 ND</t>
  </si>
  <si>
    <t>ZQ248</t>
  </si>
  <si>
    <t>Hadička spojovací HS 1,8 x 450 mm LL DEPH free 2200 045 ND</t>
  </si>
  <si>
    <t>ZB320</t>
  </si>
  <si>
    <t>Irigátor z PVC kompl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</si>
  <si>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</si>
  <si>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</si>
  <si>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</si>
  <si>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</si>
  <si>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</si>
  <si>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</si>
  <si>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</si>
  <si>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</si>
  <si>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ZN410</t>
  </si>
  <si>
    <t>Katetr močový nelaton 16CH Silasil balónkový 28 dní bal. á 10 ks 186005-000160</t>
  </si>
  <si>
    <t>ZK884</t>
  </si>
  <si>
    <t>Kohout trojcestný discofix modrý 4095111</t>
  </si>
  <si>
    <t>ZO372</t>
  </si>
  <si>
    <t>Konektor bezjehlový OptiSyte JIM:JSM4001</t>
  </si>
  <si>
    <t>ZB102</t>
  </si>
  <si>
    <t>Láhev k odsávačce flovac 1l hadice 1,8 m á 45 ks 000-036-020</t>
  </si>
  <si>
    <t>ZB103</t>
  </si>
  <si>
    <t>Láhev k odsávačce flovac 2l hadice 1,8 m 000-036-021</t>
  </si>
  <si>
    <t>ZN692</t>
  </si>
  <si>
    <t>Lanceta Solace modrá bezpečnostní 26G/1,8 mm bal. á 100 ks NT-PA26-100</t>
  </si>
  <si>
    <t>ZA713</t>
  </si>
  <si>
    <t>Měřič žilního tlaku 01 646992</t>
  </si>
  <si>
    <t>ZO930</t>
  </si>
  <si>
    <t>Nádoba 100 ml PP 72/62 mm s přiloženým uzávěrem bílé víčko sterilní na tekutý materiál 75.562.105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</si>
  <si>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</si>
  <si>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</si>
  <si>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</si>
  <si>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</si>
  <si>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</si>
  <si>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</si>
  <si>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ZB753</t>
  </si>
  <si>
    <t>Nebulizátor s maskou+hadičkou (1483 staré k. č.) 1453015</t>
  </si>
  <si>
    <t>ZA897</t>
  </si>
  <si>
    <t>Nůž na stehy sterilní  krátký bal. á 100 ks 11.000.00.010</t>
  </si>
  <si>
    <t>ZI879</t>
  </si>
  <si>
    <t>Odstraňovač kožních svorek Leukosan bal. á 20 ks 72615</t>
  </si>
  <si>
    <t>ZR112</t>
  </si>
  <si>
    <t>Polštář Éčko koník PROFI mEPS 175 x 50 291050</t>
  </si>
  <si>
    <t>ZL688</t>
  </si>
  <si>
    <t>Proužky Accu-Check Inform II Strip 50 EU1 á 50 ks 05942861041</t>
  </si>
  <si>
    <t>ZA883</t>
  </si>
  <si>
    <t>Rourka rektální CH18 délka 40 cm 19-18.100</t>
  </si>
  <si>
    <t>ZL689</t>
  </si>
  <si>
    <t>Roztok Accu-Check Performa Int´l Controls 1+2 level 04861736001</t>
  </si>
  <si>
    <t>ZB249</t>
  </si>
  <si>
    <t>Sáček močový s křížovou výpustí 2000 ml s hadičkou 90 cm ZAR-TNU201601</t>
  </si>
  <si>
    <t>ZA967</t>
  </si>
  <si>
    <t>Set flocare pro enterální výživu 800 Pack Transition nový pro vaky ( APA 3386175) 586512</t>
  </si>
  <si>
    <t>ZD616</t>
  </si>
  <si>
    <t>Set sterilní pro močovou katetrizaci+ aqua permanent 4 Mediset 753882</t>
  </si>
  <si>
    <t>ZB407</t>
  </si>
  <si>
    <t>Sonda gastrojejunální VANKEMMEL bal. á 5 ks LA6218</t>
  </si>
  <si>
    <t>ZJ695</t>
  </si>
  <si>
    <t>Sonda žaludeční CH14 1200 mm s RTG linkou bal. á 50 ks 412014</t>
  </si>
  <si>
    <t>ZJ312</t>
  </si>
  <si>
    <t>Sonda žaludeční CH16 1200 mm s RTG linkou bal. á 50 ks 412016</t>
  </si>
  <si>
    <t>ZB598</t>
  </si>
  <si>
    <t>Spojka symetrická přímá 7 x 7 mm 60.23.00 (120 430)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</si>
  <si>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</si>
  <si>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</si>
  <si>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</si>
  <si>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</si>
  <si>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</si>
  <si>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</si>
  <si>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</si>
  <si>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</si>
  <si>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</si>
  <si>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</si>
  <si>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</si>
  <si>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</si>
  <si>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</si>
  <si>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</si>
  <si>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</si>
  <si>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</si>
  <si>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</si>
  <si>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</si>
  <si>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ZQ967</t>
  </si>
  <si>
    <t>Stříkačka inzulínová 0,5 ml s jehlou 29 G sterilní bal. á 100 ks IS0529G</t>
  </si>
  <si>
    <t>ZQ040</t>
  </si>
  <si>
    <t>Stříkačka inzulínová 1 ml s jehlou 29 G bal. á 100 ks IS1029G</t>
  </si>
  <si>
    <t>ZA964</t>
  </si>
  <si>
    <t>Stříkačka janett 3-dílná 60 ml sterilní vyplachovací 050ML3CZ-CEW (MRG564)</t>
  </si>
  <si>
    <t>ZB689</t>
  </si>
  <si>
    <t>Trokar hrudní redax F18 atraumatický bal. á 10 ks 21118</t>
  </si>
  <si>
    <t>ZP357</t>
  </si>
  <si>
    <t>Tyčinka vatová zvlhčující glycerín + citron bal. á 75 ks FTL-LS-15 - firma již nedodává</t>
  </si>
  <si>
    <t>ZP822</t>
  </si>
  <si>
    <t>Uzávěr dezinfekční CUROS k bezjehlovému vstupu se 70% IPA  CFF10-250R</t>
  </si>
  <si>
    <t>ZA812</t>
  </si>
  <si>
    <t>Uzávěr do katetrů 4435001</t>
  </si>
  <si>
    <t>ZK799</t>
  </si>
  <si>
    <t>Zátka combi červená 4495101</t>
  </si>
  <si>
    <t>ZK798</t>
  </si>
  <si>
    <t>Zátka combi modrá 4495152</t>
  </si>
  <si>
    <t>ZB755</t>
  </si>
  <si>
    <t>Zkumavka 1,0 ml K3 edta fialová 454034</t>
  </si>
  <si>
    <t>ZP077</t>
  </si>
  <si>
    <t>Zkumavka 15 ml PP 101/16,5 mm bílý šroubový uzávěr sterilní jednotlivě balená, tekutý materiál na bakteriolog. vyšetření 10362/MO/SG/CS</t>
  </si>
  <si>
    <t>ZB756</t>
  </si>
  <si>
    <t>Zkumavka 3 ml K3 edta fialová 454086</t>
  </si>
  <si>
    <t>ZB777</t>
  </si>
  <si>
    <t>Zkumavka červená 3,5 ml gel 454071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</si>
  <si>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</si>
  <si>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</si>
  <si>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</si>
  <si>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</si>
  <si>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</si>
  <si>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</si>
  <si>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</si>
  <si>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</si>
  <si>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</si>
  <si>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</si>
  <si>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</si>
  <si>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</si>
  <si>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</si>
  <si>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</si>
  <si>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</si>
  <si>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</si>
  <si>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</si>
  <si>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</si>
  <si>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</si>
  <si>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</si>
  <si>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</si>
  <si>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</si>
  <si>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ZB781</t>
  </si>
  <si>
    <t>Jehla cytocan žlutá s fix.ploténkou pro inf.20G/20 mm bal. á 25 ks 4439767</t>
  </si>
  <si>
    <t>ZA999</t>
  </si>
  <si>
    <t>Jehla injekční 0,5 x 16 mm oranžová 4657853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</si>
  <si>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</si>
  <si>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</si>
  <si>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</si>
  <si>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</si>
  <si>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</si>
  <si>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</si>
  <si>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</si>
  <si>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</si>
  <si>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</si>
  <si>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</si>
  <si>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</si>
  <si>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</si>
  <si>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</si>
  <si>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</si>
  <si>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</si>
  <si>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</si>
  <si>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50115070</t>
  </si>
  <si>
    <t>ZPr - katetry ostatní (Z513)</t>
  </si>
  <si>
    <t>ZD848</t>
  </si>
  <si>
    <t>Katetr CVC 2 lumen 7 Fr x 30 cm certofix duo ECO 730 á 10 ks 4162307E-07</t>
  </si>
  <si>
    <t>50115079</t>
  </si>
  <si>
    <t>ZPr - internzivní péče (Z542)</t>
  </si>
  <si>
    <t>ZL423</t>
  </si>
  <si>
    <t>Hadice odsávací sterilní SERRES s koncovkami CH 26, bal. 20 ks délka 3 m FFM CT4032, CT-4034, H-4034/ST</t>
  </si>
  <si>
    <t>50115089</t>
  </si>
  <si>
    <t>ZPr - katetry PICC/MIDLINE (Z554)</t>
  </si>
  <si>
    <t>ZP970</t>
  </si>
  <si>
    <t>Krytí tegaderm PICC/CVC fixační prostředek+ tegaderm CHG s chlorhexidin glukonátem 1877R-2100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</si>
  <si>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</si>
  <si>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</si>
  <si>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</si>
  <si>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</si>
  <si>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</si>
  <si>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</si>
  <si>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</si>
  <si>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</si>
  <si>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ZA541</t>
  </si>
  <si>
    <t>Fólie incizní rucodrape ( opraflex ) 40 x 35 cm 25444</t>
  </si>
  <si>
    <t>ZA539</t>
  </si>
  <si>
    <t>Kompresa NT 10 x 10 cm nesterilní 06103</t>
  </si>
  <si>
    <t>ZA464</t>
  </si>
  <si>
    <t>Kompresa NT 10 x 10 cm/2 ks sterilní 26520</t>
  </si>
  <si>
    <t>ZA463</t>
  </si>
  <si>
    <t>Kompresa NT 10 x 20 cm/2 ks sterilní 26620</t>
  </si>
  <si>
    <t>ZA643</t>
  </si>
  <si>
    <t>Kompresa vliwasoft 10 x 20 nesterilní á 100 ks 12070</t>
  </si>
  <si>
    <t>ZA521</t>
  </si>
  <si>
    <t>Kompresa vliwazel 20 x 20 nesterilní bal. á 25 ks 30434</t>
  </si>
  <si>
    <t>ZA458</t>
  </si>
  <si>
    <t>Kompresa vliwazel 20 x 40/50 ks nesterilní 30436</t>
  </si>
  <si>
    <t>ZA547</t>
  </si>
  <si>
    <t>Krytí inadine nepřilnavé 9,5 x 9,5 cm 1/10 SYS01512EE</t>
  </si>
  <si>
    <t>ZL662</t>
  </si>
  <si>
    <t>Krytí mastný tyl pharmatull   5 x   5 cm bal. á 10 ks P-Tull5050</t>
  </si>
  <si>
    <t>ZO863</t>
  </si>
  <si>
    <t>Krytí mepilex border flex 13,5 x 16,5 cm bal. á 5 ks 283370</t>
  </si>
  <si>
    <t>ZD633</t>
  </si>
  <si>
    <t>Krytí mepilex border sacrum 18 x 18 cm bal. á 5 ks 282000-01</t>
  </si>
  <si>
    <t>ZE894</t>
  </si>
  <si>
    <t>Krytí mepilex transfer Ag 7,5 x 8,5 cm bal. á 10 ks 394000</t>
  </si>
  <si>
    <t>ZA581</t>
  </si>
  <si>
    <t>Krytí mepore film 10 x 12 cm bal. á 70 ks 271500</t>
  </si>
  <si>
    <t>ZA505</t>
  </si>
  <si>
    <t>Krytí mepore film 15 x 20 cm bal. á 10 ks 273000-02</t>
  </si>
  <si>
    <t>ZQ964</t>
  </si>
  <si>
    <t>Krytí octenilin gel na rány 250 ml 121616</t>
  </si>
  <si>
    <t>ZQ966</t>
  </si>
  <si>
    <t>Krytí octenilin roztok oplachový na rány 350 ml 121701</t>
  </si>
  <si>
    <t>ZB974</t>
  </si>
  <si>
    <t>Krytí prontosan Gel wound hydrogel x 250 gr 400508</t>
  </si>
  <si>
    <t>ZA562</t>
  </si>
  <si>
    <t>Náplast cosmopor i. v. 6 x 8 cm bal. á 50 ks 9008054</t>
  </si>
  <si>
    <t>ZI599</t>
  </si>
  <si>
    <t>Náplast curapor 10 x   8 cm 32913 ( 22121,  náhrada za cosmopor )</t>
  </si>
  <si>
    <t>ZF454</t>
  </si>
  <si>
    <t>Obinadlo elastické lenkideal krátkotažné 12 cm x 5 m bal. á 10 ks 19584</t>
  </si>
  <si>
    <t>ZN477</t>
  </si>
  <si>
    <t>Obinadlo elastické universal 12 cm x 5 m 1323100314</t>
  </si>
  <si>
    <t>ZC352</t>
  </si>
  <si>
    <t>Obinadlo elastické universalní 12 cm x 10 m bal. á 12 ks 1320200207</t>
  </si>
  <si>
    <t>ZA330</t>
  </si>
  <si>
    <t>Obinadlo fixa crep   8 cm x 4 m 1323100103</t>
  </si>
  <si>
    <t>ZA331</t>
  </si>
  <si>
    <t>Obinadlo fixa crep 10 cm x 4 m 1323100104</t>
  </si>
  <si>
    <t>ZA646</t>
  </si>
  <si>
    <t>Přířez steril. rolo. 12 x 120 cm/4 vr.á 2 ks, bal. 200 ks 1230116032</t>
  </si>
  <si>
    <t>ZA598</t>
  </si>
  <si>
    <t>Set sterilní pro žilní katetrizaci Mediset bal. 15 ks 4552722</t>
  </si>
  <si>
    <t>ZA443</t>
  </si>
  <si>
    <t>Šátek trojcípý NT 136 x 96 x 96 cm 20002</t>
  </si>
  <si>
    <t>ZA593</t>
  </si>
  <si>
    <t>Tampon sterilní stáčený 20 x 20 cm / 5 ks 28003+</t>
  </si>
  <si>
    <t>ZA604</t>
  </si>
  <si>
    <t>Tyčinka vatová sterilní jednotlivě balalená bal. á 1000 ks 5100/SG/CS</t>
  </si>
  <si>
    <t>ZA530</t>
  </si>
  <si>
    <t>Vložky hygienické samu 7162212</t>
  </si>
  <si>
    <t>ZI496</t>
  </si>
  <si>
    <t>Elektroda defibrilační pro dospělé QC 11996-000017</t>
  </si>
  <si>
    <t>ZA737</t>
  </si>
  <si>
    <t>Filtr mini spike modrý 4550234</t>
  </si>
  <si>
    <t>ZQ402</t>
  </si>
  <si>
    <t>Katetr močový foley pro měření teploty 14 Fr 2- cestný silikonový M1024239</t>
  </si>
  <si>
    <t>ZQ403</t>
  </si>
  <si>
    <t>Katetr močový foley pro měření teploty 16 Fr 2- cestný silikonový M1024242</t>
  </si>
  <si>
    <t>ZN409</t>
  </si>
  <si>
    <t>Katetr močový nelaton 14CH Silasil balónkový 28 dní bal. á 10 ks 186005-000140</t>
  </si>
  <si>
    <t>ZD903</t>
  </si>
  <si>
    <t>Kontejner+ lopatka 30 ml nesterilní FLME25133</t>
  </si>
  <si>
    <t>ZP509</t>
  </si>
  <si>
    <t>Pinzeta UH sterilní I0600</t>
  </si>
  <si>
    <t>ZJ673</t>
  </si>
  <si>
    <t>Pohár na moč 100 ml UH GAMA204808</t>
  </si>
  <si>
    <t>ZO766</t>
  </si>
  <si>
    <t>Stříkačka injekční předplněná 0,9% NaCl 10 ml Omniflush dezinfekčním uzávěrem SwabCap bal. á 100 ks EM3513576SC (domluvená cena s Dr. Štěpán B/B)</t>
  </si>
  <si>
    <t>ZC900</t>
  </si>
  <si>
    <t>Systém odsávací hi-vac 200 ml-komplet bal. á 60 ks 05.000.22.801</t>
  </si>
  <si>
    <t>ZP300</t>
  </si>
  <si>
    <t>Škrtidlo se sponou pro dospělé bez latexu modré délka 400 mm 09820-B</t>
  </si>
  <si>
    <t>ZI931</t>
  </si>
  <si>
    <t>Uzávěr dezinfekční k bezjehlovému vstupu se 70% IPA  bal. 250 ks NCF-004</t>
  </si>
  <si>
    <t>ZB758</t>
  </si>
  <si>
    <t>Zkumavka 9 ml K3 edta NR 455036</t>
  </si>
  <si>
    <t>ZB763</t>
  </si>
  <si>
    <t>Zkumavka červená 9 ml 455092</t>
  </si>
  <si>
    <t>ZE079</t>
  </si>
  <si>
    <t>Set transfúzní non PVC s odvzdušněním a bakteriálním filtrem ZAR-I-TS</t>
  </si>
  <si>
    <t>ZA834</t>
  </si>
  <si>
    <t>Jehla injekční 0,7 x 40 mm černá 4660021</t>
  </si>
  <si>
    <t>ZE027</t>
  </si>
  <si>
    <t>Katetr CVC 1 lumen 5 Fr x 30 cm certofix mono ECO 330 bal. á 10 ks 4160282E</t>
  </si>
  <si>
    <t>ZD881</t>
  </si>
  <si>
    <t>Katetr CVC 3 lumen 7 Fr x 30 cm certofix trio SB730 bal. á 10 ks 4163303E</t>
  </si>
  <si>
    <t>ZB751</t>
  </si>
  <si>
    <t>Hadice PVC 8/12 á 30 m P00468</t>
  </si>
  <si>
    <t>ZN620</t>
  </si>
  <si>
    <t>Maska kyslíková dospělá s nebulizací a hadičkou 2 m bal. á 100 ks A0400</t>
  </si>
  <si>
    <t>ZL977</t>
  </si>
  <si>
    <t>Kanystr renasys GO 750 ml pro podtlakovou terapii 66800916</t>
  </si>
  <si>
    <t>ZA453</t>
  </si>
  <si>
    <t>Kompresa vliwazel 10 x 20 nesterilní bal. á 25 ks 30431</t>
  </si>
  <si>
    <t>ZO864</t>
  </si>
  <si>
    <t>Krytí mepilex border flex 16 x 20 cm bal. á 5 ks 283470</t>
  </si>
  <si>
    <t>ZO865</t>
  </si>
  <si>
    <t>Krytí mepilex border flex 7,8 x 10 cm bal. á 5 ks 283570</t>
  </si>
  <si>
    <t>ZN201</t>
  </si>
  <si>
    <t>Krytí mepilex border heel 18,5 x 24,5 cm bal. á 5 ks 283250</t>
  </si>
  <si>
    <t>ZQ512</t>
  </si>
  <si>
    <t>Krytí mepilex border sacrum 16 x 20 cm bal. á 5 ks 282050</t>
  </si>
  <si>
    <t>ZD103</t>
  </si>
  <si>
    <t>Náplast omniplast 2,5 cm x 9,2 m 9004530</t>
  </si>
  <si>
    <t>ZF352</t>
  </si>
  <si>
    <t>Náplast transpore bílá 2,50 cm x 9,14 m bal. á 12 ks 1534-1</t>
  </si>
  <si>
    <t>ZL973</t>
  </si>
  <si>
    <t>Pěna renasys-F střední set (M) pro podtlakovou terapii 66800795</t>
  </si>
  <si>
    <t>ZF018</t>
  </si>
  <si>
    <t>Kanyla vasofix 16G šedá safety 4269179S-01</t>
  </si>
  <si>
    <t>ZD980</t>
  </si>
  <si>
    <t>Kanyla vasofix 18G zelená safety 4269136S-01</t>
  </si>
  <si>
    <t>ZP078</t>
  </si>
  <si>
    <t>Kontejner 25 ml PP šroubový sterilní uzávěr 2680/EST/SG</t>
  </si>
  <si>
    <t>ZB553</t>
  </si>
  <si>
    <t>Láhev redon hi-vac 400 ml-kompletní 05.000.22.803</t>
  </si>
  <si>
    <t>ZK179</t>
  </si>
  <si>
    <t>Sonda žaludeční CH12 1200 mm s RTG linkou bal. á 50 ks 412012</t>
  </si>
  <si>
    <t>ZC906</t>
  </si>
  <si>
    <t>Škrtidlo se sponou pro dospělé 25 x 500 mm KVS25500 - pouze pro Transfúzní oddělení, RTG</t>
  </si>
  <si>
    <t>ZO767</t>
  </si>
  <si>
    <t>Uzávěr dezinfekční SwabCap k bezjehlovému vstupu se 70% IPA bal. á 200 ks EMSCXT3</t>
  </si>
  <si>
    <t>ZB774</t>
  </si>
  <si>
    <t>Zkumavka červená 5 ml gel 456071</t>
  </si>
  <si>
    <t>ZB824</t>
  </si>
  <si>
    <t>Zvlhčovač TR 200 trvalý + víko šroub. 000-070-000</t>
  </si>
  <si>
    <t>ZD833</t>
  </si>
  <si>
    <t>Jehla vakuová 25 mm zelená 450072</t>
  </si>
  <si>
    <t>ZK475</t>
  </si>
  <si>
    <t>Rukavice operační latex s pudrem sterilní ansell, vasco surgical powderet vel. 7 6035526 (303504EU)</t>
  </si>
  <si>
    <t>ZK477</t>
  </si>
  <si>
    <t>Rukavice operační latex s pudrem sterilní ansell, vasco surgical powderet vel. 8 6035542 (303506EU)</t>
  </si>
  <si>
    <t>ZN624</t>
  </si>
  <si>
    <t>Kohout trojcestný modrý bal. á 50 ks E0502(773475M)</t>
  </si>
  <si>
    <t>ZB173</t>
  </si>
  <si>
    <t>Maska kyslíková dospělá s hadičkou a nosní svorkou (OS/100) H-103013</t>
  </si>
  <si>
    <t>ZD668</t>
  </si>
  <si>
    <t>Kompresa gáza 10 x 10 cm/5 ks sterilní 1325019275</t>
  </si>
  <si>
    <t>ZA557</t>
  </si>
  <si>
    <t>Kompresa gáza 10 x 20 cm/5 ks sterilní 26013</t>
  </si>
  <si>
    <t>ZC727</t>
  </si>
  <si>
    <t>Kompresa gáza sterilkompres 5 x 5 cm/5 ks sterilní bal. á 125 ks v krabičce 1324919255</t>
  </si>
  <si>
    <t>ZD740</t>
  </si>
  <si>
    <t>Kompresa gáza sterilkompres 7,5 x 7,5 cm/5 ks, 100% bavlna, sterilní 1325019265(1230119225)</t>
  </si>
  <si>
    <t>ZP200</t>
  </si>
  <si>
    <t>Krytí - roztok na ošetření ran Aqvitox D s rozprašovačem 500 ml 002745710</t>
  </si>
  <si>
    <t>ZQ752</t>
  </si>
  <si>
    <t>Krytí filmové transparentní  Akutol spray 60 ml</t>
  </si>
  <si>
    <t>ZA798</t>
  </si>
  <si>
    <t>Krytí hemostatické traumacel P 2g ks bal. á 5 ks zásyp 10120</t>
  </si>
  <si>
    <t>ZE748</t>
  </si>
  <si>
    <t>Krytí melgisorb Ag alginátové absorpční 10 x 10 cm bal. á 10 ks 256105</t>
  </si>
  <si>
    <t>ZQ513</t>
  </si>
  <si>
    <t>Krytí mepilex border heel 22 x 23 cm bal. á 6 ks 282750</t>
  </si>
  <si>
    <t>ZA318</t>
  </si>
  <si>
    <t>Náplast transpore 1,25 cm x 9,14 m 1527-0</t>
  </si>
  <si>
    <t>ZD110</t>
  </si>
  <si>
    <t>Pás břišní - Verba č. 1 - 65 - 75 cm 932531</t>
  </si>
  <si>
    <t>ZL685</t>
  </si>
  <si>
    <t>Pás břišní - Verba č. 2 - 75 - 85 cm 932532</t>
  </si>
  <si>
    <t>ZA067</t>
  </si>
  <si>
    <t>Pás břišní - Verba č. 3 - 85 - 95 cm 932533</t>
  </si>
  <si>
    <t>ZA649</t>
  </si>
  <si>
    <t>Set gázový 152 sterilní á 100 ks 1230111152</t>
  </si>
  <si>
    <t>ZA444</t>
  </si>
  <si>
    <t>Tampon nesterilní stáčený 20 x 19 cm bez RTG nití bal. á 100 ks 1320300404</t>
  </si>
  <si>
    <t>ZC678</t>
  </si>
  <si>
    <t>Anoskop jednorázový šikmé zakončení pr. tubusu 23 mm délka 88 mm bal. á 50 ks A.4023.1</t>
  </si>
  <si>
    <t>ZA952</t>
  </si>
  <si>
    <t>Cryospray 200 200 ml 40-0110-00</t>
  </si>
  <si>
    <t>ZB686</t>
  </si>
  <si>
    <t>Drén plochý bal. á 10 ks 97.816.92.135</t>
  </si>
  <si>
    <t>ZP830</t>
  </si>
  <si>
    <t>Set gastrostomický dvoucestný  PEG 20Fr 15 ml  Silicone Gastrostomy Tube 2 way 15ml RE – 0220</t>
  </si>
  <si>
    <t>ZB757</t>
  </si>
  <si>
    <t>Zkumavka 6 ml K3 edta fialová 456036</t>
  </si>
  <si>
    <t>ZB761</t>
  </si>
  <si>
    <t>Zkumavka červená 4 ml 454092</t>
  </si>
  <si>
    <t>ZE468</t>
  </si>
  <si>
    <t>Zkumavka koagulace modrá Quick 1 ml 454320</t>
  </si>
  <si>
    <t>50115064</t>
  </si>
  <si>
    <t>ZPr - šicí materiál (Z529)</t>
  </si>
  <si>
    <t>ZE311</t>
  </si>
  <si>
    <t>Šití monosyn bezbarvý 3/0 (2) bal. á 36 ks C0023625</t>
  </si>
  <si>
    <t>ZB168</t>
  </si>
  <si>
    <t>Jehla chirurgická 0,9 x 36 B10</t>
  </si>
  <si>
    <t>ZB767</t>
  </si>
  <si>
    <t>Jehla vakuová 226/38 mm černá 450075</t>
  </si>
  <si>
    <t>ZD683</t>
  </si>
  <si>
    <t>Rukavice endoskopické dlouhé nitratex ep L  700124</t>
  </si>
  <si>
    <t>ZD669</t>
  </si>
  <si>
    <t>Rukavice endoskopické dlouhé nitratex ep M 700123 - již firma nedodává</t>
  </si>
  <si>
    <t>ZP946</t>
  </si>
  <si>
    <t>Rukavice vyšetřovací nitril basic bez pudru modré S bal. á 200 ks 44750</t>
  </si>
  <si>
    <t>ZP949</t>
  </si>
  <si>
    <t>Rukavice vyšetřovací nitril basic bez pudru modré XL bal. á 170 ks 44753</t>
  </si>
  <si>
    <t>ZQ990</t>
  </si>
  <si>
    <t>Fixace k CVC a PICC kateru Main Lock 2 4 x 9 cm NKS:90-60-82</t>
  </si>
  <si>
    <t>ZL978</t>
  </si>
  <si>
    <t>Kanystr renasys GO 300 ml pro podtlakovou terapii 66800914</t>
  </si>
  <si>
    <t>ZA454</t>
  </si>
  <si>
    <t>Kompresa AB 10 x 10 cm/1 ks sterilní NT savá (1230114011) 1327114011</t>
  </si>
  <si>
    <t>ZC854</t>
  </si>
  <si>
    <t>Kompresa NT 7,5 x 7,5 cm/2 ks sterilní 26510</t>
  </si>
  <si>
    <t>ZA478</t>
  </si>
  <si>
    <t>Krytí actisorb plus 10,5 x 10,5 cm bal. á 10 ks s aktivním uhlím SYSMAP105EE</t>
  </si>
  <si>
    <t>ZA564</t>
  </si>
  <si>
    <t>Krytí curagard SP fixace kanyl pro dospělé tvar omega sterilní 6,5 x 7,5 cm bal. á 100 ks (náhrada za Tegaderm i. v.) 30117</t>
  </si>
  <si>
    <t>ZP328</t>
  </si>
  <si>
    <t>Krytí hemostatické traumacel FAM trium 2,5 x 5 cm bal. á 10 ks 10131</t>
  </si>
  <si>
    <t>ZC574</t>
  </si>
  <si>
    <t>Krytí hydroclean advance 4 x 8 cm (tenderwet 24 active 4 x 7 cm 6092120) bal. á 10 ks 6097642</t>
  </si>
  <si>
    <t>ZF042</t>
  </si>
  <si>
    <t>Krytí mastný tyl jelonet 10 x 10 cm á 10 ks 7404</t>
  </si>
  <si>
    <t>ZG612</t>
  </si>
  <si>
    <t>Krytí mepilex 10 x 10 cm bal. á 5 ks 294100</t>
  </si>
  <si>
    <t>ZA475</t>
  </si>
  <si>
    <t>Krytí mepilex 7,5 x 7,5 cm bal. á 5 ks 295200</t>
  </si>
  <si>
    <t>ZA526</t>
  </si>
  <si>
    <t>Krytí sorbalgon 10 x 10 cm bal. á 10 ks 999595</t>
  </si>
  <si>
    <t>ZC702</t>
  </si>
  <si>
    <t>Krytí tegaderm   6,0 cm x  7,0 cm bal. á 100 ks 1624W</t>
  </si>
  <si>
    <t>ZA324</t>
  </si>
  <si>
    <t>Krytí tegaderm 10,0 cm x 12,0 cm bal. á 50 ks 1626W</t>
  </si>
  <si>
    <t>ZB404</t>
  </si>
  <si>
    <t>Náplast cosmos 8 cm x 1 m 5403353</t>
  </si>
  <si>
    <t>ZF450</t>
  </si>
  <si>
    <t>Obinadlo elastické lenkideal krátkotažné 10 cm x 5 m bal. á 10 ks 19583</t>
  </si>
  <si>
    <t>ZL974</t>
  </si>
  <si>
    <t>Pěna renasys-F velký set (L) pro podtlakovou terapii 66800796</t>
  </si>
  <si>
    <t>ZA615</t>
  </si>
  <si>
    <t>Tampón cavilon 1 ml bal. á 25 ks 3343E</t>
  </si>
  <si>
    <t>ZB621</t>
  </si>
  <si>
    <t>Adaptér respiflo MN 1072</t>
  </si>
  <si>
    <t>ZI953</t>
  </si>
  <si>
    <t>Ambuvak pro dospělé vak 1,6 l komplet (maska 4 a 5, hadička, rezervoár) 48.010.55.004</t>
  </si>
  <si>
    <t>ZK977</t>
  </si>
  <si>
    <t>Cévka odsávací CH14 s přerušovačem sání, délka 50 cm, P01173a</t>
  </si>
  <si>
    <t>ZK979</t>
  </si>
  <si>
    <t>Cévka odsávací CH18 s přerušovačem sání, délka 50 cm, P01177a</t>
  </si>
  <si>
    <t>ZB770</t>
  </si>
  <si>
    <t>Držák jehly excentrický Holdex 450263</t>
  </si>
  <si>
    <t>ZB424</t>
  </si>
  <si>
    <t>Elektroda EKG H34SG 31.1946.21</t>
  </si>
  <si>
    <t>ZD945</t>
  </si>
  <si>
    <t>Filtr antibakteriální a virový 1344000S</t>
  </si>
  <si>
    <t>ZB387</t>
  </si>
  <si>
    <t>Kanyla ET 8,0 s manžetou 9480E</t>
  </si>
  <si>
    <t>ZJ310</t>
  </si>
  <si>
    <t>Katetr močový foley CH12 180605-000120</t>
  </si>
  <si>
    <t>ZN412</t>
  </si>
  <si>
    <t>Katetr močový nelaton 20CH Silasil balónkový 28 dní bal. á 10 ks 186005-000200</t>
  </si>
  <si>
    <t>ZF967</t>
  </si>
  <si>
    <t>Láhev 0,30 l k thoraxovému odsávání k odsávačce Thopaz bal. á 12 ks N079.0011</t>
  </si>
  <si>
    <t>ZF968</t>
  </si>
  <si>
    <t>Láhev 0,80 l k thoraxovému odsávání k odsávačce Thopaz bal. á 6 ks N079.0016</t>
  </si>
  <si>
    <t>ZB420</t>
  </si>
  <si>
    <t>Láhev respiflo   500 ml bal. á 15 ks 2500</t>
  </si>
  <si>
    <t>ZJ672</t>
  </si>
  <si>
    <t>Pohár na moč 250 ml UH GAMA204809</t>
  </si>
  <si>
    <t>ZA691</t>
  </si>
  <si>
    <t>Rampa 3 kohouty discofix 16600C/4085434/</t>
  </si>
  <si>
    <t>ZA688</t>
  </si>
  <si>
    <t>Sáček močový s hodinovou diurézou curity 400, 2000 ml, hadička 150 cm 8150</t>
  </si>
  <si>
    <t>ZQ968</t>
  </si>
  <si>
    <t>Sáček močový s křížovou výpustí 2000 ml s hadičkou 150 cm bal. á 100 ks ZARWMD2000-150</t>
  </si>
  <si>
    <t>ZN906</t>
  </si>
  <si>
    <t>Set Flocare pro enterální výživu Infinity Pack s konektory ENFit, kompatibilní s vaky Nutrison, pro pumpy Flocare 586514</t>
  </si>
  <si>
    <t>ZB543</t>
  </si>
  <si>
    <t>Souprava odběrová tracheální na odběr sekretu G05206</t>
  </si>
  <si>
    <t>ZM600</t>
  </si>
  <si>
    <t>Spojka flovac žlutá 000-036-102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</si>
  <si>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</si>
  <si>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</si>
  <si>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</si>
  <si>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</si>
  <si>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ZB066</t>
  </si>
  <si>
    <t>Stříkačka janett 3-dílná 100 ml sterilní vyplachovací adaptér TS-100ML( PLS1710)</t>
  </si>
  <si>
    <t>ZI949</t>
  </si>
  <si>
    <t>Teploměr digitální TOP4 s pevným hrotem P03283</t>
  </si>
  <si>
    <t>ZJ727</t>
  </si>
  <si>
    <t>Trokar hrudní redax F24 atraumatický bal. á 10 ks 21124</t>
  </si>
  <si>
    <t>ZH220</t>
  </si>
  <si>
    <t>Ventil pro hrudní drenáž Pneumostat 16 100</t>
  </si>
  <si>
    <t>ZB773</t>
  </si>
  <si>
    <t>Zkumavka šedá-glykemie 454085</t>
  </si>
  <si>
    <t>ZB217</t>
  </si>
  <si>
    <t>Šití dafilon modrý 3/0 (2) bal. á 36 ks C0932353</t>
  </si>
  <si>
    <t>ZB481</t>
  </si>
  <si>
    <t>Jehla chirurgická 0,7 x 25 B13</t>
  </si>
  <si>
    <t>ZB479</t>
  </si>
  <si>
    <t>Jehla chirurgická 0,7 x 28 B12</t>
  </si>
  <si>
    <t>ZB478</t>
  </si>
  <si>
    <t>Jehla chirurgická 0,8 x 32 B11</t>
  </si>
  <si>
    <t>ZA835</t>
  </si>
  <si>
    <t>Jehla injekční 0,6 x 25 mm modrá 4657667</t>
  </si>
  <si>
    <t>ZA832</t>
  </si>
  <si>
    <t>Jehla injekční 0,9 x 40 mm žlutá 4657519</t>
  </si>
  <si>
    <t>ZA836</t>
  </si>
  <si>
    <t>Jehla injekční 0,9 x 70 mm žlutá 4665791</t>
  </si>
  <si>
    <t>ZA360</t>
  </si>
  <si>
    <t>Jehla sterican 0,5 x 25 mm oranžová 9186158</t>
  </si>
  <si>
    <t>ZE729</t>
  </si>
  <si>
    <t>Jehla sterican tupá na ředění semiblunt.EU 1,2/18G x 40 mm červená bal. á 100 ks 4550400-01</t>
  </si>
  <si>
    <t>ZB769</t>
  </si>
  <si>
    <t>Jehla vakuová 206/38 mm žlutá 450077</t>
  </si>
  <si>
    <t>ZN041</t>
  </si>
  <si>
    <t>Rukavice operační latex bez pudru sterilní  PF ansell gammex vel. 6,5 330048065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</si>
  <si>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</si>
  <si>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</si>
  <si>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</si>
  <si>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</si>
  <si>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ZF969</t>
  </si>
  <si>
    <t>Hadice s jednoduchou konickou spojkou bal. á 10 ks k odsávačce Thopaz N079.0021</t>
  </si>
  <si>
    <t>ZF189</t>
  </si>
  <si>
    <t>Maska anesteziologická ambu jednorázová dospělá 000-252-055 (252-955)</t>
  </si>
  <si>
    <t>ZN619</t>
  </si>
  <si>
    <t>Maska kyslíková dospělá s hadičkou 2 m bal. á 100 ks A0200</t>
  </si>
  <si>
    <t>ZD534</t>
  </si>
  <si>
    <t>Okruh dýchací compact II 2,0 m 2151000</t>
  </si>
  <si>
    <t>50115004</t>
  </si>
  <si>
    <t>IUTN - kovové (Z506)</t>
  </si>
  <si>
    <t>ZL395</t>
  </si>
  <si>
    <t>Dlaha Matrix RIB na žebra 04.501.002</t>
  </si>
  <si>
    <t>ZQ793</t>
  </si>
  <si>
    <t>Dlaha nitrodřeňová Matrix RIB stř. šířka 4 mm 04.501.011</t>
  </si>
  <si>
    <t>ZQ794</t>
  </si>
  <si>
    <t>Dlaha sternální Matrix RIB tvar I 2,8 mm, 9 otv. 04.501.094</t>
  </si>
  <si>
    <t>ZQ176</t>
  </si>
  <si>
    <t>Dlaha žeberní klipovací ocel 115 mm 397129707350</t>
  </si>
  <si>
    <t>ZQ174</t>
  </si>
  <si>
    <t>Dlaha žeberní klipovací ocel 55 mm 397129707320</t>
  </si>
  <si>
    <t>ZQ175</t>
  </si>
  <si>
    <t>Dlaha žeberní klipovací ocel 75 mm 397129707330</t>
  </si>
  <si>
    <t>ZF922</t>
  </si>
  <si>
    <t>Šroub LOCK matrix RIB prům. 2,9 mm, délka 10 mm 04.501.020.01</t>
  </si>
  <si>
    <t>ZF923</t>
  </si>
  <si>
    <t>Šroub LOCK matrix RIB prům. 2,9 mm, délka 12 mm 04.501.022.01</t>
  </si>
  <si>
    <t>ZF932</t>
  </si>
  <si>
    <t>Šroub LOCK matrix RIB prům. 2,9 mm, délka 14 mm 04.501.024.01</t>
  </si>
  <si>
    <t>50115011</t>
  </si>
  <si>
    <t>IUTN - ostat.nákl.PZT (Z515)</t>
  </si>
  <si>
    <t>KE390</t>
  </si>
  <si>
    <t>síťka ultrpeo hern.sys.m UHSM1</t>
  </si>
  <si>
    <t>ZM466</t>
  </si>
  <si>
    <t>Soft port kit renasys-F/AB abdominal foam pro podtlakovou terapii 66800980</t>
  </si>
  <si>
    <t>ZL860</t>
  </si>
  <si>
    <t>Elektroda jednoduchá cool Tip 10 cm x 3 cm x 1 E serie kit RFA1030</t>
  </si>
  <si>
    <t>ZO095</t>
  </si>
  <si>
    <t>Elektroda k radiofrekvenční ablaci RFA Cool-Tip jednoduchá ESeries RFA1520</t>
  </si>
  <si>
    <t>KD044</t>
  </si>
  <si>
    <t>kleště koagul WAVE18S-X</t>
  </si>
  <si>
    <t>ZM565</t>
  </si>
  <si>
    <t>Lepidlo tkáňové 5 ml floseal 1503353</t>
  </si>
  <si>
    <t>ZQ576</t>
  </si>
  <si>
    <t>Pero elektrochirurgické SKALA HORNET s odvodem kouře jednorázové bal. á 20 ks PS09-K50GY-E</t>
  </si>
  <si>
    <t>KC482</t>
  </si>
  <si>
    <t>rotikulátor AX55G-X</t>
  </si>
  <si>
    <t>ZB659</t>
  </si>
  <si>
    <t>Sáček laparoskopický 720 ml EJ024SU</t>
  </si>
  <si>
    <t>ZB021</t>
  </si>
  <si>
    <t>Síťka vstřebatelná vicrylová mesh 8,5 x 10,5 cm VM96</t>
  </si>
  <si>
    <t>KK203</t>
  </si>
  <si>
    <t>skalpel k harmonickému skalpelu focus 17 cm plus adaptive HAR17F</t>
  </si>
  <si>
    <t>KD711</t>
  </si>
  <si>
    <t>stapler cirkulární  series EEAXL25</t>
  </si>
  <si>
    <t>KC465</t>
  </si>
  <si>
    <t>stapler cirkulární 21 CDH21-X</t>
  </si>
  <si>
    <t>KC466</t>
  </si>
  <si>
    <t>stapler cirkulární 25 CDH25-X</t>
  </si>
  <si>
    <t>KC467</t>
  </si>
  <si>
    <t>stapler cirkulární 29 CDH29-X</t>
  </si>
  <si>
    <t>ZF090</t>
  </si>
  <si>
    <t>Stapler kožní 35 svorek á 6 ks 783100</t>
  </si>
  <si>
    <t>KD316</t>
  </si>
  <si>
    <t>stapler lineární 90 TLH90-X</t>
  </si>
  <si>
    <t>KC469</t>
  </si>
  <si>
    <t>stapler lineární bez nože 30 TLH30-X</t>
  </si>
  <si>
    <t>KC472</t>
  </si>
  <si>
    <t>stapler lineární bez nože 60 TX60G-X</t>
  </si>
  <si>
    <t>KC483</t>
  </si>
  <si>
    <t>stapler lineární s nožem contour zahnutý kus CS40G-X</t>
  </si>
  <si>
    <t>ZQ726</t>
  </si>
  <si>
    <t>Teploměry k hadicovému setu SKALA OK3-V1M s ochranným krytím V1M</t>
  </si>
  <si>
    <t>ZL295</t>
  </si>
  <si>
    <t>Trokar s ostřím a fixačním balonkem 11 x 100 mm CFB33</t>
  </si>
  <si>
    <t>KH022</t>
  </si>
  <si>
    <t>zásobník do lineárního stapleru s nožem  modrý 100 mm TCR10</t>
  </si>
  <si>
    <t>KC479</t>
  </si>
  <si>
    <t>zásobník do lineárního stapleru s nožem  TRT10-X</t>
  </si>
  <si>
    <t>KC480</t>
  </si>
  <si>
    <t>zásobník do lineárního stapleru s nožem  TRT55-X</t>
  </si>
  <si>
    <t>KC511</t>
  </si>
  <si>
    <t>zásobník ta premium 30-4,8 015433L</t>
  </si>
  <si>
    <t>KD033</t>
  </si>
  <si>
    <t>zásobník zelený Contour CR40G-X do stapleru lineárního s nožem contour zahnutý</t>
  </si>
  <si>
    <t>ZQ725</t>
  </si>
  <si>
    <t>Set pro uzavřenou cytostatickou laváž SKALA OK3-V1 606501-01</t>
  </si>
  <si>
    <t>50115080</t>
  </si>
  <si>
    <t>ZPr - staplery, extraktory, endoskop.mat. (Z523)</t>
  </si>
  <si>
    <t>KD034</t>
  </si>
  <si>
    <t>basx kit cholecystekt á 5 ks RLA004A</t>
  </si>
  <si>
    <t>KC527</t>
  </si>
  <si>
    <t>endo babcock 10 mm x 6 174001</t>
  </si>
  <si>
    <t>KC526</t>
  </si>
  <si>
    <t>endo stitch 0 173026</t>
  </si>
  <si>
    <t>KC525</t>
  </si>
  <si>
    <t>endo stitch 2-0 173021</t>
  </si>
  <si>
    <t>KE465</t>
  </si>
  <si>
    <t>endoclip III 5 mm 176630</t>
  </si>
  <si>
    <t>KC531</t>
  </si>
  <si>
    <t>endoclip M/L 10 176615</t>
  </si>
  <si>
    <t>KC507</t>
  </si>
  <si>
    <t>háček k harmonickému skalpelu HS  laparoskopický HDH05-X</t>
  </si>
  <si>
    <t>KG605</t>
  </si>
  <si>
    <t>kleště laparoskopické babcock jednorázové pr. 10 mm délka 35 cm 10BB</t>
  </si>
  <si>
    <t>KH171</t>
  </si>
  <si>
    <t>klip titanový pro otevřené operace L bal. 18 zásobníků á 6 ks LT400</t>
  </si>
  <si>
    <t>KC486</t>
  </si>
  <si>
    <t>klip titanový pro otevřené operace M bal. 18 zásobníků á 6 ks LT300-X</t>
  </si>
  <si>
    <t>KL230</t>
  </si>
  <si>
    <t>nástroj ligasure disektor laparoskopický zahnutý Maryland délka 37 cm jednorázový LF1937</t>
  </si>
  <si>
    <t>KK243</t>
  </si>
  <si>
    <t>nástroj ligasure disektor zahnutý délka 23 cm jednorázový LF1723</t>
  </si>
  <si>
    <t>KI239</t>
  </si>
  <si>
    <t>nástroj Ligasure Precise Plus LF1212 17cm</t>
  </si>
  <si>
    <t>KI443</t>
  </si>
  <si>
    <t>nástroj ligasure TM IMPACT, 14mm, d. 18cm LF4318</t>
  </si>
  <si>
    <t>KC524</t>
  </si>
  <si>
    <t>Nástroj na endoskopické šití a uzlení Endo stitch 10 mm 173016</t>
  </si>
  <si>
    <t>KK722</t>
  </si>
  <si>
    <t>nůžky k harmonickému skalpelu 23 mm zahnuté na otevřenou operativu HAR23</t>
  </si>
  <si>
    <t>KH890</t>
  </si>
  <si>
    <t>nůžky k harmonickému skalpelu Harmonice ACE+,ATT 36mm laparoskopické HAR36-X</t>
  </si>
  <si>
    <t>ZG020</t>
  </si>
  <si>
    <t>Nůžky laparoskopické zahnuté doleva, jednorázové shaft metzenbaum 5/310 mm  bal. á 10 ks PO888</t>
  </si>
  <si>
    <t>KC536</t>
  </si>
  <si>
    <t>Retraktor na játra endoskopický II pr. 10 mm délka 320 mm, 5 prstů,rotikulační, bal. á 6 ks, sterilní, jednorázový 176647</t>
  </si>
  <si>
    <t>KK982</t>
  </si>
  <si>
    <t>retraktor na játra endoskopický pr. 10 mm délka 310 mm 3 prsty bal. á 6 ks sterilní jednorázový 176613</t>
  </si>
  <si>
    <t>KK795</t>
  </si>
  <si>
    <t>rukávec na odstranění resekátu  SML WOUND PROTECTOR 2,5 - 6 cm X5 WPSM256</t>
  </si>
  <si>
    <t>KD311</t>
  </si>
  <si>
    <t>sáček laparoskopický endo cath gold 10 173050G</t>
  </si>
  <si>
    <t>KI881</t>
  </si>
  <si>
    <t>sáček laparoskopický endo cath II objem 1 500 ml vel. 29,5 cm 173049</t>
  </si>
  <si>
    <t>KC509</t>
  </si>
  <si>
    <t>síťka prolen 30 x 30 cm PML1</t>
  </si>
  <si>
    <t>KD951</t>
  </si>
  <si>
    <t>stapler cirkulární  EEA 25 mm SGL EEA25</t>
  </si>
  <si>
    <t>KA781</t>
  </si>
  <si>
    <t>stapler cirkulární  EEA 31 SGL EEA31</t>
  </si>
  <si>
    <t>KL231</t>
  </si>
  <si>
    <t>stapler cirkulární 21 mm SGL se sklopnou hlavicí EEA21</t>
  </si>
  <si>
    <t>KD952</t>
  </si>
  <si>
    <t>stapler cirkulární EEA 28 mm SGL EEA28</t>
  </si>
  <si>
    <t>KJ350</t>
  </si>
  <si>
    <t>stapler cirkulární zahnutý - bílý CSC25</t>
  </si>
  <si>
    <t>KJ351</t>
  </si>
  <si>
    <t>stapler cirkulární zahnutý - modrý CSC29</t>
  </si>
  <si>
    <t>KJ352</t>
  </si>
  <si>
    <t>stapler cirkulární zahnutý - zelený CSC33</t>
  </si>
  <si>
    <t>KE993</t>
  </si>
  <si>
    <t>stapler lineární  echelon flex 60mm, délka 34cm  EC60A endo</t>
  </si>
  <si>
    <t>KC477</t>
  </si>
  <si>
    <t>stapler lineární  s nožem  75 mm TCT75-X</t>
  </si>
  <si>
    <t>KC475</t>
  </si>
  <si>
    <t>stapler lineární  s nožem 100 mm TCT10-X</t>
  </si>
  <si>
    <t>KH021</t>
  </si>
  <si>
    <t>stapler lineární  s nožem 100 mm TLC10</t>
  </si>
  <si>
    <t>KC476</t>
  </si>
  <si>
    <t>stapler lineární  s nožem 55 mm TCT55-X</t>
  </si>
  <si>
    <t>KG140</t>
  </si>
  <si>
    <t>stapler lineární  s nožemí TLC75</t>
  </si>
  <si>
    <t>KF304</t>
  </si>
  <si>
    <t>stapler lineární echelon flex 45 mm, délka 34 cm EC45A-X endo</t>
  </si>
  <si>
    <t>KF912</t>
  </si>
  <si>
    <t>stapler lineární s nožem  GIA100 - 4,8 SGL GIA10048S</t>
  </si>
  <si>
    <t>KJ353</t>
  </si>
  <si>
    <t>stapler lineární s nožem - katr - 60 modrý - výška svorky 3,8 LC6038</t>
  </si>
  <si>
    <t>KJ354</t>
  </si>
  <si>
    <t>stapler lineární s nožem - katr - 60 zelený - výška svorky 4,5 LC6045</t>
  </si>
  <si>
    <t>KJ355</t>
  </si>
  <si>
    <t>stapler lineární s nožem - katr - 80 modrý - výška svorky 3,8 LC8038</t>
  </si>
  <si>
    <t>KJ357</t>
  </si>
  <si>
    <t>stapler lineární s nožem - katr - 80 zelený - výška svorky 4,5 LC8045</t>
  </si>
  <si>
    <t>KH993</t>
  </si>
  <si>
    <t>stapler lineární s nožem 60 mm GIA6048S</t>
  </si>
  <si>
    <t>KJ594</t>
  </si>
  <si>
    <t>stapler na velké prolapsy rekta a rektokély TST36-S180X</t>
  </si>
  <si>
    <t>KJ592</t>
  </si>
  <si>
    <t>stapler pro řešení hemeroidů dle Longa PPHPRO33</t>
  </si>
  <si>
    <t>KC523</t>
  </si>
  <si>
    <t>surgineedle 120 172015</t>
  </si>
  <si>
    <t>KC539</t>
  </si>
  <si>
    <t>surgipro mesh   3 x 5 SPM35W</t>
  </si>
  <si>
    <t>KC540</t>
  </si>
  <si>
    <t>surgipro mesh   6 x 6 SPM66W</t>
  </si>
  <si>
    <t>KC541</t>
  </si>
  <si>
    <t>surgipro mesh 14 x 9 SPM149W</t>
  </si>
  <si>
    <t>KD069</t>
  </si>
  <si>
    <t>surgitie loop ED21L</t>
  </si>
  <si>
    <t>KC542</t>
  </si>
  <si>
    <t>surgitie loop EL21L</t>
  </si>
  <si>
    <t>KC537</t>
  </si>
  <si>
    <t>thoracoport 10,5 179301</t>
  </si>
  <si>
    <t>KL434</t>
  </si>
  <si>
    <t>trokar separační bez břitu BASX prům.11 mm délka 100 mm bal á 6 ks TB11LT</t>
  </si>
  <si>
    <t>KL435</t>
  </si>
  <si>
    <t>trokar separační bez břitu BASX prům.5 mm délka 100 mm bal. á 6 ks TB5LT</t>
  </si>
  <si>
    <t>KD633</t>
  </si>
  <si>
    <t>trokar xcel 11 x 100 mm D11LT-X</t>
  </si>
  <si>
    <t>KD717</t>
  </si>
  <si>
    <t>trokar xcel dilating tip D5LT-X</t>
  </si>
  <si>
    <t>KD743</t>
  </si>
  <si>
    <t>Trokar xcel pr. 12 mm D12LT</t>
  </si>
  <si>
    <t>KD421</t>
  </si>
  <si>
    <t>zásobník  Echelon45mm,zlate,3x345 ECR45D-X</t>
  </si>
  <si>
    <t>KE017</t>
  </si>
  <si>
    <t>zásobník bílý vaskulární  ECR45W</t>
  </si>
  <si>
    <t>KH023</t>
  </si>
  <si>
    <t>zásobník do lineárního stapleru s nožem  modrý  75 mm TCR75</t>
  </si>
  <si>
    <t>KJ068</t>
  </si>
  <si>
    <t>zásobník do stapleru Endo Gia artikulační, vaskulární 45 mm EGIA45CTAVM</t>
  </si>
  <si>
    <t>KK794</t>
  </si>
  <si>
    <t>zásobník do stapleru lineárního  GIA na extra silnou tkáň - TRI-Staple Tech. 45 mm EGIA45AXT</t>
  </si>
  <si>
    <t>KI641</t>
  </si>
  <si>
    <t>zásobník do stapleru lineárního GIA10048L na silnou tkáňm - nábojnice do stapleru GIA10048S, zelená</t>
  </si>
  <si>
    <t>KD042</t>
  </si>
  <si>
    <t>zásobník Echelon 60mm Zeleny ECR60G-X</t>
  </si>
  <si>
    <t>KD041</t>
  </si>
  <si>
    <t>zásobník Echelon 60mm Zlaty ECR60D-X</t>
  </si>
  <si>
    <t>KE019</t>
  </si>
  <si>
    <t>zásobník Echelon45mm,3x3 zelený s. tkáň ECR45G</t>
  </si>
  <si>
    <t>KJ360</t>
  </si>
  <si>
    <t>zásobník pro stapler lineární s nožem - katr - 60 zelený - výška svorky 4,5 LCC6045</t>
  </si>
  <si>
    <t>KJ361</t>
  </si>
  <si>
    <t>zásobník pro stapler lineární s nožem - katr - 80 modrý - výška svorky 3,8 LCC8038</t>
  </si>
  <si>
    <t>KJ363</t>
  </si>
  <si>
    <t>zásobník pro stapler lineární s nožem - katr - 80 zelený - výška svorky 4,5 LCC8045</t>
  </si>
  <si>
    <t>ZQ925</t>
  </si>
  <si>
    <t>Trokar s ochranným ostřím a balónkovou fixací prům. 5 mm délka 100 mm jednorázový bal. á 6 ks CFB03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</si>
  <si>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</si>
  <si>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</si>
  <si>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</si>
  <si>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</si>
  <si>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</si>
  <si>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</si>
  <si>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</si>
  <si>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</si>
  <si>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</si>
  <si>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</si>
  <si>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</si>
  <si>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</si>
  <si>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</si>
  <si>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</si>
  <si>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</si>
  <si>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</si>
  <si>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</si>
  <si>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</si>
  <si>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</si>
  <si>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</si>
  <si>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501 - Pracoviště chirurgie</t>
  </si>
  <si>
    <t>502 - Pracoviště dětské chirurgie</t>
  </si>
  <si>
    <t>5F1 - Pracov. standard. úst. lůž. péče chirurgické - F t</t>
  </si>
  <si>
    <t>6F1 - Pracov. standard. úst. lůž.péče plastické chirurgi</t>
  </si>
  <si>
    <t>5H1 - Pracov. standard. úst. lůž. péče chirurgické - H t</t>
  </si>
  <si>
    <t>Zdravotní výkony vykázané na pracovišti v rámci ambulantní péče *</t>
  </si>
  <si>
    <t>se jménem</t>
  </si>
  <si>
    <t>beze jména</t>
  </si>
  <si>
    <t>0414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</si>
  <si>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</si>
  <si>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</si>
  <si>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Bednářová Andrea</t>
  </si>
  <si>
    <t>Bogdanová Kateřina</t>
  </si>
  <si>
    <t>Buláková Sabína</t>
  </si>
  <si>
    <t>Dlouhý Michael</t>
  </si>
  <si>
    <t>Genzor Samuel</t>
  </si>
  <si>
    <t>Gromská Zuzana</t>
  </si>
  <si>
    <t>Havlík Roman</t>
  </si>
  <si>
    <t>Hlaváčová Lucie</t>
  </si>
  <si>
    <t>Homola Pavel</t>
  </si>
  <si>
    <t>Hübnerová Petra</t>
  </si>
  <si>
    <t>Jakubíčková Simona</t>
  </si>
  <si>
    <t>Janský Petr</t>
  </si>
  <si>
    <t>Karásková Eva</t>
  </si>
  <si>
    <t>Konečná Iva</t>
  </si>
  <si>
    <t>Král David</t>
  </si>
  <si>
    <t>Krejčířová Eva</t>
  </si>
  <si>
    <t>Kriváček Ján</t>
  </si>
  <si>
    <t>Lasovská Aneta</t>
  </si>
  <si>
    <t>Rýznar Jan</t>
  </si>
  <si>
    <t>Slavíčková Tereza</t>
  </si>
  <si>
    <t>Šinská Alexandra</t>
  </si>
  <si>
    <t>Študentová Martina</t>
  </si>
  <si>
    <t>Šulavíková Petra</t>
  </si>
  <si>
    <t>Švach Ivan</t>
  </si>
  <si>
    <t>Zezulová Alice</t>
  </si>
  <si>
    <t>Zlámal Zdeněk</t>
  </si>
  <si>
    <t>Žarnayová Lýdia</t>
  </si>
  <si>
    <t>Zdravotní výkony vykázané na pracovišti v rámci ambulantní péče dle lékařů *</t>
  </si>
  <si>
    <t>5F1</t>
  </si>
  <si>
    <t>V</t>
  </si>
  <si>
    <t>51022</t>
  </si>
  <si>
    <t>CÍLENÉ VYŠETŘENÍ CHIRURGEM</t>
  </si>
  <si>
    <t>6F1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</si>
  <si>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</si>
  <si>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</si>
  <si>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</si>
  <si>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</si>
  <si>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</si>
  <si>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</si>
  <si>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</si>
  <si>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</si>
  <si>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61401</t>
  </si>
  <si>
    <t>KOREKCE MALÉ VROZENÉ ANOMÁLIE BOLTCE A OKOLÍ (VÝRŮ</t>
  </si>
  <si>
    <t>5H1</t>
  </si>
  <si>
    <t>09511</t>
  </si>
  <si>
    <t>MINIMÁLNÍ KONTAKT LÉKAŘE S PACIENTEM</t>
  </si>
  <si>
    <t>06</t>
  </si>
  <si>
    <t>501</t>
  </si>
  <si>
    <t>1</t>
  </si>
  <si>
    <t>0000362</t>
  </si>
  <si>
    <t>ADRENALIN LÉČIVA</t>
  </si>
  <si>
    <t>0000498</t>
  </si>
  <si>
    <t>0000502</t>
  </si>
  <si>
    <t>0002439</t>
  </si>
  <si>
    <t>MARCAINE 0,5%</t>
  </si>
  <si>
    <t>0007981</t>
  </si>
  <si>
    <t>0040536</t>
  </si>
  <si>
    <t>0055824</t>
  </si>
  <si>
    <t>0090719</t>
  </si>
  <si>
    <t>0098169</t>
  </si>
  <si>
    <t>0192143</t>
  </si>
  <si>
    <t>DIPROPHOS</t>
  </si>
  <si>
    <t>0201135</t>
  </si>
  <si>
    <t>0225891</t>
  </si>
  <si>
    <t>3</t>
  </si>
  <si>
    <t>0099942</t>
  </si>
  <si>
    <t>ANOSKOP JEDNORÁZOVÝ OPERAČNÍ              A.4023.1</t>
  </si>
  <si>
    <t>0099944</t>
  </si>
  <si>
    <t>ANOSKOP JEDNORÁZOVÝ DIAGNOSTICKÝ, DĚTSKÝ    A.4018</t>
  </si>
  <si>
    <t>0081995</t>
  </si>
  <si>
    <t>NPWT-RENASYS EZ SBĚRNÁ NÁDOBA VELKÁ</t>
  </si>
  <si>
    <t>0082143</t>
  </si>
  <si>
    <t>NPWT-RENASYS F PŘEVAZOVÝ SET VELKÝ L</t>
  </si>
  <si>
    <t>0099945</t>
  </si>
  <si>
    <t>ANOSKOP JEDNORÁZOVÝ DIAGNOSTICKÝ, DĚTSKÝ    A.4019</t>
  </si>
  <si>
    <t>0099947</t>
  </si>
  <si>
    <t>SÍŤKA KÝLNÍ INTRAPERITONEÁLNÍ IS 180 NEVSTŘEBATELN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</si>
  <si>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</si>
  <si>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</si>
  <si>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</si>
  <si>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</si>
  <si>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</si>
  <si>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</si>
  <si>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09532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</si>
  <si>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</si>
  <si>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</si>
  <si>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</si>
  <si>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</si>
  <si>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</si>
  <si>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</si>
  <si>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</si>
  <si>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</si>
  <si>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</si>
  <si>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</si>
  <si>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</si>
  <si>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</si>
  <si>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</si>
  <si>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15950</t>
  </si>
  <si>
    <t>POLYPEKTOMIE  ENDOSKOPICKÁ</t>
  </si>
  <si>
    <t>51023</t>
  </si>
  <si>
    <t>KONTROLNÍ VYŠETŘENÍ CHIRURGEM</t>
  </si>
  <si>
    <t>51413</t>
  </si>
  <si>
    <t>FUNKČNÍ PROKTOLOGICKÉ VYŠETŘENÍ</t>
  </si>
  <si>
    <t>51423</t>
  </si>
  <si>
    <t>MINIMÁLNÍ ANÁLNÍ VÝKON</t>
  </si>
  <si>
    <t>51818</t>
  </si>
  <si>
    <t>OŠETŘENÍ A PŘEVAZ RÁNY, KOŽNÍCH A PODKOŽNÍCH AFEKC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</si>
  <si>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</si>
  <si>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</si>
  <si>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</si>
  <si>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</si>
  <si>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</si>
  <si>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</si>
  <si>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</si>
  <si>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</si>
  <si>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09543</t>
  </si>
  <si>
    <t>Signalni kod</t>
  </si>
  <si>
    <t>15404</t>
  </si>
  <si>
    <t>TOTÁLNÍ KOLONOSKOPIE</t>
  </si>
  <si>
    <t>15402</t>
  </si>
  <si>
    <t>REKTOSKOPIE</t>
  </si>
  <si>
    <t>09119</t>
  </si>
  <si>
    <t xml:space="preserve">ODBĚR KRVE ZE ŽÍLY U DOSPĚLÉHO NEBO DÍTĚTE NAD 10 </t>
  </si>
  <si>
    <t>09245</t>
  </si>
  <si>
    <t>ZAVEDENÍ GASTRICKÉ SONDY PRO ENTERÁLNÍ VÝŽIVU</t>
  </si>
  <si>
    <t>09215</t>
  </si>
  <si>
    <t>INJEKCE I. M., S. C., I. D.</t>
  </si>
  <si>
    <t>09223</t>
  </si>
  <si>
    <t>INTRAVENÓZNÍ INFÚZE U DOSPĚLÉHO NEBO DÍTĚTE NAD 10</t>
  </si>
  <si>
    <t>09523</t>
  </si>
  <si>
    <t>EDUKAČNÍ POHOVOR LÉKAŘE S NEMOCNÝM ČI RODINOU</t>
  </si>
  <si>
    <t>09125</t>
  </si>
  <si>
    <t>PULZNÍ OXYMETRIE</t>
  </si>
  <si>
    <t>15403</t>
  </si>
  <si>
    <t>KOLONOSKOPIE NEÚPLNÁ  (NEBO SIGMOIDEOSKOPIE)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</si>
  <si>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</si>
  <si>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</si>
  <si>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</si>
  <si>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</si>
  <si>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</si>
  <si>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</si>
  <si>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</si>
  <si>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</si>
  <si>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</si>
  <si>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</si>
  <si>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</si>
  <si>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</si>
  <si>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</si>
  <si>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</si>
  <si>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</si>
  <si>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</si>
  <si>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</si>
  <si>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</si>
  <si>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</si>
  <si>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</si>
  <si>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66837</t>
  </si>
  <si>
    <t>EXSTIRPACE BURZY NEBO GANGLIA - POVRCHOVÁ</t>
  </si>
  <si>
    <t>51417</t>
  </si>
  <si>
    <t>MALÝ CHIRURGICKÝ VÝKON V OBLASTI ANU NEBO REKTA VČ</t>
  </si>
  <si>
    <t>51395</t>
  </si>
  <si>
    <t>PUNKCE PERITONEÁLNÍ DIAGNOSTICKÁ ČI TERAPEUTICKÁ</t>
  </si>
  <si>
    <t>51817</t>
  </si>
  <si>
    <t>OŠETŘENÍ NEHTU</t>
  </si>
  <si>
    <t>66421</t>
  </si>
  <si>
    <t>BIOPSIE, INCIZE A DRENÁŽ NA RUCE ČI ZÁPĚSTÍ</t>
  </si>
  <si>
    <t>66811</t>
  </si>
  <si>
    <t>INJEKCE DO BURZY, GANGLIA, POCHVY ŠLACHOVÉ</t>
  </si>
  <si>
    <t>15408</t>
  </si>
  <si>
    <t>ANOSKOPIE</t>
  </si>
  <si>
    <t>76211</t>
  </si>
  <si>
    <t>KATETRIZACE MOČOVÉHO MĚCHÝŘE PERMANENTNÍ CÉVKOU</t>
  </si>
  <si>
    <t>09213</t>
  </si>
  <si>
    <t>NEODKLADNÁ KARDIOPULMONÁLNÍ RESUSCITACE ZÁKLADNÍ Á</t>
  </si>
  <si>
    <t>09509</t>
  </si>
  <si>
    <t>OŠETŘENÍ HANDICAPOVANÉHO PACIENTA</t>
  </si>
  <si>
    <t>0006200</t>
  </si>
  <si>
    <t>0067558</t>
  </si>
  <si>
    <t>MABRON</t>
  </si>
  <si>
    <t>0225150</t>
  </si>
  <si>
    <t>09247</t>
  </si>
  <si>
    <t>ŽALUDEČNÍ LAVÁŽ LÉČEBNÁ</t>
  </si>
  <si>
    <t>15475</t>
  </si>
  <si>
    <t>ENDOSKOPICKÁ MUKÓZNÍ RESEKCE (EMR) A ODSTRANĚNÍ PŘ</t>
  </si>
  <si>
    <t>15910</t>
  </si>
  <si>
    <t>ENDOSKOPICKÁ EXTRAKCE CIZÍHO TĚLESA Z JÍCNU A ŽALU</t>
  </si>
  <si>
    <t>15960</t>
  </si>
  <si>
    <t>ENDOSKOPICKÁ GASTROSTOMIE - PŘIČTI K CENĚ ZÁKLADNÍ</t>
  </si>
  <si>
    <t>52022</t>
  </si>
  <si>
    <t>CÍLENÉ VYŠETŘENÍ DĚTSKÝM CHIRURGEM</t>
  </si>
  <si>
    <t>52023</t>
  </si>
  <si>
    <t>KONTROLNÍ VYŠETŘENÍ DĚTSKÝM CHIRURGEM</t>
  </si>
  <si>
    <t>09555</t>
  </si>
  <si>
    <t>OŠETŘENÍ DÍTĚTE DO 6 LET</t>
  </si>
  <si>
    <t>52021</t>
  </si>
  <si>
    <t>KOMPLEXNÍ VYŠETŘENÍ DĚTSKÝM CHIRURGEM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</si>
  <si>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</si>
  <si>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</si>
  <si>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</si>
  <si>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</si>
  <si>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</si>
  <si>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</si>
  <si>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</si>
  <si>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</si>
  <si>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</si>
  <si>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</si>
  <si>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</si>
  <si>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</si>
  <si>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</si>
  <si>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</si>
  <si>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</si>
  <si>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</si>
  <si>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</si>
  <si>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</si>
  <si>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</si>
  <si>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</si>
  <si>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</si>
  <si>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</si>
  <si>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</si>
  <si>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</si>
  <si>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</si>
  <si>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</si>
  <si>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</si>
  <si>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</si>
  <si>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</si>
  <si>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</si>
  <si>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0094600</t>
  </si>
  <si>
    <t>KLIČKA POLYPEKTOMICKÁ</t>
  </si>
  <si>
    <t>0059888</t>
  </si>
  <si>
    <t>INJEKTOR - JEHLOVÝ - OPAK. POUŤITÍ</t>
  </si>
  <si>
    <t>0052165</t>
  </si>
  <si>
    <t>EXTRAKTOR - KOŠÍČEK - 4 DRÁT - OPAK.POUŽ. 026757</t>
  </si>
  <si>
    <t>15920</t>
  </si>
  <si>
    <t>ENDOSKOPICKÉ STAVĚNÍ KRVÁCENÍ</t>
  </si>
  <si>
    <t>0003708</t>
  </si>
  <si>
    <t>0003952</t>
  </si>
  <si>
    <t>AMIKIN 500 MG</t>
  </si>
  <si>
    <t>0006480</t>
  </si>
  <si>
    <t>0008807</t>
  </si>
  <si>
    <t>0008808</t>
  </si>
  <si>
    <t>0011592</t>
  </si>
  <si>
    <t>0011706</t>
  </si>
  <si>
    <t>0016600</t>
  </si>
  <si>
    <t>0020605</t>
  </si>
  <si>
    <t>COLOMYCIN INJEKCE 1 000 000 MEZINÁRODNÍCH JEDNOTEK</t>
  </si>
  <si>
    <t>0026127</t>
  </si>
  <si>
    <t>0058092</t>
  </si>
  <si>
    <t>CEFAZOLIN SANDOZ</t>
  </si>
  <si>
    <t>0059830</t>
  </si>
  <si>
    <t>0064831</t>
  </si>
  <si>
    <t>AXETINE</t>
  </si>
  <si>
    <t>0065989</t>
  </si>
  <si>
    <t>MYCOMAX</t>
  </si>
  <si>
    <t>0066137</t>
  </si>
  <si>
    <t>0072972</t>
  </si>
  <si>
    <t>AMOKSIKLAV 1,2 G</t>
  </si>
  <si>
    <t>0076353</t>
  </si>
  <si>
    <t>FORTUM</t>
  </si>
  <si>
    <t>0076354</t>
  </si>
  <si>
    <t>0076360</t>
  </si>
  <si>
    <t>ZINACEF</t>
  </si>
  <si>
    <t>0077018</t>
  </si>
  <si>
    <t>ULTRAVIST 370</t>
  </si>
  <si>
    <t>0083417</t>
  </si>
  <si>
    <t>MERONEM</t>
  </si>
  <si>
    <t>0087239</t>
  </si>
  <si>
    <t>0087240</t>
  </si>
  <si>
    <t>0092290</t>
  </si>
  <si>
    <t>EDICIN</t>
  </si>
  <si>
    <t>0094155</t>
  </si>
  <si>
    <t>0094176</t>
  </si>
  <si>
    <t>CEFOTAXIME LEK</t>
  </si>
  <si>
    <t>0096414</t>
  </si>
  <si>
    <t>GENTAMICIN LEK</t>
  </si>
  <si>
    <t>0097000</t>
  </si>
  <si>
    <t>METRONIDAZOLE 0,5%-POLPHARMA</t>
  </si>
  <si>
    <t>0104051</t>
  </si>
  <si>
    <t>HUMAN ALBUMIN 200 G/L BAXTER</t>
  </si>
  <si>
    <t>0112782</t>
  </si>
  <si>
    <t>GENTAMICIN B.BRAUN</t>
  </si>
  <si>
    <t>0121238</t>
  </si>
  <si>
    <t>CEFTRIAXON KABI</t>
  </si>
  <si>
    <t>0121240</t>
  </si>
  <si>
    <t>0131654</t>
  </si>
  <si>
    <t>CEFTAZIDIM KABI</t>
  </si>
  <si>
    <t>0131656</t>
  </si>
  <si>
    <t>0137499</t>
  </si>
  <si>
    <t>KLACID I.V.</t>
  </si>
  <si>
    <t>0138455</t>
  </si>
  <si>
    <t>0141838</t>
  </si>
  <si>
    <t>AMIKACIN B.BRAUN</t>
  </si>
  <si>
    <t>0142077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</si>
  <si>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</si>
  <si>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</si>
  <si>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</si>
  <si>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</si>
  <si>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</si>
  <si>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</si>
  <si>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</si>
  <si>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0162809</t>
  </si>
  <si>
    <t>AVELOX</t>
  </si>
  <si>
    <t>0164401</t>
  </si>
  <si>
    <t>0166269</t>
  </si>
  <si>
    <t>0500720</t>
  </si>
  <si>
    <t>MYCAMINE</t>
  </si>
  <si>
    <t>0129056</t>
  </si>
  <si>
    <t>ATENATIV</t>
  </si>
  <si>
    <t>0162496</t>
  </si>
  <si>
    <t>TAZIP</t>
  </si>
  <si>
    <t>0113453</t>
  </si>
  <si>
    <t>0149384</t>
  </si>
  <si>
    <t>0156835</t>
  </si>
  <si>
    <t>0129834</t>
  </si>
  <si>
    <t>0129836</t>
  </si>
  <si>
    <t>0166265</t>
  </si>
  <si>
    <t>0183926</t>
  </si>
  <si>
    <t>AZEPO</t>
  </si>
  <si>
    <t>0203319</t>
  </si>
  <si>
    <t>IMMUNATE STIM PLUS 500 IU FVIII/375 IU VWF</t>
  </si>
  <si>
    <t>0141263</t>
  </si>
  <si>
    <t>0195147</t>
  </si>
  <si>
    <t>0186672</t>
  </si>
  <si>
    <t>0183812</t>
  </si>
  <si>
    <t>0183817</t>
  </si>
  <si>
    <t>0206609</t>
  </si>
  <si>
    <t>CEFTRIAXON MEDOPHARM</t>
  </si>
  <si>
    <t>0196852</t>
  </si>
  <si>
    <t>VORIKONAZOL SANDOZ</t>
  </si>
  <si>
    <t>0173181</t>
  </si>
  <si>
    <t>IMMUNATE STIM PLUS 1000 IU FVIII/750 IU VWF</t>
  </si>
  <si>
    <t>0171965</t>
  </si>
  <si>
    <t>0212531</t>
  </si>
  <si>
    <t>0205772</t>
  </si>
  <si>
    <t>0158152</t>
  </si>
  <si>
    <t>0230686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</si>
  <si>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</si>
  <si>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</si>
  <si>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</si>
  <si>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</si>
  <si>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</si>
  <si>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</si>
  <si>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</si>
  <si>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</si>
  <si>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</si>
  <si>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</si>
  <si>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</si>
  <si>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</si>
  <si>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</si>
  <si>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</si>
  <si>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</si>
  <si>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</si>
  <si>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</si>
  <si>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0012979</t>
  </si>
  <si>
    <t>STAPLER CIRKULÁRNÍ ZAHNUTÝ - CDH</t>
  </si>
  <si>
    <t>0012985</t>
  </si>
  <si>
    <t>STAPLER LINEÁRNÍ - TL30.TLH30.TLV30.TX30(B/G/V) (P</t>
  </si>
  <si>
    <t>0012996</t>
  </si>
  <si>
    <t>ZÁSOBNÍK PRO STAPLER LIN. S NOŽEM - TCR,TVR,TRT 55</t>
  </si>
  <si>
    <t>0012999</t>
  </si>
  <si>
    <t>STAPLER LINEÁRNÍ S NOŽEM - TCT55; TLC55 (S PZT 001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</si>
  <si>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</si>
  <si>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</si>
  <si>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</si>
  <si>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</si>
  <si>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</si>
  <si>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</si>
  <si>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0018524</t>
  </si>
  <si>
    <t>STAPLER ZAHNUTÝ - ROTIKULÁTOR; AX 55B,AX 55G</t>
  </si>
  <si>
    <t>0027930</t>
  </si>
  <si>
    <t>STENT PERIFERNÍ URETERÁLNÍ WHITE STAR INTRAOPERATI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</si>
  <si>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</si>
  <si>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</si>
  <si>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</si>
  <si>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</si>
  <si>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0030636</t>
  </si>
  <si>
    <t>KLIPOVAČ ENDO CLIP L 10MM</t>
  </si>
  <si>
    <t>0030647</t>
  </si>
  <si>
    <t>SÍŤKA KÝLNÍ EXTRAPER. SURGIPRO MESH NEVSTŘEBATELNÁ</t>
  </si>
  <si>
    <t>0030648</t>
  </si>
  <si>
    <t>0030652</t>
  </si>
  <si>
    <t>TROKAR THORACOPORT 5.5;10.5;11.5;15 MM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</si>
  <si>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</si>
  <si>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</si>
  <si>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</si>
  <si>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</si>
  <si>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</si>
  <si>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</si>
  <si>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0052832</t>
  </si>
  <si>
    <t>STENT PERIFERNÍ URETERÁLNÍ OPTIPUR,POLYURETAN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</si>
  <si>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</si>
  <si>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</si>
  <si>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</si>
  <si>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</si>
  <si>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</si>
  <si>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</si>
  <si>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 (S PZT 005</t>
  </si>
  <si>
    <t>0053774</t>
  </si>
  <si>
    <t>ZÁSOBNÍK PRO STAPLER LINEÁRNÍ S NOŽEM - TRT10,TCR1</t>
  </si>
  <si>
    <t>0054525</t>
  </si>
  <si>
    <t>DRÁT VODÍCÍ</t>
  </si>
  <si>
    <t>0056490</t>
  </si>
  <si>
    <t>STAPLER CIRKULÁRNÍ - EEA</t>
  </si>
  <si>
    <t>0057937</t>
  </si>
  <si>
    <t>ZÁPLATA KARDIOVASKULÁRNÍ GORE-TEX 0,5MM</t>
  </si>
  <si>
    <t>0058164</t>
  </si>
  <si>
    <t>GRASPER SE ZÁMKEM ATRAUMATICKÝ     5DSG, 10AG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</si>
  <si>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</si>
  <si>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</si>
  <si>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</si>
  <si>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</si>
  <si>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</si>
  <si>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</si>
  <si>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</si>
  <si>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</si>
  <si>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</si>
  <si>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</si>
  <si>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</si>
  <si>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</si>
  <si>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</si>
  <si>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</si>
  <si>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</si>
  <si>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</si>
  <si>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</si>
  <si>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</si>
  <si>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</si>
  <si>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</si>
  <si>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</si>
  <si>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</si>
  <si>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</si>
  <si>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</si>
  <si>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0058425</t>
  </si>
  <si>
    <t>SALPINGEKTOMIE DRG 90807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</si>
  <si>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</si>
  <si>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</si>
  <si>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</si>
  <si>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</si>
  <si>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</si>
  <si>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</si>
  <si>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</si>
  <si>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</si>
  <si>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</si>
  <si>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</si>
  <si>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</si>
  <si>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</si>
  <si>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</si>
  <si>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KÝLNÍ EXTRAPER.PROLENE NEVSTŘEBATELNÁ</t>
  </si>
  <si>
    <t>0082079</t>
  </si>
  <si>
    <t>KRYTÍ COM 30 OBVAZOVÁ TEXTÍLIE KOMBINOVANÁ</t>
  </si>
  <si>
    <t>0083529</t>
  </si>
  <si>
    <t>SÍŤKA KÝLNÍ EXTRAPER.INGUINÁLNÍ/VENTRÁLNÍ/UMBILIKÁ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</si>
  <si>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</si>
  <si>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</si>
  <si>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</si>
  <si>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</si>
  <si>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</si>
  <si>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</si>
  <si>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0092440</t>
  </si>
  <si>
    <t>STAPLER LINEÁRNÍ S NOŽEM - GIA DST 100-4,8; GIA100</t>
  </si>
  <si>
    <t>SYSTÉM HYDROCEPHALNÍ DRENÁŽNÍ - SHUNT CSF-NEPROGRA</t>
  </si>
  <si>
    <t>0092444</t>
  </si>
  <si>
    <t>ZÁSOBNÍK PRO LIN. STAPLER - GIA DST 60-4,8 SULU GI</t>
  </si>
  <si>
    <t>0013054</t>
  </si>
  <si>
    <t>STAPLER KOŽNÍ, 35 NEREZ.OCEL. NÁPLNÍ PMW35,PMR35</t>
  </si>
  <si>
    <t>0030643</t>
  </si>
  <si>
    <t>STAPLER ENDOLINEÁRNÍ S/BEZ NOŽE - MF ENDO GIA 30-2</t>
  </si>
  <si>
    <t>0058364</t>
  </si>
  <si>
    <t>ESOFAGOKARDIOMYOTOMIE DRG 90797</t>
  </si>
  <si>
    <t>0062220</t>
  </si>
  <si>
    <t>SÍŤKA KÝLNÍ VICRYL VSTŘEBATELNÁ EXTRAPERITONEÁLNÍ</t>
  </si>
  <si>
    <t>0058353</t>
  </si>
  <si>
    <t>LAVÁŽ A ODSÁTÍ DUTINY PERITONEÁLNÍ DRG 90782</t>
  </si>
  <si>
    <t>0094479</t>
  </si>
  <si>
    <t>SADA PRO OPERACI DLE LONGA VČ. STAPLERU</t>
  </si>
  <si>
    <t>0058368</t>
  </si>
  <si>
    <t>LOKÁLNÍ EXCIZE Z JATER DRG 90801</t>
  </si>
  <si>
    <t>0082145</t>
  </si>
  <si>
    <t>NPWT-RENASYS GO SBĚRNÁ NÁDOBA MALÁ</t>
  </si>
  <si>
    <t>0030668</t>
  </si>
  <si>
    <t>ENDOŠITÍ ENDOSKOPICKÁ SURGITIE POLYSORB</t>
  </si>
  <si>
    <t>0030666</t>
  </si>
  <si>
    <t>ENDOŠITÍ SURGITIE SURGIDAC</t>
  </si>
  <si>
    <t>0082142</t>
  </si>
  <si>
    <t>NPWT-RENASYS F PŘEVAZOVÝ SET STŘEDNÍ M</t>
  </si>
  <si>
    <t>0053479</t>
  </si>
  <si>
    <t>RETRAKTOR SKLOPNÝ- ENDO RETRACT II 10MM</t>
  </si>
  <si>
    <t>0058351</t>
  </si>
  <si>
    <t>CÍLENÁ PUNKCE ORGÁNU NEBO LOŽISKA DRG 90780</t>
  </si>
  <si>
    <t>0082141</t>
  </si>
  <si>
    <t>NPWT-RENASYS F PŘEVAZOVÝ SET MALÝ S</t>
  </si>
  <si>
    <t>0013013</t>
  </si>
  <si>
    <t>STAPLER LINEÁRNÍ - TL90; TLH90 (S PZT 0013016, 001</t>
  </si>
  <si>
    <t>0053485</t>
  </si>
  <si>
    <t>ENDOŠITÍ - BEZ ZÁSOBNÍKU - ENDO STITCH 10MM (PZT 0</t>
  </si>
  <si>
    <t>0049999</t>
  </si>
  <si>
    <t>EXTRAKTOR KOŽNÍCH SVOREK - PROXIMATE</t>
  </si>
  <si>
    <t>0152241</t>
  </si>
  <si>
    <t>EXTRAKTOR UROLOGICKÝ - DORMIA NO-TIP; KOŠÍČEK; NIT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</si>
  <si>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</si>
  <si>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</si>
  <si>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</si>
  <si>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</si>
  <si>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</si>
  <si>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</si>
  <si>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0152129</t>
  </si>
  <si>
    <t>STAPLER LINEÁRNÍ S NOŽEM - LC8042 (PRO PZT 0152133</t>
  </si>
  <si>
    <t>0058417</t>
  </si>
  <si>
    <t>SPLENEKTOMIE DRG 90881</t>
  </si>
  <si>
    <t>0152124</t>
  </si>
  <si>
    <t>STAPLER CIRKULÁRNÍ ZAHNUTÝ - CSC 21/25/29/33</t>
  </si>
  <si>
    <t>0052556</t>
  </si>
  <si>
    <t>KATETR URETERÁLNÍ DILATAČNÍ PŘÍSTUP.U-FUS-09/12,14</t>
  </si>
  <si>
    <t>0152445</t>
  </si>
  <si>
    <t>SADA PRO OPERACI DLE LONGA VČ. STAPLERU - PPHPRO33</t>
  </si>
  <si>
    <t>0152510</t>
  </si>
  <si>
    <t>SADA PRO OPERACI DLE LONGA VČ. STAPLERU - TST33; S</t>
  </si>
  <si>
    <t>0152131</t>
  </si>
  <si>
    <t>STAPLER LINEÁRNÍ S NOŽEM - LC10038, LC10045 (PRO P</t>
  </si>
  <si>
    <t>0170137</t>
  </si>
  <si>
    <t>NPWT-RENASYS GO SBĚRNÁ NÁDOBA VELKÁ</t>
  </si>
  <si>
    <t>0058354</t>
  </si>
  <si>
    <t>LÝZE ADHEZÍ PŘES 10CM2 DRG 90783</t>
  </si>
  <si>
    <t>0058431</t>
  </si>
  <si>
    <t>EXTRAKCE CIZÍHO TĚLESA Z DUTINY BŘIŠNÍ DRG 90813</t>
  </si>
  <si>
    <t>0062217</t>
  </si>
  <si>
    <t>SÍŤKA KÝLNÍ EXTRAPER. VICRYL VSTŘEBATELNÁ</t>
  </si>
  <si>
    <t>0055780</t>
  </si>
  <si>
    <t>KATETR CENTRÁLNÍ ŽILNÍ BROVIAC</t>
  </si>
  <si>
    <t>0053486</t>
  </si>
  <si>
    <t>ZÁSOBNÍK PRO ENDOŠITÍ ENDO STITCH 10MM (PZT 005348</t>
  </si>
  <si>
    <t>0056491</t>
  </si>
  <si>
    <t>STAPLER CIRKULÁRNÍ - EEAXL</t>
  </si>
  <si>
    <t>0058363</t>
  </si>
  <si>
    <t>HERNIOPLASTIKA JEDNOSTRANNÁ DRG 90796</t>
  </si>
  <si>
    <t>0152128</t>
  </si>
  <si>
    <t>STAPLER LINEÁRNÍ S NOŽEM - LC8038 (PRO PZT 0152133</t>
  </si>
  <si>
    <t>0053532</t>
  </si>
  <si>
    <t>STAPLER PROTACK 5MM DISP.</t>
  </si>
  <si>
    <t>0058358</t>
  </si>
  <si>
    <t>JEJUNOSTOMIE  DRG 90787</t>
  </si>
  <si>
    <t>0151053</t>
  </si>
  <si>
    <t xml:space="preserve">PROSTŘEDEK ANTIADHEZIVNÍ ABSORBOVATELNÁ - TKANINA </t>
  </si>
  <si>
    <t>0058165</t>
  </si>
  <si>
    <t>GRASPER BABCOCK 5BB, 10BB</t>
  </si>
  <si>
    <t>0058375</t>
  </si>
  <si>
    <t>KOLOSTOMIE DRG 90822</t>
  </si>
  <si>
    <t>0108123</t>
  </si>
  <si>
    <t>DLAHA ŽEBRA TITAN</t>
  </si>
  <si>
    <t>0058377</t>
  </si>
  <si>
    <t>HERNIOPLASTIKA RECID.KÝLY DRG 90824</t>
  </si>
  <si>
    <t>0106777</t>
  </si>
  <si>
    <t>SÍŤKA KÝLNÍ VENTRÁLNÍ DULEX  INTRAPERITONEÁLNÍ</t>
  </si>
  <si>
    <t>0108125</t>
  </si>
  <si>
    <t>0108126</t>
  </si>
  <si>
    <t>ŠROUB SAMOŘEZNÝ ŽEBRA TITAN</t>
  </si>
  <si>
    <t>0108124</t>
  </si>
  <si>
    <t>DLAHA NA STERNUM/ŽEBRA MATRIX RIB TITAN</t>
  </si>
  <si>
    <t>0030635</t>
  </si>
  <si>
    <t>KLIPOVAČ ENDO CLIP ML 10MM</t>
  </si>
  <si>
    <t>0053487</t>
  </si>
  <si>
    <t>JEHLA - SURGINEEDLE 120MM, 150MM - PRO LAPAROSKOPI</t>
  </si>
  <si>
    <t>0058389</t>
  </si>
  <si>
    <t>ENUKLEACE TUMORU PLIC DRG 90843</t>
  </si>
  <si>
    <t>0058381</t>
  </si>
  <si>
    <t>EVAKUACE HEMATOMU NEBO EMPYEMU DRG 90828</t>
  </si>
  <si>
    <t>09227</t>
  </si>
  <si>
    <t>I. V. APLIKACE KRVE NEBO KREVNÍCH DERIVÁTŮ</t>
  </si>
  <si>
    <t>11506</t>
  </si>
  <si>
    <t>PLNOHODNOTNÁ PARENTERÁLNÍ VÝŽIVA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</si>
  <si>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</si>
  <si>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</si>
  <si>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</si>
  <si>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</si>
  <si>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</si>
  <si>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</si>
  <si>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51233</t>
  </si>
  <si>
    <t>EXCIZE TUMORU MAMMY NEBO ODBĚR TKÁNĚ PRO BIOPSII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</si>
  <si>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</si>
  <si>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</si>
  <si>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</si>
  <si>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</si>
  <si>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</si>
  <si>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</si>
  <si>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</si>
  <si>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</si>
  <si>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</si>
  <si>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</si>
  <si>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</si>
  <si>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</si>
  <si>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</si>
  <si>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</si>
  <si>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</si>
  <si>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</si>
  <si>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</si>
  <si>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</si>
  <si>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</si>
  <si>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</si>
  <si>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</si>
  <si>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</si>
  <si>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</si>
  <si>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</si>
  <si>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</si>
  <si>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>CHOLEDOCHOTOMIE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</si>
  <si>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</si>
  <si>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</si>
  <si>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</si>
  <si>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</si>
  <si>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</si>
  <si>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</si>
  <si>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</si>
  <si>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</si>
  <si>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</si>
  <si>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</si>
  <si>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</si>
  <si>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</si>
  <si>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</si>
  <si>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</si>
  <si>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</si>
  <si>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</si>
  <si>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</si>
  <si>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</si>
  <si>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</si>
  <si>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</si>
  <si>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</si>
  <si>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</si>
  <si>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</si>
  <si>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</si>
  <si>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</si>
  <si>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</si>
  <si>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</si>
  <si>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</si>
  <si>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</si>
  <si>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</si>
  <si>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</si>
  <si>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</si>
  <si>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</si>
  <si>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</si>
  <si>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</si>
  <si>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</si>
  <si>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</si>
  <si>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</si>
  <si>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</si>
  <si>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</si>
  <si>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</si>
  <si>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</si>
  <si>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</si>
  <si>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</si>
  <si>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</si>
  <si>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</si>
  <si>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</si>
  <si>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</si>
  <si>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</si>
  <si>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</si>
  <si>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63589</t>
  </si>
  <si>
    <t>SALPINGEKTOMIE NEBO ADNEXEKTOMIE A NEBO RESEKCE OV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</si>
  <si>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</si>
  <si>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</si>
  <si>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</si>
  <si>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</si>
  <si>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</si>
  <si>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</si>
  <si>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</si>
  <si>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</si>
  <si>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</si>
  <si>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</si>
  <si>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</si>
  <si>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</si>
  <si>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</si>
  <si>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</si>
  <si>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</si>
  <si>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</si>
  <si>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</si>
  <si>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</si>
  <si>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99981</t>
  </si>
  <si>
    <t xml:space="preserve">(VZP) PACIENT HOSPITALIZOVANÝ V LŮŽKOVÉM ZAŘÍZENÍ </t>
  </si>
  <si>
    <t>90807</t>
  </si>
  <si>
    <t>(DRG) SALPINGEKTOMIE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</si>
  <si>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</si>
  <si>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</si>
  <si>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</si>
  <si>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</si>
  <si>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</si>
  <si>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</si>
  <si>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</si>
  <si>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</si>
  <si>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90847</t>
  </si>
  <si>
    <t>(DRG) ADHEZIOLÝZA TŘETÍHO STUPNĚ LAPAROSKOPICKY NE</t>
  </si>
  <si>
    <t>90787</t>
  </si>
  <si>
    <t>(DRG) JEJUNOSTOMIE LAPAROSKOPICKY</t>
  </si>
  <si>
    <t>90870</t>
  </si>
  <si>
    <t>(DRG) LOBEKTOMIE PLIC THORAKOSKOPICKY</t>
  </si>
  <si>
    <t>09567</t>
  </si>
  <si>
    <t>ZÁKROK NA LEVÉ STRANĚ</t>
  </si>
  <si>
    <t>09225</t>
  </si>
  <si>
    <t>KANYLACE CENTRÁLNÍ ŽÍLY ZA KONTROLY CELKOVÉHO STAV</t>
  </si>
  <si>
    <t>51396</t>
  </si>
  <si>
    <t>PUNKCE DUTINY BŘIŠNÍ S DRENÁŽÍ EV. LAVAŽÍ</t>
  </si>
  <si>
    <t>51237</t>
  </si>
  <si>
    <t>KLÍNOVITÁ RESEKCE MAMMY S RADIKÁLNÍM ODSTRANĚNÍM A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</si>
  <si>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</si>
  <si>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</si>
  <si>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</si>
  <si>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</si>
  <si>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</si>
  <si>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</si>
  <si>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61115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</si>
  <si>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</si>
  <si>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</si>
  <si>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</si>
  <si>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</si>
  <si>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</si>
  <si>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</si>
  <si>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51825</t>
  </si>
  <si>
    <t>SEKUNDÁRNÍ SUTURA RÁNY</t>
  </si>
  <si>
    <t>51850</t>
  </si>
  <si>
    <t>PŘEVAZ RÁNY METODOU V. A. C. (VACUUM ASISTED CLOSU</t>
  </si>
  <si>
    <t>51351</t>
  </si>
  <si>
    <t>EXCIZE PAPILY VATERSKÉ S REIMPLANTACÍ VÝVODU SLINI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</si>
  <si>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</si>
  <si>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</si>
  <si>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</si>
  <si>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</si>
  <si>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</si>
  <si>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</si>
  <si>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</si>
  <si>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</si>
  <si>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</si>
  <si>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</si>
  <si>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</si>
  <si>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</si>
  <si>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</si>
  <si>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</si>
  <si>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</si>
  <si>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</si>
  <si>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</si>
  <si>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</si>
  <si>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</si>
  <si>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</si>
  <si>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76365</t>
  </si>
  <si>
    <t>PUNKČNÍ EPICYSTOSTOMIE</t>
  </si>
  <si>
    <t>57215</t>
  </si>
  <si>
    <t>RESEKCE HRUDNÍ STĚNY</t>
  </si>
  <si>
    <t>51357</t>
  </si>
  <si>
    <t>JEJUNOSTOMIE, ILEOSTOMIE NEBO KOLOSTOMIE, ANTEPOZI</t>
  </si>
  <si>
    <t>51321</t>
  </si>
  <si>
    <t>LEVOSTRANNÁ PANKREATEKTOMIE SE SPLENEKTOMIÍ</t>
  </si>
  <si>
    <t>99980</t>
  </si>
  <si>
    <t>(DRG) PACIENT S DIAGNOSTIKOVANÝM POLYTRAUMATEM S I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</si>
  <si>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</si>
  <si>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</si>
  <si>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</si>
  <si>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</si>
  <si>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</si>
  <si>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</si>
  <si>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</si>
  <si>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</si>
  <si>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</si>
  <si>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</si>
  <si>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</si>
  <si>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</si>
  <si>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</si>
  <si>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</si>
  <si>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</si>
  <si>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</si>
  <si>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</si>
  <si>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</si>
  <si>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</si>
  <si>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</si>
  <si>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</si>
  <si>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</si>
  <si>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</si>
  <si>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</si>
  <si>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</si>
  <si>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</si>
  <si>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</si>
  <si>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</si>
  <si>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</si>
  <si>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</si>
  <si>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</si>
  <si>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</si>
  <si>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</si>
  <si>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</si>
  <si>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</si>
  <si>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</si>
  <si>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</si>
  <si>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</si>
  <si>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61131</t>
  </si>
  <si>
    <t>EXCIZE KOŽNÍ LÉZE, SUTURA VÍCE NEŽ 10 CM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</si>
  <si>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</si>
  <si>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</si>
  <si>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</si>
  <si>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</si>
  <si>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</si>
  <si>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</si>
  <si>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09569</t>
  </si>
  <si>
    <t>ZÁKROK NA PRAVÉ STRANĚ</t>
  </si>
  <si>
    <t>51615</t>
  </si>
  <si>
    <t>PEROPERAČNÍ CHOLANGIOGRAFIE /CYSTOGRAFIE A  POD.</t>
  </si>
  <si>
    <t>90782</t>
  </si>
  <si>
    <t>(DRG) LAVÁŽ A ODSÁTÍ DUTINY PERITONEÁLNÍ LAPAROSKO</t>
  </si>
  <si>
    <t>57221</t>
  </si>
  <si>
    <t>OPERAČNÍ STABILIZACE HRUDNÍKU PO ÚRAZE - JEDNA STR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</si>
  <si>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</si>
  <si>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</si>
  <si>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</si>
  <si>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</si>
  <si>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</si>
  <si>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</si>
  <si>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</si>
  <si>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</si>
  <si>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</si>
  <si>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</si>
  <si>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</si>
  <si>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</si>
  <si>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</si>
  <si>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</si>
  <si>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90824</t>
  </si>
  <si>
    <t>(DRG) HERNIOPLASTIKA RECIDIVUJÍCÍ KÝLY LAPAROSKOPI</t>
  </si>
  <si>
    <t>51211</t>
  </si>
  <si>
    <t>MYOTOMIE JÍCNU, HRUDNÍ PŘÍSTUP</t>
  </si>
  <si>
    <t>90783</t>
  </si>
  <si>
    <t>(DRG) LAPAROSKOPICKY NEBO THORAKOSKOPICKY LÝZE ADH</t>
  </si>
  <si>
    <t>57237</t>
  </si>
  <si>
    <t>SUTURA RUPTUTY BRÁNICE TORAKOTOMICKÝM PŘÍSTUPEM</t>
  </si>
  <si>
    <t>90864</t>
  </si>
  <si>
    <t>(DRG) RESEKCE TLUSTÉHO STŘEVA LAPAROSKOPICKY</t>
  </si>
  <si>
    <t>90853</t>
  </si>
  <si>
    <t>(DRG) FUNDOPLIKACE LAPAROSKOPICKY</t>
  </si>
  <si>
    <t>51375</t>
  </si>
  <si>
    <t>TRANSDUODENÁLNÍ SFINKTEROTOMIE S CHOLEDOCHOTOMIÍ</t>
  </si>
  <si>
    <t>51225</t>
  </si>
  <si>
    <t>INKOMPLETNÍ NEBO KOMPLETNÍ EZOFAGOTOMIE Z TORAKOTO</t>
  </si>
  <si>
    <t>51115</t>
  </si>
  <si>
    <t>OPERACE KRČNÍHO DIVERTIKLU JÍCNU</t>
  </si>
  <si>
    <t>51331</t>
  </si>
  <si>
    <t>VNITŘNÍ DRENÁŽ PSEUDOCYSTY DO ŽALUDKU, DUODENA NEB</t>
  </si>
  <si>
    <t>51815</t>
  </si>
  <si>
    <t>EXSTIRPACE JEDNOSTRANNÉHO CYSTICKÉHO HYGROMU</t>
  </si>
  <si>
    <t>90819</t>
  </si>
  <si>
    <t>(DRG) APPENDEKTOMIE PřI PERITONITIDĚ LAPAROSKOPICK</t>
  </si>
  <si>
    <t>51810</t>
  </si>
  <si>
    <t>EXENTERACE PÁNEVNÍCH ORGÁNŮ</t>
  </si>
  <si>
    <t>90881</t>
  </si>
  <si>
    <t>(DRG) SPLENEKTOMIE LAPAROSKOPICKY</t>
  </si>
  <si>
    <t>90813</t>
  </si>
  <si>
    <t>(DRG) EXTRAKCE CIZÍHO TĚLESA Z DUTINY BŘIŠNÍ LAPAR</t>
  </si>
  <si>
    <t>51312</t>
  </si>
  <si>
    <t>SPLENEKTOMIE S AUTOTRANSPLANTACÍ SLEZINNÉ TKÁNĚ</t>
  </si>
  <si>
    <t>51373</t>
  </si>
  <si>
    <t>CHOLECYSTOSTOMIE</t>
  </si>
  <si>
    <t>57245</t>
  </si>
  <si>
    <t>PNEUMONEKTOMIE ROZŠÍŘENÁ</t>
  </si>
  <si>
    <t>90796</t>
  </si>
  <si>
    <t>(DRG) HERNIOPLASTIKA JEDNOSTRANNÁ PRIMÁRNÍ LAPAROS</t>
  </si>
  <si>
    <t>57239</t>
  </si>
  <si>
    <t>UZAVŘENÍ BRONCHOPLEURÁLNÍ PÍŠTĚLE</t>
  </si>
  <si>
    <t>90822</t>
  </si>
  <si>
    <t>(DRG) KOLOSTOMIE LAPAROSKOPICKY</t>
  </si>
  <si>
    <t>91993</t>
  </si>
  <si>
    <t>(DRG) KLINICKÉ STADIUM ZHOUBNÉHO NOVOTVARU III</t>
  </si>
  <si>
    <t>91981</t>
  </si>
  <si>
    <t>(DRG) DOBŘE DIFERENCOVANÝ ZHOUBNÝ NOVOTVAR</t>
  </si>
  <si>
    <t>91952</t>
  </si>
  <si>
    <t>(DRG) LYMFADENEKTOMIE SUPRAMESOKOLICKÁ</t>
  </si>
  <si>
    <t>91983</t>
  </si>
  <si>
    <t xml:space="preserve">(DRG) NÍZCE (SLABĚ, ŠPATNĚ) DIFERENCOVANÝ ZHOUBNÝ </t>
  </si>
  <si>
    <t>91890</t>
  </si>
  <si>
    <t>(DRG) ZADNÍ EXENTERACE PÁNEVNÍCH ORGÁNŮ</t>
  </si>
  <si>
    <t>91895</t>
  </si>
  <si>
    <t>(DRG) PERITONEKTOMIE ? HORNÍ KVADRANT</t>
  </si>
  <si>
    <t>91995</t>
  </si>
  <si>
    <t>(DRG) KLINICKÉ STADIUM ZHOUBNÉHO NOVOTVARU NEZNÁMO</t>
  </si>
  <si>
    <t>91761</t>
  </si>
  <si>
    <t>(DRG) DERIVAČNÍ STOMIE</t>
  </si>
  <si>
    <t>91991</t>
  </si>
  <si>
    <t>(DRG) KLINICKÉ STADIUM ZHOUBNÉHO NOVOTVARU I</t>
  </si>
  <si>
    <t>91950</t>
  </si>
  <si>
    <t>(DRG) LYMFADENEKTOMIE MEDIASTINÁLNÍ</t>
  </si>
  <si>
    <t>91982</t>
  </si>
  <si>
    <t>(DRG) STŘEDNĚ (MÍRNĚ) DIFERENCOVANÝ ZHOUBNÝ NOVOTV</t>
  </si>
  <si>
    <t>91770</t>
  </si>
  <si>
    <t>(DRG) NÍZKÁ RESEKCE REKTA</t>
  </si>
  <si>
    <t>91992</t>
  </si>
  <si>
    <t>(DRG) KLINICKÉ STADIUM ZHOUBNÉHO NOVOTVARU II</t>
  </si>
  <si>
    <t>91956</t>
  </si>
  <si>
    <t>(DRG) BIOPSIE SENTINELOVÉ UZLINY</t>
  </si>
  <si>
    <t>91994</t>
  </si>
  <si>
    <t>(DRG) KLINICKÉ STADIUM ZHOUBNÉHO NOVOTVARU IV</t>
  </si>
  <si>
    <t>91985</t>
  </si>
  <si>
    <t>(DRG) ZHOUBNÝ NOVOTVAR S NEURČENÝM STUPNĚM DIFEREN</t>
  </si>
  <si>
    <t>91768</t>
  </si>
  <si>
    <t>(DRG) TOTÁLNÍ EXCIZE MEZOKOLON</t>
  </si>
  <si>
    <t>91896</t>
  </si>
  <si>
    <t>(DRG) PERITONEKTOMIE ? DOLNÍ KVADRANT</t>
  </si>
  <si>
    <t>91953</t>
  </si>
  <si>
    <t>(DRG) LYMFADENEKTOMIE INFRAMESOKOLICKÁ</t>
  </si>
  <si>
    <t>91777</t>
  </si>
  <si>
    <t>(DRG) TRANSANÁLNÍ REKTÁLNÍ RESEKCE S POUŽITÍM CIRK</t>
  </si>
  <si>
    <t>91984</t>
  </si>
  <si>
    <t>(DRG) NEDIFERENCOVANÝ (ANAPLASTICKÝ) ZHOUBNÝ NOVOT</t>
  </si>
  <si>
    <t>91897</t>
  </si>
  <si>
    <t>(DRG) PERITONEKTOMIE PÁNEVNÍ</t>
  </si>
  <si>
    <t>91898</t>
  </si>
  <si>
    <t>(DRG) CYTOSTATICKÁ HYPERTERMICKÁ PERITONEÁLNÍ LAVÁ</t>
  </si>
  <si>
    <t>91769</t>
  </si>
  <si>
    <t>(DRG) TOTÁLNÍ EXCIZE MEZOREKTA</t>
  </si>
  <si>
    <t>91990</t>
  </si>
  <si>
    <t>(DRG) KLINICKÉ STADIUM ZHOUBNÉHO NOVOTVARU 0 (NOVO</t>
  </si>
  <si>
    <t>91894</t>
  </si>
  <si>
    <t>(DRG) PERITONEKTOMIE ? ZÁKLADNÍ KÓD</t>
  </si>
  <si>
    <t>91741</t>
  </si>
  <si>
    <t>(DRG) SEGMENTÁLNÍ RESEKCE TRACHEY</t>
  </si>
  <si>
    <t>91940</t>
  </si>
  <si>
    <t>(DRG) IREVERZIBILNÍ ELEKTROPORACE TUMORU</t>
  </si>
  <si>
    <t>91740</t>
  </si>
  <si>
    <t>(DRG) CYTOSTATICKÁ HYPERTERMICKÁ LAVÁŽ PLEURÁLNÍ D</t>
  </si>
  <si>
    <t>91762</t>
  </si>
  <si>
    <t>(DRG) ANASTOMOSA KRČNÍHO JÍCNU</t>
  </si>
  <si>
    <t>91764</t>
  </si>
  <si>
    <t>(DRG) TUBULIZACE ŽALUDKU K TRANSPOSICI DO HRUDNÍKU</t>
  </si>
  <si>
    <t>91773</t>
  </si>
  <si>
    <t>(DRG) EXSTIRPACE PERIPROKTÁLNÍ PÍŠTĚLE</t>
  </si>
  <si>
    <t>91951</t>
  </si>
  <si>
    <t>(DRG) LYMFADENEKTOMIE PARAKAVÁLNÍ LAPAROSKOPICKY</t>
  </si>
  <si>
    <t>91742</t>
  </si>
  <si>
    <t>(DRG) SUTURA DEFEKTU BRÁNICE</t>
  </si>
  <si>
    <t>91893</t>
  </si>
  <si>
    <t>(DRG) KOMPOZITNÍ EXENTERACE PÁNEVNÍCH ORGÁNŮ</t>
  </si>
  <si>
    <t>91760</t>
  </si>
  <si>
    <t>(DRG) NUTRIČNÍ STOMIE</t>
  </si>
  <si>
    <t>91795</t>
  </si>
  <si>
    <t>(DRG) CENTRÁLNÍ RESEKCE PANKREATU</t>
  </si>
  <si>
    <t>90828</t>
  </si>
  <si>
    <t>(DRG) EVAKUACE HEMATOMU NEBO EMPYEMU PLIC THORAKOS</t>
  </si>
  <si>
    <t>5F5</t>
  </si>
  <si>
    <t>55215</t>
  </si>
  <si>
    <t>MECHANICKÁ SRDEČNÍ PODPORA</t>
  </si>
  <si>
    <t>5T1</t>
  </si>
  <si>
    <t>0026902</t>
  </si>
  <si>
    <t>VFEND</t>
  </si>
  <si>
    <t>0201030</t>
  </si>
  <si>
    <t>0087199</t>
  </si>
  <si>
    <t>MAXIPIME</t>
  </si>
  <si>
    <t>0214076</t>
  </si>
  <si>
    <t>0142163</t>
  </si>
  <si>
    <t xml:space="preserve">ŠROUB UZAMYKATELNÝ KORTIKÁLNÍ, PRO DLAHU ŽEBERNÍ; </t>
  </si>
  <si>
    <t>0142154</t>
  </si>
  <si>
    <t>DLAHA ŽEBERNÍ KLIPOVACÍ; OCEL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</si>
  <si>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</si>
  <si>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</si>
  <si>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</si>
  <si>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</si>
  <si>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</si>
  <si>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</si>
  <si>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90904</t>
  </si>
  <si>
    <t xml:space="preserve">(DRG) DOBA TRVÁNÍ UMĚLÉ PLICNÍ VENTILACE VÍCE NEŽ </t>
  </si>
  <si>
    <t>0004234</t>
  </si>
  <si>
    <t>0066020</t>
  </si>
  <si>
    <t>AUGMENTIN 1,2 G</t>
  </si>
  <si>
    <t>0091731</t>
  </si>
  <si>
    <t>0201967</t>
  </si>
  <si>
    <t>VULMIZOLIN</t>
  </si>
  <si>
    <t>0207309</t>
  </si>
  <si>
    <t>VORICONAZOLE ACCORD</t>
  </si>
  <si>
    <t>0087200</t>
  </si>
  <si>
    <t>0001154</t>
  </si>
  <si>
    <t>ŠROUB SAMOŘEZNÝ KORTIKÁLNÍ RUKA OCEL</t>
  </si>
  <si>
    <t>0001203</t>
  </si>
  <si>
    <t>0001288</t>
  </si>
  <si>
    <t>DLAHA ADAPTAČNÍ  MINI FRAGMENT OCEL TITAN</t>
  </si>
  <si>
    <t>0001308</t>
  </si>
  <si>
    <t>DLAHA ADAPTAČNÍ  MINI FRAGMENT OCEL</t>
  </si>
  <si>
    <t>0004070</t>
  </si>
  <si>
    <t>ŠROUB LCP A VA-LCP SAMOŘEZNÝ MALÝ FRAGMENT OCEL</t>
  </si>
  <si>
    <t>0010767</t>
  </si>
  <si>
    <t>DRÁT KIRSCHNERŮV OCEL</t>
  </si>
  <si>
    <t>0017751</t>
  </si>
  <si>
    <t>0068059</t>
  </si>
  <si>
    <t>IMPLANTÁT MAMMÁRNÍ EXPANDER TKÁŇOVÝ</t>
  </si>
  <si>
    <t>0068060</t>
  </si>
  <si>
    <t>0082077</t>
  </si>
  <si>
    <t>0112074</t>
  </si>
  <si>
    <t>CEMENT KOSTNÍ VANCOGENX VANCOMYCIN+GENTAMICIN 1X40</t>
  </si>
  <si>
    <t>0112572</t>
  </si>
  <si>
    <t>DRÁT HBS2 TI</t>
  </si>
  <si>
    <t>0166154</t>
  </si>
  <si>
    <t>IMPLANTÁT MAMMÁRNÍ CUI PLNĚNÝ KOHEZIVNÍM GELEM  AN</t>
  </si>
  <si>
    <t>0166174</t>
  </si>
  <si>
    <t>IMPLANTÁT MAMMÁRNÍ MONOBLOC SOFT ONE PLNĚNÝ KOHEZI</t>
  </si>
  <si>
    <t>0068901</t>
  </si>
  <si>
    <t>0031475</t>
  </si>
  <si>
    <t>DLAHA LCP MALÝ FRAGMENT OCEL</t>
  </si>
  <si>
    <t>0111985</t>
  </si>
  <si>
    <t>ŠROUB KOMPRESNÍ HBS2 TI T-DRIVE</t>
  </si>
  <si>
    <t>0001324</t>
  </si>
  <si>
    <t>DLAHA MINI FRAGMENT OCEL</t>
  </si>
  <si>
    <t>0193875</t>
  </si>
  <si>
    <t>IMPLANTÁT MAMMÁRNÍ POLYTECH PLNĚNÝ SILIKONOVÝM GEL</t>
  </si>
  <si>
    <t>0193873</t>
  </si>
  <si>
    <t>0193874</t>
  </si>
  <si>
    <t>0193872</t>
  </si>
  <si>
    <t>0106020</t>
  </si>
  <si>
    <t>IMPLANTÁT PRO ŠLACHY UNIVERZÁLNÍ AREX</t>
  </si>
  <si>
    <t>0068080</t>
  </si>
  <si>
    <t>IMPLANTÁT SPINÁLNÍ SYSTÉM  MACS TL               H</t>
  </si>
  <si>
    <t>56419</t>
  </si>
  <si>
    <t>POUŽITÍ OPERAČNÍHO MIKROSKOPU Á 15 MINUT</t>
  </si>
  <si>
    <t>61022</t>
  </si>
  <si>
    <t>CÍLENÉ VYŠETŘENÍ PLASTICKÝM CHIRURGEM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</si>
  <si>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</si>
  <si>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</si>
  <si>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</si>
  <si>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</si>
  <si>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</si>
  <si>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</si>
  <si>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</si>
  <si>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</si>
  <si>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</si>
  <si>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</si>
  <si>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</si>
  <si>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</si>
  <si>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</si>
  <si>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</si>
  <si>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</si>
  <si>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</si>
  <si>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</si>
  <si>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</si>
  <si>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</si>
  <si>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</si>
  <si>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</si>
  <si>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</si>
  <si>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</si>
  <si>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</si>
  <si>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</si>
  <si>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</si>
  <si>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</si>
  <si>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</si>
  <si>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</si>
  <si>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</si>
  <si>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</si>
  <si>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</si>
  <si>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</si>
  <si>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</si>
  <si>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</si>
  <si>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</si>
  <si>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</si>
  <si>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61247</t>
  </si>
  <si>
    <t>OPERACE KARPÁLNÍHO TUNELU</t>
  </si>
  <si>
    <t>61413</t>
  </si>
  <si>
    <t>KOREKCE PTÓZY VÍČKA (RIESE-BURIAN, HESS, ... U FAS</t>
  </si>
  <si>
    <t>61422</t>
  </si>
  <si>
    <t>RINOPLASTIKA - MĚKKÝ NOS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</si>
  <si>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</si>
  <si>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</si>
  <si>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</si>
  <si>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</si>
  <si>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</si>
  <si>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</si>
  <si>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</si>
  <si>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</si>
  <si>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61473</t>
  </si>
  <si>
    <t>IMPLANTACE TKÁŇOVÉHO EXPANDERU</t>
  </si>
  <si>
    <t>66413</t>
  </si>
  <si>
    <t>AMPUTACE PRSTU RUKY NEBO ČLÁNKU PRSTU - ZA KAŽDÝ D</t>
  </si>
  <si>
    <t>66683</t>
  </si>
  <si>
    <t>AMPUTACE JEDNOHO PAPRSKU DOLNÍ KONČETINY</t>
  </si>
  <si>
    <t>66813</t>
  </si>
  <si>
    <t>ODSTRANĚNÍ OSTEOSYNTETICKÉHO MATERIÁLU</t>
  </si>
  <si>
    <t>71823</t>
  </si>
  <si>
    <t>POUŽITÍ MIKROSKOPU PŘI OPERAČNÍM VÝKONU Á 10 MINUT</t>
  </si>
  <si>
    <t>75397</t>
  </si>
  <si>
    <t>SUTURA LACERACE VÍČKA A SVALU</t>
  </si>
  <si>
    <t>75413</t>
  </si>
  <si>
    <t>KOREKCE VÍČKA VOLNÝM TRANSPLANTÁTEM</t>
  </si>
  <si>
    <t>61021</t>
  </si>
  <si>
    <t>KOMPLEXNÍ VYŠETŘENÍ PLASTICKÝM CHIRURGEM</t>
  </si>
  <si>
    <t>62150</t>
  </si>
  <si>
    <t>POPÁLENINY - OŠETŘENÍ A PŘEVAZ, OSTATNÍ DO 5 % POV</t>
  </si>
  <si>
    <t>61175</t>
  </si>
  <si>
    <t>VOLNÝ PŘENOS VASKULARIZOVANÉ KOSTI, PŘENOS PRSTU Z</t>
  </si>
  <si>
    <t>61245</t>
  </si>
  <si>
    <t>FENESTRACE ŠLACHOVÉ POCHVY</t>
  </si>
  <si>
    <t>61445</t>
  </si>
  <si>
    <t>OPERACE GIGANTOMASTIE</t>
  </si>
  <si>
    <t>61125</t>
  </si>
  <si>
    <t>EXCIZE KOŽNÍ LÉZE NAD 10 CM^2, BEZ UZAVŘENÍ VZNIKL</t>
  </si>
  <si>
    <t>62100</t>
  </si>
  <si>
    <t>PŘEVAZ POPÁLENINY V ROZSAHU DO 1 % POVRCHU TĚLA</t>
  </si>
  <si>
    <t>51855</t>
  </si>
  <si>
    <t>FIXAČNÍ SÁDROVÁ DLAHA - CELÁ HORNÍ KONČETINA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</si>
  <si>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</si>
  <si>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</si>
  <si>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</si>
  <si>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</si>
  <si>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</si>
  <si>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</si>
  <si>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</si>
  <si>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</si>
  <si>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62140</t>
  </si>
  <si>
    <t>POPÁLENINY - OŠETŘENÍ A PŘEVAZ DORSA RUKY NEBO NOH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</si>
  <si>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</si>
  <si>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</si>
  <si>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</si>
  <si>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</si>
  <si>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</si>
  <si>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</si>
  <si>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</si>
  <si>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</si>
  <si>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</si>
  <si>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</si>
  <si>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</si>
  <si>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53515</t>
  </si>
  <si>
    <t>SUTURA ŠLACHY EXTENSORU RUKY A ZÁPĚSTÍ</t>
  </si>
  <si>
    <t>62840</t>
  </si>
  <si>
    <t>SPECIALIZOVANÁ PÉČE O ROZSÁHLOU DEKUBITÁLNÍ PLOCHU</t>
  </si>
  <si>
    <t>62640</t>
  </si>
  <si>
    <t>ODBĚR DERMOEPIDERMÁLNÍHO ŠTĚPU: 1 - 5 % Z PLOCHY P</t>
  </si>
  <si>
    <t>66847</t>
  </si>
  <si>
    <t>TRANSPOZICE / TRANSPLANTACE ŠLACHY</t>
  </si>
  <si>
    <t>65617</t>
  </si>
  <si>
    <t>KLÍNOVITÁ NEBO KVADRATICKÁ EXCIZE DOLNÍHO NEBO HOR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</si>
  <si>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</si>
  <si>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</si>
  <si>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</si>
  <si>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</si>
  <si>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</si>
  <si>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</si>
  <si>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</si>
  <si>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>ARTRODÉZA MALÝCH KLOUBŮ RUKY A NOHY - JEDNOHO</t>
  </si>
  <si>
    <t>62110</t>
  </si>
  <si>
    <t>PŘEVAZ POPÁLENINY V ROZSAHU OD 1 % DO 10 %  POVRCH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</si>
  <si>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</si>
  <si>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</si>
  <si>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</si>
  <si>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</si>
  <si>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</si>
  <si>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</si>
  <si>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</si>
  <si>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</si>
  <si>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</si>
  <si>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</si>
  <si>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</si>
  <si>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</si>
  <si>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62420</t>
  </si>
  <si>
    <t>ŠTĚP PŘI POPÁLENÍ (A OSTATNÍCH KOŽNÍCH ZTRÁTÁCH) -</t>
  </si>
  <si>
    <t>61231</t>
  </si>
  <si>
    <t>IMPLANTACE UMĚLÉHO MP NEBO IP KLOUBU</t>
  </si>
  <si>
    <t>61141</t>
  </si>
  <si>
    <t>ODBĚR NERVOVÉHO ŠTĚPU PRO MIKROCHIRURGICKÉ VÝKONY</t>
  </si>
  <si>
    <t>61145</t>
  </si>
  <si>
    <t>ODBĚR KORIOTUKOVÉHO ŠTĚPU</t>
  </si>
  <si>
    <t>62810</t>
  </si>
  <si>
    <t xml:space="preserve">ODBĚR KOŽNÍHO ŠTĚPU V PLNÉ TLOUŠŤCE DO ROZSAHU 20 </t>
  </si>
  <si>
    <t>62660</t>
  </si>
  <si>
    <t xml:space="preserve">ODBĚR DERMOEPIDERMÁLNÍHO ŠTĚPU: 5 - 10 % Z PLOCHY </t>
  </si>
  <si>
    <t>61169</t>
  </si>
  <si>
    <t>TRANSPOZICE MUSKULÁRNÍHO LALOKU</t>
  </si>
  <si>
    <t>66431</t>
  </si>
  <si>
    <t>REKONSTRUKCE / OSTEOTOMIE FALANGY, METAKARPU - PRV</t>
  </si>
  <si>
    <t>66681</t>
  </si>
  <si>
    <t>EXARTIKULACE (AMPUTACE METATARZÁLNÍ) FALANGEÁLNÍ -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</si>
  <si>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</si>
  <si>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</si>
  <si>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</si>
  <si>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</si>
  <si>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</si>
  <si>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DO 20 % POVRCHU</t>
  </si>
  <si>
    <t>61111</t>
  </si>
  <si>
    <t>PRIMÁRNÍ OŠETŘENÍ TRAUMATICKÉ TETOVÁŽE Á 20 MIN.</t>
  </si>
  <si>
    <t>61391</t>
  </si>
  <si>
    <t>VYTVOŘENÍ NOVÉ PRSNÍ BRADAVKY A PRSNÍHO DVORCE</t>
  </si>
  <si>
    <t>62330</t>
  </si>
  <si>
    <t>NEKREKTOMIE 5 - 10 % POVRCHU TĚLA - TANGENCIÁLNÍ N</t>
  </si>
  <si>
    <t>62421</t>
  </si>
  <si>
    <t>61201</t>
  </si>
  <si>
    <t>REPLANTACE JEDNOHO PRSTU</t>
  </si>
  <si>
    <t>61455</t>
  </si>
  <si>
    <t>ODSTRANĚNÍ IMPLANTÁTU PRSU S KAPSULEKTOMIÍ</t>
  </si>
  <si>
    <t>61395</t>
  </si>
  <si>
    <t xml:space="preserve">VYTVOŘENÍ UŠNÍHO BOLTCE PŘI VZOZENÉ VÝVOJOVÉ VADĚ </t>
  </si>
  <si>
    <t>62820</t>
  </si>
  <si>
    <t>SEPARACE JEDNOHO MEZIPRSTÍ - PO POPÁLENÍ</t>
  </si>
  <si>
    <t>61207</t>
  </si>
  <si>
    <t>REPLANTACE PAŽE, NOHY</t>
  </si>
  <si>
    <t>61249</t>
  </si>
  <si>
    <t>TRANSPOZICE STOPKOVANÉHO NEUROVASKULÁRNÍHO LALŮČKU</t>
  </si>
  <si>
    <t>90959</t>
  </si>
  <si>
    <t>(DRG) ÚPRAVA ŽILNÍHO NEBO TEPENNÉHO ALOŠTĚPU</t>
  </si>
  <si>
    <t>90961</t>
  </si>
  <si>
    <t>(DRG) ORTOPEDICKÁ OPERACE PRO AGRESIVNÍ BENIGNÍ NO</t>
  </si>
  <si>
    <t>61481</t>
  </si>
  <si>
    <t>AUTOTRANSPLANTACE TUKOVÉ TKÁNĚ NAD 100ML</t>
  </si>
  <si>
    <t>61483</t>
  </si>
  <si>
    <t>AUTOTRANSPLANTACE TUKOVÉ TKÁNĚ DO 100ML</t>
  </si>
  <si>
    <t>61321</t>
  </si>
  <si>
    <t>KOREKCE RTU PO ROZŠTĚPU</t>
  </si>
  <si>
    <t>6F3</t>
  </si>
  <si>
    <t>63573</t>
  </si>
  <si>
    <t>HYSTEREKTOMIE ABDOMINÁLNÍ NEBO VAGINÁLNÍ S NEBO BE</t>
  </si>
  <si>
    <t>6F5</t>
  </si>
  <si>
    <t>65413</t>
  </si>
  <si>
    <t>BLOKOVÁ RESEKCE POLOVINY OBLIČEJE</t>
  </si>
  <si>
    <t>65417</t>
  </si>
  <si>
    <t>RESEKCE DOLNÍ ČELISTI S PŘERUŠENÍM KONTINUITY - JE</t>
  </si>
  <si>
    <t>65427</t>
  </si>
  <si>
    <t>RESEKCE HORNÍ ČELISTI SUBTOTÁLNÍ (JEDNOSTRANNÁ)</t>
  </si>
  <si>
    <t>7F1</t>
  </si>
  <si>
    <t>71311</t>
  </si>
  <si>
    <t>LARYNGOSKOPIE PŘÍMÁ</t>
  </si>
  <si>
    <t>71521</t>
  </si>
  <si>
    <t>RESEKCE BOLTCE S POSUNEM KOŽNÍHO LALOKU MÍSTNĚ</t>
  </si>
  <si>
    <t>71713</t>
  </si>
  <si>
    <t>NEPŘÍMÁ LARYNGOSKOPIE S ODSTRANĚNÍM LÉZE NEBO CIZÍ</t>
  </si>
  <si>
    <t>71771</t>
  </si>
  <si>
    <t>PAROTIDEKTOMIE TOTÁLNÍ KONZERVATIVNÍ</t>
  </si>
  <si>
    <t>71749</t>
  </si>
  <si>
    <t>BLOKOVÁ DISEKCE KRČNÍCH UZLIN</t>
  </si>
  <si>
    <t>71319</t>
  </si>
  <si>
    <t>ESOFAGOSKOPIE RIGIDNÍ</t>
  </si>
  <si>
    <t>7F6</t>
  </si>
  <si>
    <t>76347</t>
  </si>
  <si>
    <t>REIMPLANTACE URETERU S JEHO MODELACÍ</t>
  </si>
  <si>
    <t>76377</t>
  </si>
  <si>
    <t>OŠETŘENÍ RUPTURY MĚCHÝŘE, EV. PERFORACE MĚCHÝŘE</t>
  </si>
  <si>
    <t>76427</t>
  </si>
  <si>
    <t>CIRKUMCIZE, DĚTI OD 3 LET A DOSPĚLÍ</t>
  </si>
  <si>
    <t>76469</t>
  </si>
  <si>
    <t>PROSTATEKTOMIE RETROPUBICKÁ RADIKÁLNÍ S  VEZIKULEK</t>
  </si>
  <si>
    <t>76473</t>
  </si>
  <si>
    <t>ADRENALEKTOMIE JEDNOSTRANNÁ (JAKO SAMOSTATNÝ VÝKON</t>
  </si>
  <si>
    <t>76479</t>
  </si>
  <si>
    <t>NEFREKTOMIE TRANSPERITONEÁLNÍ</t>
  </si>
  <si>
    <t>76513</t>
  </si>
  <si>
    <t>VÝKON FLEXIBILNÍM URETERORENOSKOPEM</t>
  </si>
  <si>
    <t>76529</t>
  </si>
  <si>
    <t>URETEROSKOPIE S TRIPSÍ KONKREMENTU NEBO EXTRAKCÍ V</t>
  </si>
  <si>
    <t>76531</t>
  </si>
  <si>
    <t>CYSTOURETROSKOPIE</t>
  </si>
  <si>
    <t>76215</t>
  </si>
  <si>
    <t>KATETRIZACE URETERU, NEBO EXTRAKCE KONKREMENTU Z M</t>
  </si>
  <si>
    <t>76801</t>
  </si>
  <si>
    <t>POUŽITÍ TELEVIZNÍHO ŘETĚZCE PŘI ENDOSKOPICKÉM VÝKO</t>
  </si>
  <si>
    <t>76345</t>
  </si>
  <si>
    <t>REIMPLANTACE URETERU (UCNA)</t>
  </si>
  <si>
    <t>809</t>
  </si>
  <si>
    <t>89165</t>
  </si>
  <si>
    <t>RETROGRÁDNÍ PYELOGRAFIE JEDNOSTRANNÁ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</si>
  <si>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</si>
  <si>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</si>
  <si>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</si>
  <si>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</si>
  <si>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</si>
  <si>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</si>
  <si>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</si>
  <si>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</si>
  <si>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</si>
  <si>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</si>
  <si>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</si>
  <si>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0051607</t>
  </si>
  <si>
    <t>SADA GASTROSTOMICKÁ - PEG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</si>
  <si>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</si>
  <si>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</si>
  <si>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</si>
  <si>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</si>
  <si>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</si>
  <si>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</si>
  <si>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</si>
  <si>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</si>
  <si>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</si>
  <si>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</si>
  <si>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</si>
  <si>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</si>
  <si>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</si>
  <si>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</si>
  <si>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</si>
  <si>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</si>
  <si>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</si>
  <si>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</si>
  <si>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</si>
  <si>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</si>
  <si>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</si>
  <si>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</si>
  <si>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</si>
  <si>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</si>
  <si>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                                       </t>
  </si>
  <si>
    <t>01371</t>
  </si>
  <si>
    <t xml:space="preserve">PORUCHY KRANIÁLNÍCH A PERIFERNÍCH NERVŮ BEZ CC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</si>
  <si>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</si>
  <si>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</si>
  <si>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</si>
  <si>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</si>
  <si>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03071</t>
  </si>
  <si>
    <t xml:space="preserve">NÁPRAVA ROZŠTĚPU RTU A PATRA BEZ CC                                                                 </t>
  </si>
  <si>
    <t>03351</t>
  </si>
  <si>
    <t xml:space="preserve">JINÉ PORUCHY UŠÍ, NOSU, ÚST A HRDLA BEZ CC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</si>
  <si>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</si>
  <si>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</si>
  <si>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</si>
  <si>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</si>
  <si>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</si>
  <si>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</si>
  <si>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</si>
  <si>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</si>
  <si>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</si>
  <si>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</si>
  <si>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</si>
  <si>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</si>
  <si>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04033</t>
  </si>
  <si>
    <t xml:space="preserve">JINÉ VÝKONY PŘI PORUCHÁCH A ONEMOCNĚNÍCH DÝCHACÍHO SYSTÉMU S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</si>
  <si>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</si>
  <si>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</si>
  <si>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</si>
  <si>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</si>
  <si>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</si>
  <si>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</si>
  <si>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</si>
  <si>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</si>
  <si>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</si>
  <si>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</si>
  <si>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</si>
  <si>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</si>
  <si>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</si>
  <si>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</si>
  <si>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</si>
  <si>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</si>
  <si>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</si>
  <si>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</si>
  <si>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</si>
  <si>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</si>
  <si>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</si>
  <si>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</si>
  <si>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</si>
  <si>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</si>
  <si>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</si>
  <si>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</si>
  <si>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</si>
  <si>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</si>
  <si>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</si>
  <si>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</si>
  <si>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</si>
  <si>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</si>
  <si>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</si>
  <si>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</si>
  <si>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</si>
  <si>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</si>
  <si>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</si>
  <si>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</si>
  <si>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</si>
  <si>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</si>
  <si>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</si>
  <si>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</si>
  <si>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</si>
  <si>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</si>
  <si>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</si>
  <si>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</si>
  <si>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</si>
  <si>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</si>
  <si>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</si>
  <si>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</si>
  <si>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</si>
  <si>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</si>
  <si>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</si>
  <si>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</si>
  <si>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</si>
  <si>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</si>
  <si>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</si>
  <si>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</si>
  <si>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</si>
  <si>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</si>
  <si>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</si>
  <si>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</si>
  <si>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</si>
  <si>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</si>
  <si>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</si>
  <si>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</si>
  <si>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</si>
  <si>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</si>
  <si>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</si>
  <si>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</si>
  <si>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</si>
  <si>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</si>
  <si>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</si>
  <si>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</si>
  <si>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</si>
  <si>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</si>
  <si>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</si>
  <si>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</si>
  <si>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</si>
  <si>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</si>
  <si>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</si>
  <si>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</si>
  <si>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</si>
  <si>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</si>
  <si>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</si>
  <si>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</si>
  <si>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</si>
  <si>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</si>
  <si>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</si>
  <si>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</si>
  <si>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</si>
  <si>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</si>
  <si>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</si>
  <si>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</si>
  <si>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</si>
  <si>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</si>
  <si>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</si>
  <si>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</si>
  <si>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</si>
  <si>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</si>
  <si>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</si>
  <si>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</si>
  <si>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</si>
  <si>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</si>
  <si>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</si>
  <si>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</si>
  <si>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</si>
  <si>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</si>
  <si>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</si>
  <si>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</si>
  <si>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</si>
  <si>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</si>
  <si>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</si>
  <si>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</si>
  <si>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</si>
  <si>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</si>
  <si>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</si>
  <si>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</si>
  <si>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</si>
  <si>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</si>
  <si>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</si>
  <si>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</si>
  <si>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</si>
  <si>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</si>
  <si>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</si>
  <si>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</si>
  <si>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</si>
  <si>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</si>
  <si>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</si>
  <si>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</si>
  <si>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</si>
  <si>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</si>
  <si>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</si>
  <si>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</si>
  <si>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</si>
  <si>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</si>
  <si>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</si>
  <si>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</si>
  <si>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</si>
  <si>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</si>
  <si>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</si>
  <si>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</si>
  <si>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</si>
  <si>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</si>
  <si>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</si>
  <si>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</si>
  <si>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</si>
  <si>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</si>
  <si>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</si>
  <si>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</si>
  <si>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</si>
  <si>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</si>
  <si>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</si>
  <si>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</si>
  <si>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</si>
  <si>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</si>
  <si>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</si>
  <si>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</si>
  <si>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</si>
  <si>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</si>
  <si>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</si>
  <si>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</si>
  <si>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</si>
  <si>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</si>
  <si>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08063</t>
  </si>
  <si>
    <t xml:space="preserve">VELKÉ VÝKONY REPLANTACE HORNÍCH KONČETIN A JEJICH KLOUBŮ S MC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</si>
  <si>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</si>
  <si>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</si>
  <si>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</si>
  <si>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</si>
  <si>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08102</t>
  </si>
  <si>
    <t xml:space="preserve">VÝKONY NA ZÁDECH A KRKU, KROMĚ FÚZE PÁTEŘE S CC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</si>
  <si>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</si>
  <si>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</si>
  <si>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</si>
  <si>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</si>
  <si>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</si>
  <si>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</si>
  <si>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</si>
  <si>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</si>
  <si>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</si>
  <si>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</si>
  <si>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</si>
  <si>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</si>
  <si>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</si>
  <si>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</si>
  <si>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</si>
  <si>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</si>
  <si>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08303</t>
  </si>
  <si>
    <t xml:space="preserve">ZLOMENINY KOSTI STEHENNÍ S MCC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</si>
  <si>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</si>
  <si>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</si>
  <si>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08333</t>
  </si>
  <si>
    <t xml:space="preserve">MALIGNÍ ONEMOCNĚNÍ MUSKULOSKELETÁLNÍHO SYSTÉMU A POJIVOVÉ TKÁ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</si>
  <si>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</si>
  <si>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</si>
  <si>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</si>
  <si>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</si>
  <si>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</si>
  <si>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</si>
  <si>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</si>
  <si>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</si>
  <si>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</si>
  <si>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</si>
  <si>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</si>
  <si>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</si>
  <si>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</si>
  <si>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</si>
  <si>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</si>
  <si>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</si>
  <si>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</si>
  <si>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</si>
  <si>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</si>
  <si>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</si>
  <si>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</si>
  <si>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</si>
  <si>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</si>
  <si>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</si>
  <si>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</si>
  <si>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</si>
  <si>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</si>
  <si>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</si>
  <si>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</si>
  <si>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</si>
  <si>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</si>
  <si>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</si>
  <si>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</si>
  <si>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</si>
  <si>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</si>
  <si>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</si>
  <si>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10021</t>
  </si>
  <si>
    <t xml:space="preserve">KOŽNÍ ŠTĚP A DEBRIDEMENT RÁNY PŘI ENDOKRINNÍCH, NUTRIČNÍCH A                                        </t>
  </si>
  <si>
    <t>10022</t>
  </si>
  <si>
    <t>10061</t>
  </si>
  <si>
    <t xml:space="preserve">JINÉ VÝKONY PŘI ENDOKRINNÍCH, NUTRIČNÍCH A METABOLICKÝCH PORU                                       </t>
  </si>
  <si>
    <t>10062</t>
  </si>
  <si>
    <t>10313</t>
  </si>
  <si>
    <t xml:space="preserve">HYPOVOLÉMIE A PORUCHY ELEKTROLYTŮ S MCC 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</si>
  <si>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</si>
  <si>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</si>
  <si>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12013</t>
  </si>
  <si>
    <t xml:space="preserve">VELKÉ VÝKONY V OBLASTI PÁNVE U MUŽE S MCC                                                           </t>
  </si>
  <si>
    <t>13012</t>
  </si>
  <si>
    <t xml:space="preserve">EXENTERACE PÁNVE, RADIKÁLNÍ HYSTEREKTOMIE A RADIKÁLNÍ VULVEKT                                       </t>
  </si>
  <si>
    <t>13013</t>
  </si>
  <si>
    <t>13022</t>
  </si>
  <si>
    <t xml:space="preserve">VÝKONY NA DĚLOZE A ADNEXECH PRO MALIGNÍ ONEMOCNĚNÍ NA OVARIÍC                                       </t>
  </si>
  <si>
    <t>13102</t>
  </si>
  <si>
    <t xml:space="preserve">JINÉ VÝKONY PŘI PORUCHÁCH A ONEMOCNĚNÍCH ŽENSKÉHO REPRODUKČNÍ                                       </t>
  </si>
  <si>
    <t>13301</t>
  </si>
  <si>
    <t xml:space="preserve">MALIGNÍ ONEMOCNĚNÍ ŽENSKÉHO REPRODUKČNÍHO SYSTÉMU BEZ CC                                            </t>
  </si>
  <si>
    <t>13321</t>
  </si>
  <si>
    <t xml:space="preserve">MENSTRUAČNÍ A JINÉ PORUCHY ŽENSKÉHO REPRODUKČNÍHO SYSTÉMU BEZ                                       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</si>
  <si>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</si>
  <si>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</si>
  <si>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</si>
  <si>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</si>
  <si>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</si>
  <si>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</si>
  <si>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</si>
  <si>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16313</t>
  </si>
  <si>
    <t xml:space="preserve">PORUCHY SRÁŽLIVOSTI S MCC                                                                           </t>
  </si>
  <si>
    <t>17011</t>
  </si>
  <si>
    <t xml:space="preserve">LYMFOM A LEUKÉMIE S VELKÝM VÝKONEM BEZ CC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</si>
  <si>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</si>
  <si>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</si>
  <si>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</si>
  <si>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</si>
  <si>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</si>
  <si>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</si>
  <si>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</si>
  <si>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</si>
  <si>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</si>
  <si>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</si>
  <si>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</si>
  <si>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</si>
  <si>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</si>
  <si>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</si>
  <si>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</si>
  <si>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</si>
  <si>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</si>
  <si>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</si>
  <si>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</si>
  <si>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</si>
  <si>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</si>
  <si>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</si>
  <si>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</si>
  <si>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</si>
  <si>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</si>
  <si>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</si>
  <si>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</si>
  <si>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</si>
  <si>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</si>
  <si>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</si>
  <si>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</si>
  <si>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22521</t>
  </si>
  <si>
    <t xml:space="preserve">NEROZSÁHLÉ POPÁLENINY SKRZ CELOU KŮŽI, S KOŽNÍM ŠTĚPEM NEBO I                                       </t>
  </si>
  <si>
    <t>22551</t>
  </si>
  <si>
    <t xml:space="preserve">POPÁLENINY OMEZENÉHO ROZSAHU NEPOSTIHUJÍCÍ VŠECHNY VRSTVY KŮŽ                                       </t>
  </si>
  <si>
    <t>22553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</si>
  <si>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</si>
  <si>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</si>
  <si>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</si>
  <si>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</si>
  <si>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</si>
  <si>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</si>
  <si>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</si>
  <si>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</si>
  <si>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25023</t>
  </si>
  <si>
    <t xml:space="preserve">JINÉ VÝKONY PŘI MNOHOČETNÉM ZÁVAŽNÉM TRAUMATU S MCC                                                 </t>
  </si>
  <si>
    <t>25072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</si>
  <si>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</si>
  <si>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</si>
  <si>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</si>
  <si>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</si>
  <si>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</si>
  <si>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</si>
  <si>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</si>
  <si>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</si>
  <si>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</si>
  <si>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</si>
  <si>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</si>
  <si>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</si>
  <si>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</si>
  <si>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</si>
  <si>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</si>
  <si>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</si>
  <si>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</si>
  <si>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</si>
  <si>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</si>
  <si>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</si>
  <si>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</si>
  <si>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</si>
  <si>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</si>
  <si>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</si>
  <si>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</si>
  <si>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</si>
  <si>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89173</t>
  </si>
  <si>
    <t>ANTEGRÁDNÍ PYELOGRAFIE JEDNOSTRANNÁ</t>
  </si>
  <si>
    <t>22</t>
  </si>
  <si>
    <t>407</t>
  </si>
  <si>
    <t>0093626</t>
  </si>
  <si>
    <t>0224707</t>
  </si>
  <si>
    <t>0002073</t>
  </si>
  <si>
    <t>99mTc-oxidronát disodný inj.</t>
  </si>
  <si>
    <t>0002087</t>
  </si>
  <si>
    <t>18F-FDG</t>
  </si>
  <si>
    <t>0002095</t>
  </si>
  <si>
    <t>99mTc-nanokoloid alb.inj.</t>
  </si>
  <si>
    <t>0002022</t>
  </si>
  <si>
    <t>47263</t>
  </si>
  <si>
    <t>RADIONUKLIDOVÁ LYMFOGRAFIE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</si>
  <si>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</si>
  <si>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</si>
  <si>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</si>
  <si>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</si>
  <si>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</si>
  <si>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</si>
  <si>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</si>
  <si>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</si>
  <si>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47187</t>
  </si>
  <si>
    <t>SCINTIGRAFIE JATER A ŽLUČOVÝCH CEST DYNAMICKÁ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</si>
  <si>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</si>
  <si>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</si>
  <si>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</si>
  <si>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</si>
  <si>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</si>
  <si>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</si>
  <si>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94181</t>
  </si>
  <si>
    <t>ZHOTOVENÍ KARYOTYPU Z JEDNÉ MITÓZY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</si>
  <si>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</si>
  <si>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</si>
  <si>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</si>
  <si>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</si>
  <si>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</si>
  <si>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</si>
  <si>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</si>
  <si>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</si>
  <si>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</si>
  <si>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</si>
  <si>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94353</t>
  </si>
  <si>
    <t>STANOVENÍ ZNÁMÉ GENOVÉ VARIANTY LIDSKÉHO SOMATICKÉ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</si>
  <si>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</si>
  <si>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</si>
  <si>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</si>
  <si>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</si>
  <si>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</si>
  <si>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</si>
  <si>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</si>
  <si>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</si>
  <si>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</si>
  <si>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</si>
  <si>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</si>
  <si>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</si>
  <si>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</si>
  <si>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</si>
  <si>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</si>
  <si>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</si>
  <si>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</si>
  <si>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</si>
  <si>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</si>
  <si>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</si>
  <si>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</si>
  <si>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</si>
  <si>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</si>
  <si>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</si>
  <si>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</si>
  <si>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</si>
  <si>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</si>
  <si>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</si>
  <si>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</si>
  <si>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</si>
  <si>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</si>
  <si>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</si>
  <si>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</si>
  <si>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</si>
  <si>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</si>
  <si>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</si>
  <si>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</si>
  <si>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</si>
  <si>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</si>
  <si>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</si>
  <si>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</si>
  <si>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</si>
  <si>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</si>
  <si>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</si>
  <si>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</si>
  <si>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</si>
  <si>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</si>
  <si>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</si>
  <si>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</si>
  <si>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</si>
  <si>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</si>
  <si>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</si>
  <si>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</si>
  <si>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</si>
  <si>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</si>
  <si>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</si>
  <si>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</si>
  <si>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</si>
  <si>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</si>
  <si>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</si>
  <si>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</si>
  <si>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</si>
  <si>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</si>
  <si>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</si>
  <si>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</si>
  <si>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</si>
  <si>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</si>
  <si>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</si>
  <si>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</si>
  <si>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</si>
  <si>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</si>
  <si>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</si>
  <si>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</si>
  <si>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</si>
  <si>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</si>
  <si>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</si>
  <si>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</si>
  <si>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</si>
  <si>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</si>
  <si>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</si>
  <si>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</si>
  <si>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</si>
  <si>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</si>
  <si>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</si>
  <si>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</si>
  <si>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</si>
  <si>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</si>
  <si>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</si>
  <si>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</si>
  <si>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</si>
  <si>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</si>
  <si>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</si>
  <si>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</si>
  <si>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</si>
  <si>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</si>
  <si>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</si>
  <si>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</si>
  <si>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</si>
  <si>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</si>
  <si>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</si>
  <si>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</si>
  <si>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</si>
  <si>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</si>
  <si>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</si>
  <si>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</si>
  <si>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</si>
  <si>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</si>
  <si>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</si>
  <si>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</si>
  <si>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</si>
  <si>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</si>
  <si>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</si>
  <si>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</si>
  <si>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</si>
  <si>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</si>
  <si>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</si>
  <si>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</si>
  <si>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</si>
  <si>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</si>
  <si>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</si>
  <si>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</si>
  <si>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</si>
  <si>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</si>
  <si>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</si>
  <si>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</si>
  <si>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</si>
  <si>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</si>
  <si>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</si>
  <si>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</si>
  <si>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</si>
  <si>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</si>
  <si>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</si>
  <si>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</si>
  <si>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</si>
  <si>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</si>
  <si>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</si>
  <si>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</si>
  <si>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</si>
  <si>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</si>
  <si>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</si>
  <si>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</si>
  <si>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</si>
  <si>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</si>
  <si>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</si>
  <si>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</si>
  <si>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</si>
  <si>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</si>
  <si>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</si>
  <si>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</si>
  <si>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</si>
  <si>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</si>
  <si>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</si>
  <si>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</si>
  <si>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</si>
  <si>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</si>
  <si>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</si>
  <si>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</si>
  <si>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</si>
  <si>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</si>
  <si>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</si>
  <si>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</si>
  <si>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</si>
  <si>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</si>
  <si>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</si>
  <si>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</si>
  <si>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</si>
  <si>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</si>
  <si>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</si>
  <si>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</si>
  <si>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</si>
  <si>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</si>
  <si>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</si>
  <si>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</si>
  <si>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</si>
  <si>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</si>
  <si>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</si>
  <si>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</si>
  <si>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</si>
  <si>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</si>
  <si>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</si>
  <si>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</si>
  <si>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</si>
  <si>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</si>
  <si>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</si>
  <si>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</si>
  <si>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</si>
  <si>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</si>
  <si>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</si>
  <si>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</si>
  <si>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</si>
  <si>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</si>
  <si>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</si>
  <si>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</si>
  <si>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</si>
  <si>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</si>
  <si>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</si>
  <si>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</si>
  <si>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</si>
  <si>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</si>
  <si>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</si>
  <si>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</si>
  <si>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</si>
  <si>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</si>
  <si>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</si>
  <si>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</si>
  <si>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</si>
  <si>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</si>
  <si>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</si>
  <si>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</si>
  <si>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</si>
  <si>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</si>
  <si>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</si>
  <si>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</si>
  <si>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</si>
  <si>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</si>
  <si>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</si>
  <si>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</si>
  <si>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</si>
  <si>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</si>
  <si>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</si>
  <si>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</si>
  <si>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</si>
  <si>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</si>
  <si>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</si>
  <si>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</si>
  <si>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</si>
  <si>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</si>
  <si>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</si>
  <si>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</si>
  <si>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</si>
  <si>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</si>
  <si>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</si>
  <si>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</si>
  <si>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</si>
  <si>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</si>
  <si>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</si>
  <si>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</si>
  <si>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</si>
  <si>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</si>
  <si>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</si>
  <si>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</si>
  <si>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</si>
  <si>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</si>
  <si>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</si>
  <si>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</si>
  <si>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</si>
  <si>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</si>
  <si>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</si>
  <si>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</si>
  <si>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</si>
  <si>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</si>
  <si>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</si>
  <si>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</si>
  <si>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93193</t>
  </si>
  <si>
    <t>THYMIDINKINÁZA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</si>
  <si>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</si>
  <si>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</si>
  <si>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</si>
  <si>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</si>
  <si>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</si>
  <si>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</si>
  <si>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</si>
  <si>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</si>
  <si>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</si>
  <si>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</si>
  <si>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</si>
  <si>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</si>
  <si>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</si>
  <si>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</si>
  <si>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</si>
  <si>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</si>
  <si>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</si>
  <si>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</si>
  <si>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81159</t>
  </si>
  <si>
    <t>CHOLINESTERÁZA STATIM</t>
  </si>
  <si>
    <t>93229</t>
  </si>
  <si>
    <t>TKÁŇOVÝ POLYPEPTIDICKÝ ANTIGEN (TPA)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</si>
  <si>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</si>
  <si>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</si>
  <si>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</si>
  <si>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</si>
  <si>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</si>
  <si>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</si>
  <si>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</si>
  <si>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</si>
  <si>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81739</t>
  </si>
  <si>
    <t>STANOVENÍ PLACENTÁRNÍHO RŮSTOVÉHO FAKTORU (PIGF) V</t>
  </si>
  <si>
    <t>81753</t>
  </si>
  <si>
    <t>VYŠETŘENÍ AKTIVITY BIOTINIDÁZY V RÁMCI NOVOROZENEC</t>
  </si>
  <si>
    <t>81299</t>
  </si>
  <si>
    <t>STANOVENÍ LIDSKÉHO EPIDIDYMÁLNÍHO PROTEINU 4 (HE4)</t>
  </si>
  <si>
    <t>813</t>
  </si>
  <si>
    <t>91197</t>
  </si>
  <si>
    <t>STANOVENÍ CYTOKINU ELISA</t>
  </si>
  <si>
    <t>34</t>
  </si>
  <si>
    <t>0003132</t>
  </si>
  <si>
    <t>GADOVIST</t>
  </si>
  <si>
    <t>0017039</t>
  </si>
  <si>
    <t>VISIPAQUE</t>
  </si>
  <si>
    <t>0022075</t>
  </si>
  <si>
    <t>IOMERON 400</t>
  </si>
  <si>
    <t>0042433</t>
  </si>
  <si>
    <t>0045123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</si>
  <si>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</si>
  <si>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</si>
  <si>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</si>
  <si>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</si>
  <si>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</si>
  <si>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</si>
  <si>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</si>
  <si>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</si>
  <si>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</si>
  <si>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</si>
  <si>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</si>
  <si>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</si>
  <si>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0224716</t>
  </si>
  <si>
    <t>0224709</t>
  </si>
  <si>
    <t>0207733</t>
  </si>
  <si>
    <t>0207745</t>
  </si>
  <si>
    <t>0224696</t>
  </si>
  <si>
    <t>0224708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</si>
  <si>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</si>
  <si>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</si>
  <si>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</si>
  <si>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</si>
  <si>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</si>
  <si>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</si>
  <si>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</si>
  <si>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</si>
  <si>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</si>
  <si>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</si>
  <si>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</si>
  <si>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</si>
  <si>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</si>
  <si>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</si>
  <si>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</si>
  <si>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</si>
  <si>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0048523</t>
  </si>
  <si>
    <t>DRÁT VODÍCÍ PTA - SELECTIVA; INTERVENČNÍ 60/80/145</t>
  </si>
  <si>
    <t>0048668</t>
  </si>
  <si>
    <t>DRÁT VODÍCÍ NITINOL</t>
  </si>
  <si>
    <t>0051591</t>
  </si>
  <si>
    <t>0052140</t>
  </si>
  <si>
    <t>KATETR BALÓNKOVÝ PTA - WANDA; SMASH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</si>
  <si>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</si>
  <si>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</si>
  <si>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</si>
  <si>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</si>
  <si>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</si>
  <si>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</si>
  <si>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</si>
  <si>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</si>
  <si>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</si>
  <si>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</si>
  <si>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</si>
  <si>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</si>
  <si>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</si>
  <si>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</si>
  <si>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</si>
  <si>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</si>
  <si>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</si>
  <si>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</si>
  <si>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</si>
  <si>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</si>
  <si>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</si>
  <si>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</si>
  <si>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</si>
  <si>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</si>
  <si>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</si>
  <si>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</si>
  <si>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</si>
  <si>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</si>
  <si>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</si>
  <si>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</si>
  <si>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</si>
  <si>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</si>
  <si>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</si>
  <si>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</si>
  <si>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</si>
  <si>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</si>
  <si>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</si>
  <si>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</si>
  <si>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</si>
  <si>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</si>
  <si>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</si>
  <si>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</si>
  <si>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</si>
  <si>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</si>
  <si>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</si>
  <si>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</si>
  <si>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</si>
  <si>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</si>
  <si>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</si>
  <si>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0094542</t>
  </si>
  <si>
    <t>STENT JÍCNOVÝ - SX-ELLA; DEGRADABILNÍ BD (BD STENT</t>
  </si>
  <si>
    <t>0141644</t>
  </si>
  <si>
    <t>STENT INTRAKRANIÁLNÍ - SOLITAIRE AB; SAMOEXPANDIBI</t>
  </si>
  <si>
    <t>0141695</t>
  </si>
  <si>
    <t>STENT JÍCNOVÝ - FERX-ELLA-BOUBELLA</t>
  </si>
  <si>
    <t>0141907</t>
  </si>
  <si>
    <t>STENT JÍC.BILIÁRNÍ,KOLOREK.DUODEN.TRACH.BRONCH.SX-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</si>
  <si>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</si>
  <si>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</si>
  <si>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</si>
  <si>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</si>
  <si>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</si>
  <si>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</si>
  <si>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</si>
  <si>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</si>
  <si>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</si>
  <si>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</si>
  <si>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0048828</t>
  </si>
  <si>
    <t>STENT JÍCNOVÝ - FERX-ELLA-BOUBELLA-E</t>
  </si>
  <si>
    <t>0151349</t>
  </si>
  <si>
    <t>KATETR PODPŮR.PRO MIKROKAT - SYSTÉM MERCI - MULTIF</t>
  </si>
  <si>
    <t>0054475</t>
  </si>
  <si>
    <t>STENT BILIÁRNÍ - ZILVER 635; SAMOEXPANDIBILNÍ; NIT</t>
  </si>
  <si>
    <t>0082484</t>
  </si>
  <si>
    <t>JEHLA BIOPTICKÁ PRO VAKUOVOU BIOPSII ENCOR</t>
  </si>
  <si>
    <t>0048344</t>
  </si>
  <si>
    <t>VODIČ SPIDER RX FX EMBOLIC PROTECTION SPD 030..070</t>
  </si>
  <si>
    <t>0092131</t>
  </si>
  <si>
    <t>KATETR BALÓNKOVÝ PTA - RX MUSO</t>
  </si>
  <si>
    <t>0047805</t>
  </si>
  <si>
    <t>SADA AG-JEHLA ANGIOGRAFICKÁ</t>
  </si>
  <si>
    <t>0059570</t>
  </si>
  <si>
    <t>0054353</t>
  </si>
  <si>
    <t>KATETR BALÓNKOVÝ PTA - MAXI LD</t>
  </si>
  <si>
    <t>0152417</t>
  </si>
  <si>
    <t>STENT PERIFERNÍ VASKULÁRNÍ - LIFESTREAM; POTAH PTF</t>
  </si>
  <si>
    <t>0034264</t>
  </si>
  <si>
    <t>JEHLA PUNKČNÍ,DLOUHÁ,TROKAR</t>
  </si>
  <si>
    <t>0038497</t>
  </si>
  <si>
    <t>KATETR ANGIOGRAFICKÝ GLIDECATH</t>
  </si>
  <si>
    <t>0092011</t>
  </si>
  <si>
    <t>BALÓNEK DILATAČNÍ - JÍCNOVÝ</t>
  </si>
  <si>
    <t>0092453</t>
  </si>
  <si>
    <t>KATETR TROMBEKTOMICKÝ ASPIRAČNÍ- ASPIREX 6F,8F/85,</t>
  </si>
  <si>
    <t>0043993</t>
  </si>
  <si>
    <t>LEPIDLO TKÁŇOVÉ,HISTOACRYL -1050052, 1050060</t>
  </si>
  <si>
    <t>0115223</t>
  </si>
  <si>
    <t>KATETR VODÍCÍ INTRAKRANIÁLNÍ FUBUKI (VČETNĚ DILATÁ</t>
  </si>
  <si>
    <t>0046118</t>
  </si>
  <si>
    <t>KATETR ANGIOGRAFICKÝ IMAGER II</t>
  </si>
  <si>
    <t>0047493</t>
  </si>
  <si>
    <t>DRÁT VODÍCÍ THRUWAY,JOURNEY</t>
  </si>
  <si>
    <t>0051196</t>
  </si>
  <si>
    <t>KATETR BALÓNKOVÝ PTA - ADMIRAL XTREME; OTW</t>
  </si>
  <si>
    <t>0092603</t>
  </si>
  <si>
    <t>KATETR BALÓNKOVÝ PTA - CLEARPAC OMEGA; .035</t>
  </si>
  <si>
    <t>0052316</t>
  </si>
  <si>
    <t>ZAVADĚČ KE KATETRŮM  401623M-923M, 824M</t>
  </si>
  <si>
    <t>0047544</t>
  </si>
  <si>
    <t>KATETR DIAGNOSTICKÝ PERFORMA, IMPRESS 4-5F</t>
  </si>
  <si>
    <t>0058787</t>
  </si>
  <si>
    <t>KATETR DRENÁŽNÍ HRUDNÍ THAL-QUICK</t>
  </si>
  <si>
    <t>0053358</t>
  </si>
  <si>
    <t>KATETR ANGIOGRAFICKÝ SLIP-CATH HYDROFILNÍ</t>
  </si>
  <si>
    <t>0026398</t>
  </si>
  <si>
    <t>JEHLA BIOPTICKÁ SILENT (NEW)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</si>
  <si>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</si>
  <si>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</si>
  <si>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</si>
  <si>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</si>
  <si>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</si>
  <si>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</si>
  <si>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</si>
  <si>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</si>
  <si>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</si>
  <si>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</si>
  <si>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</si>
  <si>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</si>
  <si>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</si>
  <si>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</si>
  <si>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</si>
  <si>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</si>
  <si>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</si>
  <si>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</si>
  <si>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</si>
  <si>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</si>
  <si>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</si>
  <si>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</si>
  <si>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</si>
  <si>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</si>
  <si>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</si>
  <si>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</si>
  <si>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</si>
  <si>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</si>
  <si>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</si>
  <si>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</si>
  <si>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</si>
  <si>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</si>
  <si>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</si>
  <si>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</si>
  <si>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</si>
  <si>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</si>
  <si>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</si>
  <si>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</si>
  <si>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</si>
  <si>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</si>
  <si>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</si>
  <si>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</si>
  <si>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</si>
  <si>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</si>
  <si>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</si>
  <si>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</si>
  <si>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</si>
  <si>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</si>
  <si>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</si>
  <si>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</si>
  <si>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</si>
  <si>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</si>
  <si>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</si>
  <si>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</si>
  <si>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</si>
  <si>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</si>
  <si>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</si>
  <si>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</si>
  <si>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</si>
  <si>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</si>
  <si>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</si>
  <si>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</si>
  <si>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</si>
  <si>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</si>
  <si>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</si>
  <si>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</si>
  <si>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</si>
  <si>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</si>
  <si>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</si>
  <si>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</si>
  <si>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</si>
  <si>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</si>
  <si>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</si>
  <si>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</si>
  <si>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</si>
  <si>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</si>
  <si>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</si>
  <si>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</si>
  <si>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</si>
  <si>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</si>
  <si>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</si>
  <si>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</si>
  <si>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</si>
  <si>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</si>
  <si>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</si>
  <si>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</si>
  <si>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</si>
  <si>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</si>
  <si>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</si>
  <si>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</si>
  <si>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</si>
  <si>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</si>
  <si>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</si>
  <si>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</si>
  <si>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</si>
  <si>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</si>
  <si>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</si>
  <si>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</si>
  <si>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</si>
  <si>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</si>
  <si>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</si>
  <si>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</si>
  <si>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</si>
  <si>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</si>
  <si>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</si>
  <si>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</si>
  <si>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</si>
  <si>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</si>
  <si>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</si>
  <si>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</si>
  <si>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</si>
  <si>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</si>
  <si>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</si>
  <si>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</si>
  <si>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</si>
  <si>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</si>
  <si>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</si>
  <si>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</si>
  <si>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</si>
  <si>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</si>
  <si>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</si>
  <si>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</si>
  <si>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</si>
  <si>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</si>
  <si>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</si>
  <si>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</si>
  <si>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</si>
  <si>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</si>
  <si>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</si>
  <si>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</si>
  <si>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</si>
  <si>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</si>
  <si>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</si>
  <si>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</si>
  <si>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</si>
  <si>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</si>
  <si>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</si>
  <si>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</si>
  <si>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</si>
  <si>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</si>
  <si>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</si>
  <si>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</si>
  <si>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</si>
  <si>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</si>
  <si>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</si>
  <si>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</si>
  <si>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</si>
  <si>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</si>
  <si>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</si>
  <si>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</si>
  <si>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</si>
  <si>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</si>
  <si>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</si>
  <si>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</si>
  <si>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</si>
  <si>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</si>
  <si>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</si>
  <si>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</si>
  <si>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</si>
  <si>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</si>
  <si>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</si>
  <si>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</si>
  <si>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</si>
  <si>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</si>
  <si>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</si>
  <si>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</si>
  <si>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</si>
  <si>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</si>
  <si>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</si>
  <si>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</si>
  <si>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</si>
  <si>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</si>
  <si>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</si>
  <si>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</si>
  <si>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</si>
  <si>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</si>
  <si>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</si>
  <si>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</si>
  <si>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</si>
  <si>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</si>
  <si>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</si>
  <si>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</si>
  <si>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</si>
  <si>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</si>
  <si>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</si>
  <si>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</si>
  <si>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</si>
  <si>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</si>
  <si>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</si>
  <si>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</si>
  <si>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</si>
  <si>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</si>
  <si>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</si>
  <si>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</si>
  <si>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</si>
  <si>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</si>
  <si>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</si>
  <si>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</si>
  <si>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</si>
  <si>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</si>
  <si>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</si>
  <si>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</si>
  <si>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</si>
  <si>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</si>
  <si>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</si>
  <si>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</si>
  <si>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</si>
  <si>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</si>
  <si>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</si>
  <si>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</si>
  <si>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</si>
  <si>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</si>
  <si>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</si>
  <si>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</si>
  <si>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87621</t>
  </si>
  <si>
    <t>DETEKCE MUTACÍ SEKVENOVÁNÍM DNA IZOLOVANÉ Z PARAFI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</si>
  <si>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</si>
  <si>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</si>
  <si>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</si>
  <si>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</si>
  <si>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</si>
  <si>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</si>
  <si>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</si>
  <si>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</si>
  <si>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</si>
  <si>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</si>
  <si>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</si>
  <si>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</si>
  <si>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</si>
  <si>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</si>
  <si>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</si>
  <si>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</si>
  <si>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</si>
  <si>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</si>
  <si>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</si>
  <si>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</si>
  <si>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</si>
  <si>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</si>
  <si>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</si>
  <si>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</si>
  <si>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</si>
  <si>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</si>
  <si>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</si>
  <si>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</si>
  <si>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</si>
  <si>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</si>
  <si>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</si>
  <si>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</si>
  <si>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</si>
  <si>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</si>
  <si>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</si>
  <si>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</si>
  <si>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</si>
  <si>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</si>
  <si>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</si>
  <si>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</si>
  <si>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</si>
  <si>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</si>
  <si>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</si>
  <si>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</si>
  <si>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</si>
  <si>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</si>
  <si>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</si>
  <si>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</si>
  <si>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</si>
  <si>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</si>
  <si>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</si>
  <si>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</si>
  <si>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</si>
  <si>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</si>
  <si>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</si>
  <si>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</si>
  <si>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</si>
  <si>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</si>
  <si>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</si>
  <si>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</si>
  <si>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</si>
  <si>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</si>
  <si>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</si>
  <si>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</si>
  <si>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</si>
  <si>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91567</t>
  </si>
  <si>
    <t>IMUNOANALYTICKÉ STANOVENÍ AUTOPROTILÁTEK</t>
  </si>
  <si>
    <t>91189</t>
  </si>
  <si>
    <t>STANOVENÍ IgE</t>
  </si>
  <si>
    <t>91493</t>
  </si>
  <si>
    <t>IMUNOANALYTICKÉ STANOVENÍ AUTOPROTILÁTEK PROTI SPE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</si>
  <si>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</si>
  <si>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</si>
  <si>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</si>
  <si>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</si>
  <si>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</si>
  <si>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</si>
  <si>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91113</t>
  </si>
  <si>
    <t>STANOVENÍ IgG2</t>
  </si>
  <si>
    <t>86415</t>
  </si>
  <si>
    <t>SCREENING PROTILÁTEK NA PANELU 100 DÁRCŮ POMOCÍ DT</t>
  </si>
  <si>
    <t>44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</si>
  <si>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</si>
  <si>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</si>
  <si>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</si>
  <si>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</si>
  <si>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</si>
  <si>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</si>
  <si>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</si>
  <si>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</si>
  <si>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</si>
  <si>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</si>
  <si>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</si>
  <si>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</si>
  <si>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</si>
  <si>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</si>
  <si>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94237</t>
  </si>
  <si>
    <t>FRAGMENTAČNÍ ANALÝZA LIDSKÉHO GERMINÁLNÍHO GENOMU</t>
  </si>
  <si>
    <t>94239</t>
  </si>
  <si>
    <t>FRAGMENTAČNÍ ANALÝZA LIDSKÉHO SOMATICKÉHO GENOMU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</si>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</sst>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0.36742086308271488</c:v>
                </c:pt>
                <c:pt idx="1">
                  <c:v>0.95516365916383372</c:v>
                </c:pt>
                <c:pt idx="2">
                  <c:v>1.1416313665944406</c:v>
                </c:pt>
                <c:pt idx="3">
                  <c:v>1.2097270633330439</c:v>
                </c:pt>
                <c:pt idx="4">
                  <c:v>1.2304955130906778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482048"/>
        <c:axId val="-974831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1.2106511294359268</c:v>
                </c:pt>
                <c:pt idx="1">
                  <c:v>1.2106511294359268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481504"/>
        <c:axId val="-97479872"/>
      </c:scatterChart>
      <c:catAx>
        <c:axId val="-9748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748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7483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7482048"/>
        <c:crosses val="autoZero"/>
        <c:crossBetween val="between"/>
      </c:valAx>
      <c:valAx>
        <c:axId val="-97481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7479872"/>
        <c:crosses val="max"/>
        <c:crossBetween val="midCat"/>
      </c:valAx>
      <c:valAx>
        <c:axId val="-974798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74815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1.2984344422700587</c:v>
                </c:pt>
                <c:pt idx="1">
                  <c:v>1.0040625000000001</c:v>
                </c:pt>
                <c:pt idx="2">
                  <c:v>0.95865237366003064</c:v>
                </c:pt>
                <c:pt idx="3">
                  <c:v>0.95890246824826264</c:v>
                </c:pt>
                <c:pt idx="4">
                  <c:v>0.95384182381086402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3910368"/>
        <c:axId val="-8339043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33899488"/>
        <c:axId val="-833896224"/>
      </c:scatterChart>
      <c:catAx>
        <c:axId val="-83391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3390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339043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33910368"/>
        <c:crosses val="autoZero"/>
        <c:crossBetween val="between"/>
      </c:valAx>
      <c:valAx>
        <c:axId val="-83389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33896224"/>
        <c:crosses val="max"/>
        <c:crossBetween val="midCat"/>
      </c:valAx>
      <c:valAx>
        <c:axId val="-8338962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338994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3" totalsRowShown="0">
  <autoFilter ref="C3:S7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2044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3993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3994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4033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4872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4897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4930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5098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5099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6171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6535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7368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62650.441358229626</v>
      </c>
      <c r="D4" s="280">
        <f ca="1">IF(ISERROR(VLOOKUP("Náklady celkem",INDIRECT("HI!$A:$G"),5,0)),0,VLOOKUP("Náklady celkem",INDIRECT("HI!$A:$G"),5,0))</f>
        <v>64114.020189999996</v>
      </c>
      <c r="E4" s="281">
        <f ca="1">IF(C4=0,0,D4/C4)</f>
        <v>1.0233610298673197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3579.1649239196777</v>
      </c>
      <c r="D7" s="288">
        <f>IF(ISERROR(HI!E5),"",HI!E5)</f>
        <v>3905.6271200000006</v>
      </c>
      <c r="E7" s="285">
        <f t="shared" ref="E7:E15" si="0">IF(C7=0,0,D7/C7)</f>
        <v>1.0912118337712144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0.95665154209874936</v>
      </c>
      <c r="E8" s="285">
        <f t="shared" si="0"/>
        <v>1.0629461578874992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0.14613985782774011</v>
      </c>
      <c r="E9" s="285">
        <f>IF(C9=0,0,D9/C9)</f>
        <v>0.48713285942580037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0.89800343286627693</v>
      </c>
      <c r="E11" s="285">
        <f t="shared" si="0"/>
        <v>1.4966723881104615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0.90288526899146626</v>
      </c>
      <c r="E12" s="285">
        <f t="shared" si="0"/>
        <v>1.1286065862393329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8391.7488659667979</v>
      </c>
      <c r="D15" s="288">
        <f>IF(ISERROR(HI!E6),"",HI!E6)</f>
        <v>9718.2544800000032</v>
      </c>
      <c r="E15" s="285">
        <f t="shared" si="0"/>
        <v>1.158072606225494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45148.001942504881</v>
      </c>
      <c r="D16" s="284">
        <f ca="1">IF(ISERROR(VLOOKUP("Osobní náklady (Kč) *",INDIRECT("HI!$A:$G"),5,0)),0,VLOOKUP("Osobní náklady (Kč) *",INDIRECT("HI!$A:$G"),5,0))</f>
        <v>44417.724089999996</v>
      </c>
      <c r="E16" s="285">
        <f ca="1">IF(C16=0,0,D16/C16)</f>
        <v>0.98382480240355086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75847.827590000001</v>
      </c>
      <c r="D18" s="303">
        <f ca="1">IF(ISERROR(VLOOKUP("Výnosy celkem",INDIRECT("HI!$A:$G"),5,0)),0,VLOOKUP("Výnosy celkem",INDIRECT("HI!$A:$G"),5,0))</f>
        <v>78892.014639999994</v>
      </c>
      <c r="E18" s="304">
        <f t="shared" ref="E18:E31" ca="1" si="1">IF(C18=0,0,D18/C18)</f>
        <v>1.0401354547219932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2817.0575900000013</v>
      </c>
      <c r="D19" s="284">
        <f ca="1">IF(ISERROR(VLOOKUP("Ambulance *",INDIRECT("HI!$A:$G"),5,0)),0,VLOOKUP("Ambulance *",INDIRECT("HI!$A:$G"),5,0))</f>
        <v>2028.5646399999991</v>
      </c>
      <c r="E19" s="285">
        <f t="shared" ca="1" si="1"/>
        <v>0.72010052162263327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0.72010052162263327</v>
      </c>
      <c r="E20" s="285">
        <f t="shared" si="1"/>
        <v>0.72010052162263327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0.72010052162263372</v>
      </c>
      <c r="E21" s="285">
        <f t="shared" si="1"/>
        <v>0.72010052162263372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0.94376040510537196</v>
      </c>
      <c r="E23" s="285">
        <f t="shared" si="1"/>
        <v>1.1103063589474964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73030.77</v>
      </c>
      <c r="D24" s="284">
        <f ca="1">IF(ISERROR(VLOOKUP("Hospitalizace *",INDIRECT("HI!$A:$G"),5,0)),0,VLOOKUP("Hospitalizace *",INDIRECT("HI!$A:$G"),5,0))</f>
        <v>76863.45</v>
      </c>
      <c r="E24" s="285">
        <f ca="1">IF(C24=0,0,D24/C24)</f>
        <v>1.0524803449285827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1.0524803449285829</v>
      </c>
      <c r="E25" s="285">
        <f t="shared" si="1"/>
        <v>1.0524803449285829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1.0524803449285829</v>
      </c>
      <c r="E26" s="285">
        <f t="shared" si="1"/>
        <v>1.0524803449285829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0.95994277539341921</v>
      </c>
      <c r="E29" s="285">
        <f t="shared" si="1"/>
        <v>1.0104660793614939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0.95384182381086402</v>
      </c>
      <c r="E30" s="285">
        <f t="shared" si="1"/>
        <v>0.95384182381086402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0.9204260319185531</v>
      </c>
      <c r="E31" s="285">
        <f t="shared" si="1"/>
        <v>0.9688695072826875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4270.2217999999993</v>
      </c>
      <c r="C5" s="33">
        <v>3222.8614900000011</v>
      </c>
      <c r="D5" s="12"/>
      <c r="E5" s="226">
        <v>3905.6271200000006</v>
      </c>
      <c r="F5" s="32">
        <v>3579.1649239196777</v>
      </c>
      <c r="G5" s="225">
        <f>E5-F5</f>
        <v>326.46219608032288</v>
      </c>
      <c r="H5" s="231">
        <f>IF(F5&lt;0.00000001,"",E5/F5)</f>
        <v>1.0912118337712144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9291.6227799999961</v>
      </c>
      <c r="C6" s="35">
        <v>8120.1144400000012</v>
      </c>
      <c r="D6" s="12"/>
      <c r="E6" s="227">
        <v>9718.2544800000032</v>
      </c>
      <c r="F6" s="34">
        <v>8391.7488659667979</v>
      </c>
      <c r="G6" s="228">
        <f>E6-F6</f>
        <v>1326.5056140332053</v>
      </c>
      <c r="H6" s="232">
        <f>IF(F6&lt;0.00000001,"",E6/F6)</f>
        <v>1.158072606225494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36123.961190000002</v>
      </c>
      <c r="C7" s="35">
        <v>41116.373250000004</v>
      </c>
      <c r="D7" s="12"/>
      <c r="E7" s="227">
        <v>44417.724089999996</v>
      </c>
      <c r="F7" s="34">
        <v>45148.001942504881</v>
      </c>
      <c r="G7" s="228">
        <f>E7-F7</f>
        <v>-730.27785250488523</v>
      </c>
      <c r="H7" s="232">
        <f>IF(F7&lt;0.00000001,"",E7/F7)</f>
        <v>0.98382480240355086</v>
      </c>
    </row>
    <row r="8" spans="1:10" ht="14.4" customHeight="1" thickBot="1" x14ac:dyDescent="0.35">
      <c r="A8" s="1" t="s">
        <v>96</v>
      </c>
      <c r="B8" s="15">
        <v>5776.3205100000068</v>
      </c>
      <c r="C8" s="37">
        <v>5506.7953299999917</v>
      </c>
      <c r="D8" s="12"/>
      <c r="E8" s="229">
        <v>6072.4145000000026</v>
      </c>
      <c r="F8" s="36">
        <v>5531.5256258382688</v>
      </c>
      <c r="G8" s="230">
        <f>E8-F8</f>
        <v>540.88887416173384</v>
      </c>
      <c r="H8" s="233">
        <f>IF(F8&lt;0.00000001,"",E8/F8)</f>
        <v>1.0977829464687268</v>
      </c>
    </row>
    <row r="9" spans="1:10" ht="14.4" customHeight="1" thickBot="1" x14ac:dyDescent="0.35">
      <c r="A9" s="2" t="s">
        <v>97</v>
      </c>
      <c r="B9" s="3">
        <v>55462.126280000004</v>
      </c>
      <c r="C9" s="39">
        <v>57966.144509999998</v>
      </c>
      <c r="D9" s="12"/>
      <c r="E9" s="3">
        <v>64114.020189999996</v>
      </c>
      <c r="F9" s="38">
        <v>62650.441358229626</v>
      </c>
      <c r="G9" s="38">
        <f>E9-F9</f>
        <v>1463.57883177037</v>
      </c>
      <c r="H9" s="234">
        <f>IF(F9&lt;0.00000001,"",E9/F9)</f>
        <v>1.0233610298673197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2229.6872700000013</v>
      </c>
      <c r="C11" s="33">
        <f>IF(ISERROR(VLOOKUP("Celkem:",'ZV Vykáz.-A'!A:H,5,0)),0,VLOOKUP("Celkem:",'ZV Vykáz.-A'!A:H,5,0)/1000)</f>
        <v>2817.0575900000013</v>
      </c>
      <c r="D11" s="12"/>
      <c r="E11" s="226">
        <f>IF(ISERROR(VLOOKUP("Celkem:",'ZV Vykáz.-A'!A:H,8,0)),0,VLOOKUP("Celkem:",'ZV Vykáz.-A'!A:H,8,0)/1000)</f>
        <v>2028.5646399999991</v>
      </c>
      <c r="F11" s="32">
        <f>C11</f>
        <v>2817.0575900000013</v>
      </c>
      <c r="G11" s="225">
        <f>E11-F11</f>
        <v>-788.49295000000211</v>
      </c>
      <c r="H11" s="231">
        <f>IF(F11&lt;0.00000001,"",E11/F11)</f>
        <v>0.72010052162263327</v>
      </c>
      <c r="I11" s="225">
        <f>E11-B11</f>
        <v>-201.12263000000212</v>
      </c>
      <c r="J11" s="231">
        <f>IF(B11&lt;0.00000001,"",E11/B11)</f>
        <v>0.909797830078654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81610.589999999982</v>
      </c>
      <c r="C12" s="37">
        <f>IF(ISERROR(VLOOKUP("Celkem",CaseMix!A:D,3,0)),0,VLOOKUP("Celkem",CaseMix!A:D,3,0)*30)</f>
        <v>73030.77</v>
      </c>
      <c r="D12" s="12"/>
      <c r="E12" s="229">
        <f>IF(ISERROR(VLOOKUP("Celkem",CaseMix!A:D,4,0)),0,VLOOKUP("Celkem",CaseMix!A:D,4,0)*30)</f>
        <v>76863.45</v>
      </c>
      <c r="F12" s="36">
        <f>C12</f>
        <v>73030.77</v>
      </c>
      <c r="G12" s="230">
        <f>E12-F12</f>
        <v>3832.679999999993</v>
      </c>
      <c r="H12" s="233">
        <f>IF(F12&lt;0.00000001,"",E12/F12)</f>
        <v>1.0524803449285827</v>
      </c>
      <c r="I12" s="230">
        <f>E12-B12</f>
        <v>-4747.1399999999849</v>
      </c>
      <c r="J12" s="233">
        <f>IF(B12&lt;0.00000001,"",E12/B12)</f>
        <v>0.94183181373887892</v>
      </c>
    </row>
    <row r="13" spans="1:10" ht="14.4" customHeight="1" thickBot="1" x14ac:dyDescent="0.35">
      <c r="A13" s="4" t="s">
        <v>100</v>
      </c>
      <c r="B13" s="9">
        <f>SUM(B11:B12)</f>
        <v>83840.277269999977</v>
      </c>
      <c r="C13" s="41">
        <f>SUM(C11:C12)</f>
        <v>75847.827590000001</v>
      </c>
      <c r="D13" s="12"/>
      <c r="E13" s="9">
        <f>SUM(E11:E12)</f>
        <v>78892.014639999994</v>
      </c>
      <c r="F13" s="40">
        <f>SUM(F11:F12)</f>
        <v>75847.827590000001</v>
      </c>
      <c r="G13" s="40">
        <f>E13-F13</f>
        <v>3044.1870499999932</v>
      </c>
      <c r="H13" s="235">
        <f>IF(F13&lt;0.00000001,"",E13/F13)</f>
        <v>1.0401354547219932</v>
      </c>
      <c r="I13" s="40">
        <f>SUM(I11:I12)</f>
        <v>-4948.2626299999865</v>
      </c>
      <c r="J13" s="235">
        <f>IF(B13&lt;0.00000001,"",E13/B13)</f>
        <v>0.9409798871005095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1.5116672023487372</v>
      </c>
      <c r="C15" s="43">
        <f>IF(C9=0,"",C13/C9)</f>
        <v>1.3084849480875023</v>
      </c>
      <c r="D15" s="12"/>
      <c r="E15" s="10">
        <f>IF(E9=0,"",E13/E9)</f>
        <v>1.2304955204213657</v>
      </c>
      <c r="F15" s="42">
        <f>IF(F9=0,"",F13/F9)</f>
        <v>1.2106511294359268</v>
      </c>
      <c r="G15" s="42">
        <f>IF(ISERROR(F15-E15),"",E15-F15)</f>
        <v>1.9844390985438887E-2</v>
      </c>
      <c r="H15" s="236">
        <f>IF(ISERROR(F15-E15),"",IF(F15&lt;0.00000001,"",E15/F15))</f>
        <v>1.0163915024757668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0.36742086308271488</v>
      </c>
      <c r="C4" s="323">
        <f t="shared" ref="C4:M4" si="0">(C10+C8)/C6</f>
        <v>0.95516365916383372</v>
      </c>
      <c r="D4" s="323">
        <f t="shared" si="0"/>
        <v>1.1416313665944406</v>
      </c>
      <c r="E4" s="323">
        <f t="shared" si="0"/>
        <v>1.2097270633330439</v>
      </c>
      <c r="F4" s="323">
        <f t="shared" si="0"/>
        <v>1.2304955130906778</v>
      </c>
      <c r="G4" s="323">
        <f t="shared" si="0"/>
        <v>3.1639946520096753E-2</v>
      </c>
      <c r="H4" s="323">
        <f t="shared" si="0"/>
        <v>3.1639946520096753E-2</v>
      </c>
      <c r="I4" s="323">
        <f t="shared" si="0"/>
        <v>3.1639946520096753E-2</v>
      </c>
      <c r="J4" s="323">
        <f t="shared" si="0"/>
        <v>3.1639946520096753E-2</v>
      </c>
      <c r="K4" s="323">
        <f t="shared" si="0"/>
        <v>3.1639946520096753E-2</v>
      </c>
      <c r="L4" s="323">
        <f t="shared" si="0"/>
        <v>3.1639946520096753E-2</v>
      </c>
      <c r="M4" s="323">
        <f t="shared" si="0"/>
        <v>3.1639946520096753E-2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12578.94778</v>
      </c>
      <c r="C5" s="323">
        <f>IF(ISERROR(VLOOKUP($A5,'Man Tab'!$A:$Q,COLUMN()+2,0)),0,VLOOKUP($A5,'Man Tab'!$A:$Q,COLUMN()+2,0))</f>
        <v>12251.71434</v>
      </c>
      <c r="D5" s="323">
        <f>IF(ISERROR(VLOOKUP($A5,'Man Tab'!$A:$Q,COLUMN()+2,0)),0,VLOOKUP($A5,'Man Tab'!$A:$Q,COLUMN()+2,0))</f>
        <v>13083.122439999999</v>
      </c>
      <c r="E5" s="323">
        <f>IF(ISERROR(VLOOKUP($A5,'Man Tab'!$A:$Q,COLUMN()+2,0)),0,VLOOKUP($A5,'Man Tab'!$A:$Q,COLUMN()+2,0))</f>
        <v>13098.357029999899</v>
      </c>
      <c r="F5" s="323">
        <f>IF(ISERROR(VLOOKUP($A5,'Man Tab'!$A:$Q,COLUMN()+2,0)),0,VLOOKUP($A5,'Man Tab'!$A:$Q,COLUMN()+2,0))</f>
        <v>13101.8786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12578.94778</v>
      </c>
      <c r="C6" s="325">
        <f t="shared" ref="C6:M6" si="1">C5+B6</f>
        <v>24830.662120000001</v>
      </c>
      <c r="D6" s="325">
        <f t="shared" si="1"/>
        <v>37913.78456</v>
      </c>
      <c r="E6" s="325">
        <f t="shared" si="1"/>
        <v>51012.141589999897</v>
      </c>
      <c r="F6" s="325">
        <f t="shared" si="1"/>
        <v>64114.020189999894</v>
      </c>
      <c r="G6" s="325">
        <f t="shared" si="1"/>
        <v>64114.020189999894</v>
      </c>
      <c r="H6" s="325">
        <f t="shared" si="1"/>
        <v>64114.020189999894</v>
      </c>
      <c r="I6" s="325">
        <f t="shared" si="1"/>
        <v>64114.020189999894</v>
      </c>
      <c r="J6" s="325">
        <f t="shared" si="1"/>
        <v>64114.020189999894</v>
      </c>
      <c r="K6" s="325">
        <f t="shared" si="1"/>
        <v>64114.020189999894</v>
      </c>
      <c r="L6" s="325">
        <f t="shared" si="1"/>
        <v>64114.020189999894</v>
      </c>
      <c r="M6" s="325">
        <f t="shared" si="1"/>
        <v>64114.020189999894</v>
      </c>
    </row>
    <row r="7" spans="1:13" ht="14.4" customHeight="1" x14ac:dyDescent="0.3">
      <c r="A7" s="324" t="s">
        <v>125</v>
      </c>
      <c r="B7" s="324">
        <v>140.172</v>
      </c>
      <c r="C7" s="324">
        <v>763.74699999999996</v>
      </c>
      <c r="D7" s="324">
        <v>1402.345</v>
      </c>
      <c r="E7" s="324">
        <v>2001.8720000000001</v>
      </c>
      <c r="F7" s="324">
        <v>2562.1149999999998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4205.16</v>
      </c>
      <c r="C8" s="325">
        <f t="shared" ref="C8:M8" si="2">C7*30</f>
        <v>22912.41</v>
      </c>
      <c r="D8" s="325">
        <f t="shared" si="2"/>
        <v>42070.35</v>
      </c>
      <c r="E8" s="325">
        <f t="shared" si="2"/>
        <v>60056.160000000003</v>
      </c>
      <c r="F8" s="325">
        <f t="shared" si="2"/>
        <v>76863.45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416607.85000000003</v>
      </c>
      <c r="C9" s="324">
        <v>388328.24000000005</v>
      </c>
      <c r="D9" s="324">
        <v>408279.59</v>
      </c>
      <c r="E9" s="324">
        <v>441392.56</v>
      </c>
      <c r="F9" s="324">
        <v>373955.93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416.60785000000004</v>
      </c>
      <c r="C10" s="325">
        <f t="shared" ref="C10:M10" si="3">C9/1000+B10</f>
        <v>804.93609000000015</v>
      </c>
      <c r="D10" s="325">
        <f t="shared" si="3"/>
        <v>1213.2156800000002</v>
      </c>
      <c r="E10" s="325">
        <f t="shared" si="3"/>
        <v>1654.6082400000003</v>
      </c>
      <c r="F10" s="325">
        <f t="shared" si="3"/>
        <v>2028.5641700000001</v>
      </c>
      <c r="G10" s="325">
        <f t="shared" si="3"/>
        <v>2028.5641700000001</v>
      </c>
      <c r="H10" s="325">
        <f t="shared" si="3"/>
        <v>2028.5641700000001</v>
      </c>
      <c r="I10" s="325">
        <f t="shared" si="3"/>
        <v>2028.5641700000001</v>
      </c>
      <c r="J10" s="325">
        <f t="shared" si="3"/>
        <v>2028.5641700000001</v>
      </c>
      <c r="K10" s="325">
        <f t="shared" si="3"/>
        <v>2028.5641700000001</v>
      </c>
      <c r="L10" s="325">
        <f t="shared" si="3"/>
        <v>2028.5641700000001</v>
      </c>
      <c r="M10" s="325">
        <f t="shared" si="3"/>
        <v>2028.5641700000001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1.2106511294359268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1.2106511294359268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8589.9959204487495</v>
      </c>
      <c r="C7" s="56">
        <v>715.83299337072901</v>
      </c>
      <c r="D7" s="56">
        <v>859.88915000000202</v>
      </c>
      <c r="E7" s="56">
        <v>642.26767000000098</v>
      </c>
      <c r="F7" s="56">
        <v>765.958779999998</v>
      </c>
      <c r="G7" s="56">
        <v>830.72724999999605</v>
      </c>
      <c r="H7" s="56">
        <v>806.78426999999999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3905.6271200000001</v>
      </c>
      <c r="Q7" s="185">
        <v>1.091211820681</v>
      </c>
    </row>
    <row r="8" spans="1:17" ht="14.4" customHeight="1" x14ac:dyDescent="0.3">
      <c r="A8" s="19" t="s">
        <v>36</v>
      </c>
      <c r="B8" s="55">
        <v>2577.80648042026</v>
      </c>
      <c r="C8" s="56">
        <v>214.817206701689</v>
      </c>
      <c r="D8" s="56">
        <v>168.32</v>
      </c>
      <c r="E8" s="56">
        <v>218.07</v>
      </c>
      <c r="F8" s="56">
        <v>207.91</v>
      </c>
      <c r="G8" s="56">
        <v>175.729999999999</v>
      </c>
      <c r="H8" s="56">
        <v>233.94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1003.97</v>
      </c>
      <c r="Q8" s="185">
        <v>0.934720281875</v>
      </c>
    </row>
    <row r="9" spans="1:17" ht="14.4" customHeight="1" x14ac:dyDescent="0.3">
      <c r="A9" s="19" t="s">
        <v>37</v>
      </c>
      <c r="B9" s="55">
        <v>20140.197726492199</v>
      </c>
      <c r="C9" s="56">
        <v>1678.3498105410199</v>
      </c>
      <c r="D9" s="56">
        <v>1582.16923</v>
      </c>
      <c r="E9" s="56">
        <v>1828.3935100000001</v>
      </c>
      <c r="F9" s="56">
        <v>2152.0763099999899</v>
      </c>
      <c r="G9" s="56">
        <v>2111.2273399999899</v>
      </c>
      <c r="H9" s="56">
        <v>2044.3880899999999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9718.2544799999905</v>
      </c>
      <c r="Q9" s="185">
        <v>1.1580725804550001</v>
      </c>
    </row>
    <row r="10" spans="1:17" ht="14.4" customHeight="1" x14ac:dyDescent="0.3">
      <c r="A10" s="19" t="s">
        <v>38</v>
      </c>
      <c r="B10" s="55">
        <v>1385.61078265489</v>
      </c>
      <c r="C10" s="56">
        <v>115.467565221241</v>
      </c>
      <c r="D10" s="56">
        <v>112.00320000000001</v>
      </c>
      <c r="E10" s="56">
        <v>127.37426000000001</v>
      </c>
      <c r="F10" s="56">
        <v>130.34412</v>
      </c>
      <c r="G10" s="56">
        <v>139.40215999999899</v>
      </c>
      <c r="H10" s="56">
        <v>146.46361999999999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655.58735999999999</v>
      </c>
      <c r="Q10" s="185">
        <v>1.135535089432</v>
      </c>
    </row>
    <row r="11" spans="1:17" ht="14.4" customHeight="1" x14ac:dyDescent="0.3">
      <c r="A11" s="19" t="s">
        <v>39</v>
      </c>
      <c r="B11" s="55">
        <v>1054.3280160254201</v>
      </c>
      <c r="C11" s="56">
        <v>87.860668002118004</v>
      </c>
      <c r="D11" s="56">
        <v>70.094489999999993</v>
      </c>
      <c r="E11" s="56">
        <v>65.473600000000005</v>
      </c>
      <c r="F11" s="56">
        <v>78.976269999999005</v>
      </c>
      <c r="G11" s="56">
        <v>75.916079999998999</v>
      </c>
      <c r="H11" s="56">
        <v>91.148499999999999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381.60894000000002</v>
      </c>
      <c r="Q11" s="185">
        <v>0.86866842394300003</v>
      </c>
    </row>
    <row r="12" spans="1:17" ht="14.4" customHeight="1" x14ac:dyDescent="0.3">
      <c r="A12" s="19" t="s">
        <v>40</v>
      </c>
      <c r="B12" s="55">
        <v>108.240824504549</v>
      </c>
      <c r="C12" s="56">
        <v>9.0200687087119995</v>
      </c>
      <c r="D12" s="56">
        <v>4.8923699999999997</v>
      </c>
      <c r="E12" s="56">
        <v>3.00048</v>
      </c>
      <c r="F12" s="56">
        <v>25.992439999999</v>
      </c>
      <c r="G12" s="56">
        <v>3.758419999999</v>
      </c>
      <c r="H12" s="56">
        <v>98.729079999999996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136.37279000000001</v>
      </c>
      <c r="Q12" s="185">
        <v>3.0237638848200001</v>
      </c>
    </row>
    <row r="13" spans="1:17" ht="14.4" customHeight="1" x14ac:dyDescent="0.3">
      <c r="A13" s="19" t="s">
        <v>41</v>
      </c>
      <c r="B13" s="55">
        <v>260</v>
      </c>
      <c r="C13" s="56">
        <v>21.666666666666</v>
      </c>
      <c r="D13" s="56">
        <v>18.06007</v>
      </c>
      <c r="E13" s="56">
        <v>19.952179999999998</v>
      </c>
      <c r="F13" s="56">
        <v>18.663029999999999</v>
      </c>
      <c r="G13" s="56">
        <v>22.707419999999001</v>
      </c>
      <c r="H13" s="56">
        <v>20.237300000000001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99.619999999998996</v>
      </c>
      <c r="Q13" s="185">
        <v>0.91956923076899999</v>
      </c>
    </row>
    <row r="14" spans="1:17" ht="14.4" customHeight="1" x14ac:dyDescent="0.3">
      <c r="A14" s="19" t="s">
        <v>42</v>
      </c>
      <c r="B14" s="55">
        <v>2281.4616433701899</v>
      </c>
      <c r="C14" s="56">
        <v>190.12180361418299</v>
      </c>
      <c r="D14" s="56">
        <v>271.86200000000099</v>
      </c>
      <c r="E14" s="56">
        <v>218.05600000000001</v>
      </c>
      <c r="F14" s="56">
        <v>209.426999999999</v>
      </c>
      <c r="G14" s="56">
        <v>179.97899999999899</v>
      </c>
      <c r="H14" s="56">
        <v>172.179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1051.5029999999999</v>
      </c>
      <c r="Q14" s="185">
        <v>1.1061361506259999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887.18602099627105</v>
      </c>
      <c r="C17" s="56">
        <v>73.932168416354997</v>
      </c>
      <c r="D17" s="56">
        <v>77.529499999999999</v>
      </c>
      <c r="E17" s="56">
        <v>91.936409999999995</v>
      </c>
      <c r="F17" s="56">
        <v>158.18790999999999</v>
      </c>
      <c r="G17" s="56">
        <v>60.128069999998999</v>
      </c>
      <c r="H17" s="56">
        <v>41.193330000000003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428.97521999999998</v>
      </c>
      <c r="Q17" s="185">
        <v>1.1604562105739999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4.7189100000000002</v>
      </c>
      <c r="F18" s="56">
        <v>23.218999999998999</v>
      </c>
      <c r="G18" s="56">
        <v>23.336679999998999</v>
      </c>
      <c r="H18" s="56">
        <v>25.01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76.284589999999</v>
      </c>
      <c r="Q18" s="185" t="s">
        <v>329</v>
      </c>
    </row>
    <row r="19" spans="1:17" ht="14.4" customHeight="1" x14ac:dyDescent="0.3">
      <c r="A19" s="19" t="s">
        <v>47</v>
      </c>
      <c r="B19" s="55">
        <v>2241.09428935191</v>
      </c>
      <c r="C19" s="56">
        <v>186.75785744599199</v>
      </c>
      <c r="D19" s="56">
        <v>201.70883000000001</v>
      </c>
      <c r="E19" s="56">
        <v>168.62432000000001</v>
      </c>
      <c r="F19" s="56">
        <v>159.64064999999999</v>
      </c>
      <c r="G19" s="56">
        <v>232.227319999999</v>
      </c>
      <c r="H19" s="56">
        <v>247.34181000000001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1009.54293</v>
      </c>
      <c r="Q19" s="185">
        <v>1.0811249859100001</v>
      </c>
    </row>
    <row r="20" spans="1:17" ht="14.4" customHeight="1" x14ac:dyDescent="0.3">
      <c r="A20" s="19" t="s">
        <v>48</v>
      </c>
      <c r="B20" s="55">
        <v>108355.20406600001</v>
      </c>
      <c r="C20" s="56">
        <v>9029.6003388333393</v>
      </c>
      <c r="D20" s="56">
        <v>9011.1419500000193</v>
      </c>
      <c r="E20" s="56">
        <v>8659.8897900000193</v>
      </c>
      <c r="F20" s="56">
        <v>8849.4697199999791</v>
      </c>
      <c r="G20" s="56">
        <v>8966.3079799999596</v>
      </c>
      <c r="H20" s="56">
        <v>8930.9146500000006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44417.724090000003</v>
      </c>
      <c r="Q20" s="185">
        <v>0.98382480781500004</v>
      </c>
    </row>
    <row r="21" spans="1:17" ht="14.4" customHeight="1" x14ac:dyDescent="0.3">
      <c r="A21" s="20" t="s">
        <v>49</v>
      </c>
      <c r="B21" s="55">
        <v>2397.99999999996</v>
      </c>
      <c r="C21" s="56">
        <v>199.83333333332999</v>
      </c>
      <c r="D21" s="56">
        <v>201.15082000000001</v>
      </c>
      <c r="E21" s="56">
        <v>200.0051</v>
      </c>
      <c r="F21" s="56">
        <v>210.82863999999901</v>
      </c>
      <c r="G21" s="56">
        <v>209.17956999999899</v>
      </c>
      <c r="H21" s="56">
        <v>210.77292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1031.93705</v>
      </c>
      <c r="Q21" s="185">
        <v>1.032797714762</v>
      </c>
    </row>
    <row r="22" spans="1:17" ht="14.4" customHeight="1" x14ac:dyDescent="0.3">
      <c r="A22" s="19" t="s">
        <v>50</v>
      </c>
      <c r="B22" s="55">
        <v>75</v>
      </c>
      <c r="C22" s="56">
        <v>6.25</v>
      </c>
      <c r="D22" s="56">
        <v>0</v>
      </c>
      <c r="E22" s="56">
        <v>0</v>
      </c>
      <c r="F22" s="56">
        <v>76.261929999998998</v>
      </c>
      <c r="G22" s="56">
        <v>58.079999999999004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134.34192999999999</v>
      </c>
      <c r="Q22" s="185">
        <v>4.2989417599989999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6.9334347909309999</v>
      </c>
      <c r="C24" s="56">
        <v>0.57778623257700001</v>
      </c>
      <c r="D24" s="56">
        <v>0.126169999999</v>
      </c>
      <c r="E24" s="56">
        <v>3.9521099999980001</v>
      </c>
      <c r="F24" s="56">
        <v>16.166639999998999</v>
      </c>
      <c r="G24" s="56">
        <v>9.6497399999999995</v>
      </c>
      <c r="H24" s="56">
        <v>32.776029999998997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62.670689999997002</v>
      </c>
      <c r="Q24" s="185"/>
    </row>
    <row r="25" spans="1:17" ht="14.4" customHeight="1" x14ac:dyDescent="0.3">
      <c r="A25" s="21" t="s">
        <v>53</v>
      </c>
      <c r="B25" s="58">
        <v>150361.05920505599</v>
      </c>
      <c r="C25" s="59">
        <v>12530.088267088</v>
      </c>
      <c r="D25" s="59">
        <v>12578.94778</v>
      </c>
      <c r="E25" s="59">
        <v>12251.71434</v>
      </c>
      <c r="F25" s="59">
        <v>13083.122439999999</v>
      </c>
      <c r="G25" s="59">
        <v>13098.357029999899</v>
      </c>
      <c r="H25" s="59">
        <v>13101.8786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64114.020190000003</v>
      </c>
      <c r="Q25" s="186">
        <v>1.0233610302389999</v>
      </c>
    </row>
    <row r="26" spans="1:17" ht="14.4" customHeight="1" x14ac:dyDescent="0.3">
      <c r="A26" s="19" t="s">
        <v>54</v>
      </c>
      <c r="B26" s="55">
        <v>15402.791028859199</v>
      </c>
      <c r="C26" s="56">
        <v>1283.5659190716001</v>
      </c>
      <c r="D26" s="56">
        <v>1418.9747500000001</v>
      </c>
      <c r="E26" s="56">
        <v>1670.93283</v>
      </c>
      <c r="F26" s="56">
        <v>1489.6055799999999</v>
      </c>
      <c r="G26" s="56">
        <v>1600.4763700000001</v>
      </c>
      <c r="H26" s="56">
        <v>1325.38616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7505.3756899999998</v>
      </c>
      <c r="Q26" s="185">
        <v>1.1694569914140001</v>
      </c>
    </row>
    <row r="27" spans="1:17" ht="14.4" customHeight="1" x14ac:dyDescent="0.3">
      <c r="A27" s="22" t="s">
        <v>55</v>
      </c>
      <c r="B27" s="58">
        <v>165763.850233915</v>
      </c>
      <c r="C27" s="59">
        <v>13813.6541861596</v>
      </c>
      <c r="D27" s="59">
        <v>13997.92253</v>
      </c>
      <c r="E27" s="59">
        <v>13922.64717</v>
      </c>
      <c r="F27" s="59">
        <v>14572.72802</v>
      </c>
      <c r="G27" s="59">
        <v>14698.833399999899</v>
      </c>
      <c r="H27" s="59">
        <v>14427.26476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71619.395879999996</v>
      </c>
      <c r="Q27" s="186">
        <v>1.0369362793479999</v>
      </c>
    </row>
    <row r="28" spans="1:17" ht="14.4" customHeight="1" x14ac:dyDescent="0.3">
      <c r="A28" s="20" t="s">
        <v>56</v>
      </c>
      <c r="B28" s="55">
        <v>162.43096314081799</v>
      </c>
      <c r="C28" s="56">
        <v>13.535913595067999</v>
      </c>
      <c r="D28" s="56">
        <v>9.0434800000000006</v>
      </c>
      <c r="E28" s="56">
        <v>7.2037299999990001</v>
      </c>
      <c r="F28" s="56">
        <v>11.68268</v>
      </c>
      <c r="G28" s="56">
        <v>147.59334999999999</v>
      </c>
      <c r="H28" s="56">
        <v>44.877569999999999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220.40081000000001</v>
      </c>
      <c r="Q28" s="185">
        <v>3.2565339376910001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138895.884657066</v>
      </c>
      <c r="C6" s="701">
        <v>147067.03357</v>
      </c>
      <c r="D6" s="702">
        <v>8171.14891293456</v>
      </c>
      <c r="E6" s="703">
        <v>1.0588293089680001</v>
      </c>
      <c r="F6" s="701">
        <v>150361.05920505599</v>
      </c>
      <c r="G6" s="702">
        <v>62650.441335439798</v>
      </c>
      <c r="H6" s="704">
        <v>13101.8786</v>
      </c>
      <c r="I6" s="701">
        <v>64114.020190000003</v>
      </c>
      <c r="J6" s="702">
        <v>1463.5788545601499</v>
      </c>
      <c r="K6" s="705">
        <v>0.42640042926600003</v>
      </c>
    </row>
    <row r="7" spans="1:11" ht="14.4" customHeight="1" thickBot="1" x14ac:dyDescent="0.35">
      <c r="A7" s="720" t="s">
        <v>332</v>
      </c>
      <c r="B7" s="701">
        <v>36170.326109673399</v>
      </c>
      <c r="C7" s="701">
        <v>37080.1965000001</v>
      </c>
      <c r="D7" s="702">
        <v>909.87039032669395</v>
      </c>
      <c r="E7" s="703">
        <v>1.0251551613759999</v>
      </c>
      <c r="F7" s="701">
        <v>36397.641393916303</v>
      </c>
      <c r="G7" s="702">
        <v>15165.6839141318</v>
      </c>
      <c r="H7" s="704">
        <v>3613.8698899999999</v>
      </c>
      <c r="I7" s="701">
        <v>16952.54898</v>
      </c>
      <c r="J7" s="702">
        <v>1786.86506586819</v>
      </c>
      <c r="K7" s="705">
        <v>0.46575954734300001</v>
      </c>
    </row>
    <row r="8" spans="1:11" ht="14.4" customHeight="1" thickBot="1" x14ac:dyDescent="0.35">
      <c r="A8" s="721" t="s">
        <v>333</v>
      </c>
      <c r="B8" s="701">
        <v>34170.303446196202</v>
      </c>
      <c r="C8" s="701">
        <v>35083.727500000103</v>
      </c>
      <c r="D8" s="702">
        <v>913.42405380390801</v>
      </c>
      <c r="E8" s="703">
        <v>1.026731517185</v>
      </c>
      <c r="F8" s="701">
        <v>34116.1797505461</v>
      </c>
      <c r="G8" s="702">
        <v>14215.0748960609</v>
      </c>
      <c r="H8" s="704">
        <v>3441.6908899999999</v>
      </c>
      <c r="I8" s="701">
        <v>15901.045980000001</v>
      </c>
      <c r="J8" s="702">
        <v>1685.97108393911</v>
      </c>
      <c r="K8" s="705">
        <v>0.46608518586300002</v>
      </c>
    </row>
    <row r="9" spans="1:11" ht="14.4" customHeight="1" thickBot="1" x14ac:dyDescent="0.35">
      <c r="A9" s="722" t="s">
        <v>334</v>
      </c>
      <c r="B9" s="706">
        <v>0</v>
      </c>
      <c r="C9" s="706">
        <v>1.01E-2</v>
      </c>
      <c r="D9" s="707">
        <v>1.01E-2</v>
      </c>
      <c r="E9" s="708" t="s">
        <v>329</v>
      </c>
      <c r="F9" s="706">
        <v>0</v>
      </c>
      <c r="G9" s="707">
        <v>0</v>
      </c>
      <c r="H9" s="709">
        <v>3.0000000000000001E-5</v>
      </c>
      <c r="I9" s="706">
        <v>5.2900000000000004E-3</v>
      </c>
      <c r="J9" s="707">
        <v>5.2900000000000004E-3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1.01E-2</v>
      </c>
      <c r="D10" s="702">
        <v>1.01E-2</v>
      </c>
      <c r="E10" s="711" t="s">
        <v>329</v>
      </c>
      <c r="F10" s="701">
        <v>0</v>
      </c>
      <c r="G10" s="702">
        <v>0</v>
      </c>
      <c r="H10" s="704">
        <v>3.0000000000000001E-5</v>
      </c>
      <c r="I10" s="701">
        <v>5.2900000000000004E-3</v>
      </c>
      <c r="J10" s="702">
        <v>5.2900000000000004E-3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8910</v>
      </c>
      <c r="C11" s="706">
        <v>8828.0512500000204</v>
      </c>
      <c r="D11" s="707">
        <v>-81.948749999986006</v>
      </c>
      <c r="E11" s="713">
        <v>0.99080260942700005</v>
      </c>
      <c r="F11" s="706">
        <v>8589.9959204487495</v>
      </c>
      <c r="G11" s="707">
        <v>3579.1649668536502</v>
      </c>
      <c r="H11" s="709">
        <v>806.78426999999999</v>
      </c>
      <c r="I11" s="706">
        <v>3905.6271200000001</v>
      </c>
      <c r="J11" s="707">
        <v>326.46215314635202</v>
      </c>
      <c r="K11" s="714">
        <v>0.45467159195000001</v>
      </c>
    </row>
    <row r="12" spans="1:11" ht="14.4" customHeight="1" thickBot="1" x14ac:dyDescent="0.35">
      <c r="A12" s="723" t="s">
        <v>337</v>
      </c>
      <c r="B12" s="701">
        <v>3720</v>
      </c>
      <c r="C12" s="701">
        <v>3762.7442300000098</v>
      </c>
      <c r="D12" s="702">
        <v>42.744230000008002</v>
      </c>
      <c r="E12" s="703">
        <v>1.0114903844080001</v>
      </c>
      <c r="F12" s="701">
        <v>3760</v>
      </c>
      <c r="G12" s="702">
        <v>1566.6666666666699</v>
      </c>
      <c r="H12" s="704">
        <v>351.35185999999999</v>
      </c>
      <c r="I12" s="701">
        <v>1627.9373800000001</v>
      </c>
      <c r="J12" s="702">
        <v>61.270713333331003</v>
      </c>
      <c r="K12" s="705">
        <v>0.43296206914800001</v>
      </c>
    </row>
    <row r="13" spans="1:11" ht="14.4" customHeight="1" thickBot="1" x14ac:dyDescent="0.35">
      <c r="A13" s="723" t="s">
        <v>338</v>
      </c>
      <c r="B13" s="701">
        <v>1590</v>
      </c>
      <c r="C13" s="701">
        <v>1550.9711600000001</v>
      </c>
      <c r="D13" s="702">
        <v>-39.028839999996997</v>
      </c>
      <c r="E13" s="703">
        <v>0.97545355974799997</v>
      </c>
      <c r="F13" s="701">
        <v>1590</v>
      </c>
      <c r="G13" s="702">
        <v>662.5</v>
      </c>
      <c r="H13" s="704">
        <v>173.91683</v>
      </c>
      <c r="I13" s="701">
        <v>739.35418999999899</v>
      </c>
      <c r="J13" s="702">
        <v>76.854189999998994</v>
      </c>
      <c r="K13" s="705">
        <v>0.46500263522000002</v>
      </c>
    </row>
    <row r="14" spans="1:11" ht="14.4" customHeight="1" thickBot="1" x14ac:dyDescent="0.35">
      <c r="A14" s="723" t="s">
        <v>339</v>
      </c>
      <c r="B14" s="701">
        <v>150</v>
      </c>
      <c r="C14" s="701">
        <v>127.31113999999999</v>
      </c>
      <c r="D14" s="702">
        <v>-22.688859999999</v>
      </c>
      <c r="E14" s="703">
        <v>0.84874093333300005</v>
      </c>
      <c r="F14" s="701">
        <v>200</v>
      </c>
      <c r="G14" s="702">
        <v>83.333333333333002</v>
      </c>
      <c r="H14" s="704">
        <v>15.234629999999999</v>
      </c>
      <c r="I14" s="701">
        <v>57.973709999999002</v>
      </c>
      <c r="J14" s="702">
        <v>-25.359623333333001</v>
      </c>
      <c r="K14" s="705">
        <v>0.28986855</v>
      </c>
    </row>
    <row r="15" spans="1:11" ht="14.4" customHeight="1" thickBot="1" x14ac:dyDescent="0.35">
      <c r="A15" s="723" t="s">
        <v>340</v>
      </c>
      <c r="B15" s="701">
        <v>400</v>
      </c>
      <c r="C15" s="701">
        <v>296.10424999999998</v>
      </c>
      <c r="D15" s="702">
        <v>-103.89575000000001</v>
      </c>
      <c r="E15" s="703">
        <v>0.74026062500000001</v>
      </c>
      <c r="F15" s="701">
        <v>350</v>
      </c>
      <c r="G15" s="702">
        <v>145.833333333333</v>
      </c>
      <c r="H15" s="704">
        <v>47.359400000000001</v>
      </c>
      <c r="I15" s="701">
        <v>162.20919000000001</v>
      </c>
      <c r="J15" s="702">
        <v>16.375856666665999</v>
      </c>
      <c r="K15" s="705">
        <v>0.46345482857100001</v>
      </c>
    </row>
    <row r="16" spans="1:11" ht="14.4" customHeight="1" thickBot="1" x14ac:dyDescent="0.35">
      <c r="A16" s="723" t="s">
        <v>341</v>
      </c>
      <c r="B16" s="701">
        <v>530</v>
      </c>
      <c r="C16" s="701">
        <v>148.84429</v>
      </c>
      <c r="D16" s="702">
        <v>-381.15571</v>
      </c>
      <c r="E16" s="703">
        <v>0.28083828301800001</v>
      </c>
      <c r="F16" s="701">
        <v>199.99592044875101</v>
      </c>
      <c r="G16" s="702">
        <v>83.331633520311996</v>
      </c>
      <c r="H16" s="704">
        <v>7.3039199999999997</v>
      </c>
      <c r="I16" s="701">
        <v>335.84361999999999</v>
      </c>
      <c r="J16" s="702">
        <v>252.51198647968701</v>
      </c>
      <c r="K16" s="705">
        <v>1.6792523529800001</v>
      </c>
    </row>
    <row r="17" spans="1:11" ht="14.4" customHeight="1" thickBot="1" x14ac:dyDescent="0.35">
      <c r="A17" s="723" t="s">
        <v>342</v>
      </c>
      <c r="B17" s="701">
        <v>1950</v>
      </c>
      <c r="C17" s="701">
        <v>2435.4325399999998</v>
      </c>
      <c r="D17" s="702">
        <v>485.43254000000502</v>
      </c>
      <c r="E17" s="703">
        <v>1.2489397641019999</v>
      </c>
      <c r="F17" s="701">
        <v>1940</v>
      </c>
      <c r="G17" s="702">
        <v>808.33333333333303</v>
      </c>
      <c r="H17" s="704">
        <v>192.12264999999999</v>
      </c>
      <c r="I17" s="701">
        <v>748.98557000000005</v>
      </c>
      <c r="J17" s="702">
        <v>-59.347763333332999</v>
      </c>
      <c r="K17" s="705">
        <v>0.386075036082</v>
      </c>
    </row>
    <row r="18" spans="1:11" ht="14.4" customHeight="1" thickBot="1" x14ac:dyDescent="0.35">
      <c r="A18" s="723" t="s">
        <v>343</v>
      </c>
      <c r="B18" s="701">
        <v>300</v>
      </c>
      <c r="C18" s="701">
        <v>279.563590000001</v>
      </c>
      <c r="D18" s="702">
        <v>-20.436409999999</v>
      </c>
      <c r="E18" s="703">
        <v>0.93187863333300003</v>
      </c>
      <c r="F18" s="701">
        <v>280</v>
      </c>
      <c r="G18" s="702">
        <v>116.666666666667</v>
      </c>
      <c r="H18" s="704">
        <v>0.53459999999999996</v>
      </c>
      <c r="I18" s="701">
        <v>134.0883</v>
      </c>
      <c r="J18" s="702">
        <v>17.421633333332998</v>
      </c>
      <c r="K18" s="705">
        <v>0.47888678571400001</v>
      </c>
    </row>
    <row r="19" spans="1:11" ht="14.4" customHeight="1" thickBot="1" x14ac:dyDescent="0.35">
      <c r="A19" s="723" t="s">
        <v>344</v>
      </c>
      <c r="B19" s="701">
        <v>270</v>
      </c>
      <c r="C19" s="701">
        <v>227.08005</v>
      </c>
      <c r="D19" s="702">
        <v>-42.919949999998998</v>
      </c>
      <c r="E19" s="703">
        <v>0.84103722222199995</v>
      </c>
      <c r="F19" s="701">
        <v>270</v>
      </c>
      <c r="G19" s="702">
        <v>112.5</v>
      </c>
      <c r="H19" s="704">
        <v>18.960380000000001</v>
      </c>
      <c r="I19" s="701">
        <v>99.235159999999993</v>
      </c>
      <c r="J19" s="702">
        <v>-13.26484</v>
      </c>
      <c r="K19" s="705">
        <v>0.367537629629</v>
      </c>
    </row>
    <row r="20" spans="1:11" ht="14.4" customHeight="1" thickBot="1" x14ac:dyDescent="0.35">
      <c r="A20" s="722" t="s">
        <v>345</v>
      </c>
      <c r="B20" s="706">
        <v>2311.7704163673502</v>
      </c>
      <c r="C20" s="706">
        <v>2367.3449999999998</v>
      </c>
      <c r="D20" s="707">
        <v>55.574583632657998</v>
      </c>
      <c r="E20" s="713">
        <v>1.0240398368450001</v>
      </c>
      <c r="F20" s="706">
        <v>2577.80648042026</v>
      </c>
      <c r="G20" s="707">
        <v>1074.0860335084401</v>
      </c>
      <c r="H20" s="709">
        <v>233.94</v>
      </c>
      <c r="I20" s="706">
        <v>1003.97</v>
      </c>
      <c r="J20" s="707">
        <v>-70.116033508442996</v>
      </c>
      <c r="K20" s="714">
        <v>0.38946678411399999</v>
      </c>
    </row>
    <row r="21" spans="1:11" ht="14.4" customHeight="1" thickBot="1" x14ac:dyDescent="0.35">
      <c r="A21" s="723" t="s">
        <v>346</v>
      </c>
      <c r="B21" s="701">
        <v>1949.9012048622899</v>
      </c>
      <c r="C21" s="701">
        <v>2045.8150000000001</v>
      </c>
      <c r="D21" s="702">
        <v>95.913795137711006</v>
      </c>
      <c r="E21" s="703">
        <v>1.049189053731</v>
      </c>
      <c r="F21" s="701">
        <v>2215.8078251156699</v>
      </c>
      <c r="G21" s="702">
        <v>923.25326046486202</v>
      </c>
      <c r="H21" s="704">
        <v>217.09</v>
      </c>
      <c r="I21" s="701">
        <v>903.5</v>
      </c>
      <c r="J21" s="702">
        <v>-19.753260464861999</v>
      </c>
      <c r="K21" s="705">
        <v>0.40775196736699998</v>
      </c>
    </row>
    <row r="22" spans="1:11" ht="14.4" customHeight="1" thickBot="1" x14ac:dyDescent="0.35">
      <c r="A22" s="723" t="s">
        <v>347</v>
      </c>
      <c r="B22" s="701">
        <v>361.86921150505401</v>
      </c>
      <c r="C22" s="701">
        <v>321.530000000001</v>
      </c>
      <c r="D22" s="702">
        <v>-40.339211505053001</v>
      </c>
      <c r="E22" s="703">
        <v>0.88852543896299996</v>
      </c>
      <c r="F22" s="701">
        <v>361.998655304593</v>
      </c>
      <c r="G22" s="702">
        <v>150.83277304358</v>
      </c>
      <c r="H22" s="704">
        <v>16.850000000000001</v>
      </c>
      <c r="I22" s="701">
        <v>100.47</v>
      </c>
      <c r="J22" s="702">
        <v>-50.362773043579999</v>
      </c>
      <c r="K22" s="705">
        <v>0.27754246743099997</v>
      </c>
    </row>
    <row r="23" spans="1:11" ht="14.4" customHeight="1" thickBot="1" x14ac:dyDescent="0.35">
      <c r="A23" s="722" t="s">
        <v>348</v>
      </c>
      <c r="B23" s="706">
        <v>20034.428865701298</v>
      </c>
      <c r="C23" s="706">
        <v>20869.902330000001</v>
      </c>
      <c r="D23" s="707">
        <v>835.47346429873505</v>
      </c>
      <c r="E23" s="713">
        <v>1.041701885783</v>
      </c>
      <c r="F23" s="706">
        <v>20140.197726492199</v>
      </c>
      <c r="G23" s="707">
        <v>8391.7490527050995</v>
      </c>
      <c r="H23" s="709">
        <v>2044.3880899999999</v>
      </c>
      <c r="I23" s="706">
        <v>9718.2544799999905</v>
      </c>
      <c r="J23" s="707">
        <v>1326.5054272948901</v>
      </c>
      <c r="K23" s="714">
        <v>0.48253024185600002</v>
      </c>
    </row>
    <row r="24" spans="1:11" ht="14.4" customHeight="1" thickBot="1" x14ac:dyDescent="0.35">
      <c r="A24" s="723" t="s">
        <v>349</v>
      </c>
      <c r="B24" s="701">
        <v>50</v>
      </c>
      <c r="C24" s="701">
        <v>302.45549999999997</v>
      </c>
      <c r="D24" s="702">
        <v>252.4555</v>
      </c>
      <c r="E24" s="703">
        <v>6.0491099999999998</v>
      </c>
      <c r="F24" s="701">
        <v>430</v>
      </c>
      <c r="G24" s="702">
        <v>179.166666666667</v>
      </c>
      <c r="H24" s="704">
        <v>18.86</v>
      </c>
      <c r="I24" s="701">
        <v>85.795519999999996</v>
      </c>
      <c r="J24" s="702">
        <v>-93.371146666665993</v>
      </c>
      <c r="K24" s="705">
        <v>0.199524465116</v>
      </c>
    </row>
    <row r="25" spans="1:11" ht="14.4" customHeight="1" thickBot="1" x14ac:dyDescent="0.35">
      <c r="A25" s="723" t="s">
        <v>350</v>
      </c>
      <c r="B25" s="701">
        <v>40</v>
      </c>
      <c r="C25" s="701">
        <v>65.915700000000001</v>
      </c>
      <c r="D25" s="702">
        <v>25.915700000000001</v>
      </c>
      <c r="E25" s="703">
        <v>1.6478925</v>
      </c>
      <c r="F25" s="701">
        <v>20</v>
      </c>
      <c r="G25" s="702">
        <v>8.333333333333</v>
      </c>
      <c r="H25" s="704">
        <v>9.8062799999999992</v>
      </c>
      <c r="I25" s="701">
        <v>9.8062799999999992</v>
      </c>
      <c r="J25" s="702">
        <v>1.472946666666</v>
      </c>
      <c r="K25" s="705">
        <v>0.49031400000000003</v>
      </c>
    </row>
    <row r="26" spans="1:11" ht="14.4" customHeight="1" thickBot="1" x14ac:dyDescent="0.35">
      <c r="A26" s="723" t="s">
        <v>351</v>
      </c>
      <c r="B26" s="701">
        <v>60</v>
      </c>
      <c r="C26" s="701">
        <v>52.02787</v>
      </c>
      <c r="D26" s="702">
        <v>-7.9721299999989998</v>
      </c>
      <c r="E26" s="703">
        <v>0.86713116666599999</v>
      </c>
      <c r="F26" s="701">
        <v>55</v>
      </c>
      <c r="G26" s="702">
        <v>22.916666666666</v>
      </c>
      <c r="H26" s="704">
        <v>3.6515</v>
      </c>
      <c r="I26" s="701">
        <v>16.439419999999998</v>
      </c>
      <c r="J26" s="702">
        <v>-6.4772466666659998</v>
      </c>
      <c r="K26" s="705">
        <v>0.29889854545400002</v>
      </c>
    </row>
    <row r="27" spans="1:11" ht="14.4" customHeight="1" thickBot="1" x14ac:dyDescent="0.35">
      <c r="A27" s="723" t="s">
        <v>352</v>
      </c>
      <c r="B27" s="701">
        <v>5</v>
      </c>
      <c r="C27" s="701">
        <v>1.42089</v>
      </c>
      <c r="D27" s="702">
        <v>-3.57911</v>
      </c>
      <c r="E27" s="703">
        <v>0.28417799999999999</v>
      </c>
      <c r="F27" s="701">
        <v>5</v>
      </c>
      <c r="G27" s="702">
        <v>2.083333333333</v>
      </c>
      <c r="H27" s="704">
        <v>0</v>
      </c>
      <c r="I27" s="701">
        <v>0</v>
      </c>
      <c r="J27" s="702">
        <v>-2.083333333333</v>
      </c>
      <c r="K27" s="705">
        <v>0</v>
      </c>
    </row>
    <row r="28" spans="1:11" ht="14.4" customHeight="1" thickBot="1" x14ac:dyDescent="0.35">
      <c r="A28" s="723" t="s">
        <v>353</v>
      </c>
      <c r="B28" s="701">
        <v>985</v>
      </c>
      <c r="C28" s="701">
        <v>919.86425000000202</v>
      </c>
      <c r="D28" s="702">
        <v>-65.135749999997998</v>
      </c>
      <c r="E28" s="703">
        <v>0.933872335025</v>
      </c>
      <c r="F28" s="701">
        <v>1330</v>
      </c>
      <c r="G28" s="702">
        <v>554.16666666666697</v>
      </c>
      <c r="H28" s="704">
        <v>134.89586</v>
      </c>
      <c r="I28" s="701">
        <v>514.82194999999899</v>
      </c>
      <c r="J28" s="702">
        <v>-39.344716666666997</v>
      </c>
      <c r="K28" s="705">
        <v>0.38708417293199998</v>
      </c>
    </row>
    <row r="29" spans="1:11" ht="14.4" customHeight="1" thickBot="1" x14ac:dyDescent="0.35">
      <c r="A29" s="723" t="s">
        <v>354</v>
      </c>
      <c r="B29" s="701">
        <v>4470</v>
      </c>
      <c r="C29" s="701">
        <v>4853.96821000001</v>
      </c>
      <c r="D29" s="702">
        <v>383.96821000001103</v>
      </c>
      <c r="E29" s="703">
        <v>1.0858989284110001</v>
      </c>
      <c r="F29" s="701">
        <v>4470</v>
      </c>
      <c r="G29" s="702">
        <v>1862.5</v>
      </c>
      <c r="H29" s="704">
        <v>461.92406</v>
      </c>
      <c r="I29" s="701">
        <v>2377.03773</v>
      </c>
      <c r="J29" s="702">
        <v>514.53772999999796</v>
      </c>
      <c r="K29" s="705">
        <v>0.53177577852299995</v>
      </c>
    </row>
    <row r="30" spans="1:11" ht="14.4" customHeight="1" thickBot="1" x14ac:dyDescent="0.35">
      <c r="A30" s="723" t="s">
        <v>355</v>
      </c>
      <c r="B30" s="701">
        <v>220</v>
      </c>
      <c r="C30" s="701">
        <v>230.77669</v>
      </c>
      <c r="D30" s="702">
        <v>10.77669</v>
      </c>
      <c r="E30" s="703">
        <v>1.0489849545450001</v>
      </c>
      <c r="F30" s="701">
        <v>220</v>
      </c>
      <c r="G30" s="702">
        <v>91.666666666666003</v>
      </c>
      <c r="H30" s="704">
        <v>20.561579999999999</v>
      </c>
      <c r="I30" s="701">
        <v>258.81229999999903</v>
      </c>
      <c r="J30" s="702">
        <v>167.145633333333</v>
      </c>
      <c r="K30" s="705">
        <v>1.1764195454540001</v>
      </c>
    </row>
    <row r="31" spans="1:11" ht="14.4" customHeight="1" thickBot="1" x14ac:dyDescent="0.35">
      <c r="A31" s="723" t="s">
        <v>356</v>
      </c>
      <c r="B31" s="701">
        <v>35</v>
      </c>
      <c r="C31" s="701">
        <v>57.84816</v>
      </c>
      <c r="D31" s="702">
        <v>22.84816</v>
      </c>
      <c r="E31" s="703">
        <v>1.652804571428</v>
      </c>
      <c r="F31" s="701">
        <v>40</v>
      </c>
      <c r="G31" s="702">
        <v>16.666666666666</v>
      </c>
      <c r="H31" s="704">
        <v>0.98118000000000005</v>
      </c>
      <c r="I31" s="701">
        <v>4.9891099999990001</v>
      </c>
      <c r="J31" s="702">
        <v>-11.677556666666</v>
      </c>
      <c r="K31" s="705">
        <v>0.12472775</v>
      </c>
    </row>
    <row r="32" spans="1:11" ht="14.4" customHeight="1" thickBot="1" x14ac:dyDescent="0.35">
      <c r="A32" s="723" t="s">
        <v>357</v>
      </c>
      <c r="B32" s="701">
        <v>100</v>
      </c>
      <c r="C32" s="701">
        <v>112.66673</v>
      </c>
      <c r="D32" s="702">
        <v>12.666729999999999</v>
      </c>
      <c r="E32" s="703">
        <v>1.1266673</v>
      </c>
      <c r="F32" s="701">
        <v>105</v>
      </c>
      <c r="G32" s="702">
        <v>43.75</v>
      </c>
      <c r="H32" s="704">
        <v>6.3280200000000004</v>
      </c>
      <c r="I32" s="701">
        <v>33.245579999999997</v>
      </c>
      <c r="J32" s="702">
        <v>-10.50442</v>
      </c>
      <c r="K32" s="705">
        <v>0.31662457142799999</v>
      </c>
    </row>
    <row r="33" spans="1:11" ht="14.4" customHeight="1" thickBot="1" x14ac:dyDescent="0.35">
      <c r="A33" s="723" t="s">
        <v>358</v>
      </c>
      <c r="B33" s="701">
        <v>261</v>
      </c>
      <c r="C33" s="701">
        <v>257.41592000000003</v>
      </c>
      <c r="D33" s="702">
        <v>-3.5840799999990001</v>
      </c>
      <c r="E33" s="703">
        <v>0.98626789272000004</v>
      </c>
      <c r="F33" s="701">
        <v>240</v>
      </c>
      <c r="G33" s="702">
        <v>100</v>
      </c>
      <c r="H33" s="704">
        <v>18.686299999999999</v>
      </c>
      <c r="I33" s="701">
        <v>91.160799999999995</v>
      </c>
      <c r="J33" s="702">
        <v>-8.8391999999999999</v>
      </c>
      <c r="K33" s="705">
        <v>0.37983666666600002</v>
      </c>
    </row>
    <row r="34" spans="1:11" ht="14.4" customHeight="1" thickBot="1" x14ac:dyDescent="0.35">
      <c r="A34" s="723" t="s">
        <v>359</v>
      </c>
      <c r="B34" s="701">
        <v>198.42886570130099</v>
      </c>
      <c r="C34" s="701">
        <v>274.54113000000098</v>
      </c>
      <c r="D34" s="702">
        <v>76.112264298699003</v>
      </c>
      <c r="E34" s="703">
        <v>1.383574557208</v>
      </c>
      <c r="F34" s="701">
        <v>235</v>
      </c>
      <c r="G34" s="702">
        <v>97.916666666666003</v>
      </c>
      <c r="H34" s="704">
        <v>25.729019999999998</v>
      </c>
      <c r="I34" s="701">
        <v>106.59787</v>
      </c>
      <c r="J34" s="702">
        <v>8.6812033333330003</v>
      </c>
      <c r="K34" s="705">
        <v>0.45360795744600002</v>
      </c>
    </row>
    <row r="35" spans="1:11" ht="14.4" customHeight="1" thickBot="1" x14ac:dyDescent="0.35">
      <c r="A35" s="723" t="s">
        <v>360</v>
      </c>
      <c r="B35" s="701">
        <v>5</v>
      </c>
      <c r="C35" s="701">
        <v>6.5473499999999998</v>
      </c>
      <c r="D35" s="702">
        <v>1.54735</v>
      </c>
      <c r="E35" s="703">
        <v>1.3094699999999999</v>
      </c>
      <c r="F35" s="701">
        <v>10</v>
      </c>
      <c r="G35" s="702">
        <v>4.1666666666659999</v>
      </c>
      <c r="H35" s="704">
        <v>0</v>
      </c>
      <c r="I35" s="701">
        <v>0</v>
      </c>
      <c r="J35" s="702">
        <v>-4.1666666666659999</v>
      </c>
      <c r="K35" s="705">
        <v>0</v>
      </c>
    </row>
    <row r="36" spans="1:11" ht="14.4" customHeight="1" thickBot="1" x14ac:dyDescent="0.35">
      <c r="A36" s="723" t="s">
        <v>361</v>
      </c>
      <c r="B36" s="701">
        <v>90</v>
      </c>
      <c r="C36" s="701">
        <v>72.263350000000003</v>
      </c>
      <c r="D36" s="702">
        <v>-17.736649999998999</v>
      </c>
      <c r="E36" s="703">
        <v>0.80292611111099998</v>
      </c>
      <c r="F36" s="701">
        <v>80</v>
      </c>
      <c r="G36" s="702">
        <v>33.333333333333002</v>
      </c>
      <c r="H36" s="704">
        <v>5.95275</v>
      </c>
      <c r="I36" s="701">
        <v>19.34638</v>
      </c>
      <c r="J36" s="702">
        <v>-13.986953333333</v>
      </c>
      <c r="K36" s="705">
        <v>0.24182975000000001</v>
      </c>
    </row>
    <row r="37" spans="1:11" ht="14.4" customHeight="1" thickBot="1" x14ac:dyDescent="0.35">
      <c r="A37" s="723" t="s">
        <v>362</v>
      </c>
      <c r="B37" s="701">
        <v>13105</v>
      </c>
      <c r="C37" s="701">
        <v>13250.50792</v>
      </c>
      <c r="D37" s="702">
        <v>145.507920000025</v>
      </c>
      <c r="E37" s="703">
        <v>1.0111032369320001</v>
      </c>
      <c r="F37" s="701">
        <v>12900.197726492201</v>
      </c>
      <c r="G37" s="702">
        <v>5375.0823860384298</v>
      </c>
      <c r="H37" s="704">
        <v>1337.01154</v>
      </c>
      <c r="I37" s="701">
        <v>6200.20153999999</v>
      </c>
      <c r="J37" s="702">
        <v>825.11915396156098</v>
      </c>
      <c r="K37" s="705">
        <v>0.48062841139700002</v>
      </c>
    </row>
    <row r="38" spans="1:11" ht="14.4" customHeight="1" thickBot="1" x14ac:dyDescent="0.35">
      <c r="A38" s="723" t="s">
        <v>363</v>
      </c>
      <c r="B38" s="701">
        <v>410</v>
      </c>
      <c r="C38" s="701">
        <v>411.68266000000102</v>
      </c>
      <c r="D38" s="702">
        <v>1.68266</v>
      </c>
      <c r="E38" s="703">
        <v>1.0041040487799999</v>
      </c>
      <c r="F38" s="701">
        <v>0</v>
      </c>
      <c r="G38" s="702">
        <v>0</v>
      </c>
      <c r="H38" s="704">
        <v>0</v>
      </c>
      <c r="I38" s="701">
        <v>0</v>
      </c>
      <c r="J38" s="702">
        <v>0</v>
      </c>
      <c r="K38" s="712" t="s">
        <v>329</v>
      </c>
    </row>
    <row r="39" spans="1:11" ht="14.4" customHeight="1" thickBot="1" x14ac:dyDescent="0.35">
      <c r="A39" s="722" t="s">
        <v>364</v>
      </c>
      <c r="B39" s="706">
        <v>1433.0758068846601</v>
      </c>
      <c r="C39" s="706">
        <v>1394.98621</v>
      </c>
      <c r="D39" s="707">
        <v>-38.089596884654</v>
      </c>
      <c r="E39" s="713">
        <v>0.97342108721499998</v>
      </c>
      <c r="F39" s="706">
        <v>1385.61078265489</v>
      </c>
      <c r="G39" s="707">
        <v>577.33782610620494</v>
      </c>
      <c r="H39" s="709">
        <v>146.46361999999999</v>
      </c>
      <c r="I39" s="706">
        <v>655.58735999999999</v>
      </c>
      <c r="J39" s="707">
        <v>78.249533893793995</v>
      </c>
      <c r="K39" s="714">
        <v>0.47313962059600001</v>
      </c>
    </row>
    <row r="40" spans="1:11" ht="14.4" customHeight="1" thickBot="1" x14ac:dyDescent="0.35">
      <c r="A40" s="723" t="s">
        <v>365</v>
      </c>
      <c r="B40" s="701">
        <v>1213.58072073324</v>
      </c>
      <c r="C40" s="701">
        <v>1181.3660600000001</v>
      </c>
      <c r="D40" s="702">
        <v>-32.214660733235</v>
      </c>
      <c r="E40" s="703">
        <v>0.97345486774500001</v>
      </c>
      <c r="F40" s="701">
        <v>1164.3006806358601</v>
      </c>
      <c r="G40" s="702">
        <v>485.12528359827502</v>
      </c>
      <c r="H40" s="704">
        <v>124.03946999999999</v>
      </c>
      <c r="I40" s="701">
        <v>556.27552000000003</v>
      </c>
      <c r="J40" s="702">
        <v>71.150236401724996</v>
      </c>
      <c r="K40" s="705">
        <v>0.47777651362000001</v>
      </c>
    </row>
    <row r="41" spans="1:11" ht="14.4" customHeight="1" thickBot="1" x14ac:dyDescent="0.35">
      <c r="A41" s="723" t="s">
        <v>366</v>
      </c>
      <c r="B41" s="701">
        <v>219.49508615142</v>
      </c>
      <c r="C41" s="701">
        <v>213.62015</v>
      </c>
      <c r="D41" s="702">
        <v>-5.8749361514189999</v>
      </c>
      <c r="E41" s="703">
        <v>0.97323431583599995</v>
      </c>
      <c r="F41" s="701">
        <v>221.310102019033</v>
      </c>
      <c r="G41" s="702">
        <v>92.212542507929996</v>
      </c>
      <c r="H41" s="704">
        <v>22.424150000000001</v>
      </c>
      <c r="I41" s="701">
        <v>99.311839999998995</v>
      </c>
      <c r="J41" s="702">
        <v>7.0992974920689997</v>
      </c>
      <c r="K41" s="705">
        <v>0.448745172922</v>
      </c>
    </row>
    <row r="42" spans="1:11" ht="14.4" customHeight="1" thickBot="1" x14ac:dyDescent="0.35">
      <c r="A42" s="722" t="s">
        <v>367</v>
      </c>
      <c r="B42" s="706">
        <v>1078.8628720240099</v>
      </c>
      <c r="C42" s="706">
        <v>1101.27171</v>
      </c>
      <c r="D42" s="707">
        <v>22.408837975992</v>
      </c>
      <c r="E42" s="713">
        <v>1.0207707935420001</v>
      </c>
      <c r="F42" s="706">
        <v>1054.3280160254201</v>
      </c>
      <c r="G42" s="707">
        <v>439.30334001059202</v>
      </c>
      <c r="H42" s="709">
        <v>91.148499999999999</v>
      </c>
      <c r="I42" s="706">
        <v>381.60894000000002</v>
      </c>
      <c r="J42" s="707">
        <v>-57.694400010591998</v>
      </c>
      <c r="K42" s="714">
        <v>0.36194517664300002</v>
      </c>
    </row>
    <row r="43" spans="1:11" ht="14.4" customHeight="1" thickBot="1" x14ac:dyDescent="0.35">
      <c r="A43" s="723" t="s">
        <v>368</v>
      </c>
      <c r="B43" s="701">
        <v>0</v>
      </c>
      <c r="C43" s="701">
        <v>-7.1054273576010003E-15</v>
      </c>
      <c r="D43" s="702">
        <v>-7.1054273576010003E-15</v>
      </c>
      <c r="E43" s="711" t="s">
        <v>329</v>
      </c>
      <c r="F43" s="701">
        <v>0</v>
      </c>
      <c r="G43" s="702">
        <v>0</v>
      </c>
      <c r="H43" s="704">
        <v>1.1495</v>
      </c>
      <c r="I43" s="701">
        <v>12.9107</v>
      </c>
      <c r="J43" s="702">
        <v>12.9107</v>
      </c>
      <c r="K43" s="712" t="s">
        <v>329</v>
      </c>
    </row>
    <row r="44" spans="1:11" ht="14.4" customHeight="1" thickBot="1" x14ac:dyDescent="0.35">
      <c r="A44" s="723" t="s">
        <v>369</v>
      </c>
      <c r="B44" s="701">
        <v>80</v>
      </c>
      <c r="C44" s="701">
        <v>71.364620000000002</v>
      </c>
      <c r="D44" s="702">
        <v>-8.6353799999989995</v>
      </c>
      <c r="E44" s="703">
        <v>0.89205774999999998</v>
      </c>
      <c r="F44" s="701">
        <v>75</v>
      </c>
      <c r="G44" s="702">
        <v>31.25</v>
      </c>
      <c r="H44" s="704">
        <v>4.9336200000000003</v>
      </c>
      <c r="I44" s="701">
        <v>27.01782</v>
      </c>
      <c r="J44" s="702">
        <v>-4.2321799999999996</v>
      </c>
      <c r="K44" s="705">
        <v>0.36023759999999999</v>
      </c>
    </row>
    <row r="45" spans="1:11" ht="14.4" customHeight="1" thickBot="1" x14ac:dyDescent="0.35">
      <c r="A45" s="723" t="s">
        <v>370</v>
      </c>
      <c r="B45" s="701">
        <v>569.38145229944598</v>
      </c>
      <c r="C45" s="701">
        <v>554.27587000000096</v>
      </c>
      <c r="D45" s="702">
        <v>-15.105582299445</v>
      </c>
      <c r="E45" s="703">
        <v>0.97347018902899995</v>
      </c>
      <c r="F45" s="701">
        <v>560</v>
      </c>
      <c r="G45" s="702">
        <v>233.333333333333</v>
      </c>
      <c r="H45" s="704">
        <v>50.967579999999998</v>
      </c>
      <c r="I45" s="701">
        <v>172.09838999999999</v>
      </c>
      <c r="J45" s="702">
        <v>-61.234943333333</v>
      </c>
      <c r="K45" s="705">
        <v>0.30731855357100002</v>
      </c>
    </row>
    <row r="46" spans="1:11" ht="14.4" customHeight="1" thickBot="1" x14ac:dyDescent="0.35">
      <c r="A46" s="723" t="s">
        <v>371</v>
      </c>
      <c r="B46" s="701">
        <v>155</v>
      </c>
      <c r="C46" s="701">
        <v>172.26167000000001</v>
      </c>
      <c r="D46" s="702">
        <v>17.261669999999999</v>
      </c>
      <c r="E46" s="703">
        <v>1.1113656129030001</v>
      </c>
      <c r="F46" s="701">
        <v>160</v>
      </c>
      <c r="G46" s="702">
        <v>66.666666666666003</v>
      </c>
      <c r="H46" s="704">
        <v>12.18478</v>
      </c>
      <c r="I46" s="701">
        <v>62.653089999999999</v>
      </c>
      <c r="J46" s="702">
        <v>-4.0135766666660002</v>
      </c>
      <c r="K46" s="705">
        <v>0.39158181250000001</v>
      </c>
    </row>
    <row r="47" spans="1:11" ht="14.4" customHeight="1" thickBot="1" x14ac:dyDescent="0.35">
      <c r="A47" s="723" t="s">
        <v>372</v>
      </c>
      <c r="B47" s="701">
        <v>17.531642233905998</v>
      </c>
      <c r="C47" s="701">
        <v>9.7990999999999993</v>
      </c>
      <c r="D47" s="702">
        <v>-7.7325422339049998</v>
      </c>
      <c r="E47" s="703">
        <v>0.55893794028300003</v>
      </c>
      <c r="F47" s="701">
        <v>9.7272677007039992</v>
      </c>
      <c r="G47" s="702">
        <v>4.0530282086260003</v>
      </c>
      <c r="H47" s="704">
        <v>1.4179999999999999</v>
      </c>
      <c r="I47" s="701">
        <v>8.243239999999</v>
      </c>
      <c r="J47" s="702">
        <v>4.1902117913729997</v>
      </c>
      <c r="K47" s="705">
        <v>0.84743632576299999</v>
      </c>
    </row>
    <row r="48" spans="1:11" ht="14.4" customHeight="1" thickBot="1" x14ac:dyDescent="0.35">
      <c r="A48" s="723" t="s">
        <v>373</v>
      </c>
      <c r="B48" s="701">
        <v>0.29777283478799998</v>
      </c>
      <c r="C48" s="701">
        <v>0.159</v>
      </c>
      <c r="D48" s="702">
        <v>-0.13877283478800001</v>
      </c>
      <c r="E48" s="703">
        <v>0.53396408746599999</v>
      </c>
      <c r="F48" s="701">
        <v>0</v>
      </c>
      <c r="G48" s="702">
        <v>0</v>
      </c>
      <c r="H48" s="704">
        <v>0</v>
      </c>
      <c r="I48" s="701">
        <v>0</v>
      </c>
      <c r="J48" s="702">
        <v>0</v>
      </c>
      <c r="K48" s="712" t="s">
        <v>329</v>
      </c>
    </row>
    <row r="49" spans="1:11" ht="14.4" customHeight="1" thickBot="1" x14ac:dyDescent="0.35">
      <c r="A49" s="723" t="s">
        <v>374</v>
      </c>
      <c r="B49" s="701">
        <v>0</v>
      </c>
      <c r="C49" s="701">
        <v>25.84779</v>
      </c>
      <c r="D49" s="702">
        <v>25.84779</v>
      </c>
      <c r="E49" s="711" t="s">
        <v>329</v>
      </c>
      <c r="F49" s="701">
        <v>0</v>
      </c>
      <c r="G49" s="702">
        <v>0</v>
      </c>
      <c r="H49" s="704">
        <v>2.5821399999999999</v>
      </c>
      <c r="I49" s="701">
        <v>8.6853799999990002</v>
      </c>
      <c r="J49" s="702">
        <v>8.6853799999990002</v>
      </c>
      <c r="K49" s="712" t="s">
        <v>329</v>
      </c>
    </row>
    <row r="50" spans="1:11" ht="14.4" customHeight="1" thickBot="1" x14ac:dyDescent="0.35">
      <c r="A50" s="723" t="s">
        <v>375</v>
      </c>
      <c r="B50" s="701">
        <v>9.3806734199780006</v>
      </c>
      <c r="C50" s="701">
        <v>3.9413499999999999</v>
      </c>
      <c r="D50" s="702">
        <v>-5.4393234199779998</v>
      </c>
      <c r="E50" s="703">
        <v>0.42015640280200001</v>
      </c>
      <c r="F50" s="701">
        <v>0</v>
      </c>
      <c r="G50" s="702">
        <v>0</v>
      </c>
      <c r="H50" s="704">
        <v>0.40811999999999998</v>
      </c>
      <c r="I50" s="701">
        <v>2.5197099999999999</v>
      </c>
      <c r="J50" s="702">
        <v>2.5197099999999999</v>
      </c>
      <c r="K50" s="712" t="s">
        <v>329</v>
      </c>
    </row>
    <row r="51" spans="1:11" ht="14.4" customHeight="1" thickBot="1" x14ac:dyDescent="0.35">
      <c r="A51" s="723" t="s">
        <v>376</v>
      </c>
      <c r="B51" s="701">
        <v>0</v>
      </c>
      <c r="C51" s="701">
        <v>0</v>
      </c>
      <c r="D51" s="702">
        <v>0</v>
      </c>
      <c r="E51" s="703">
        <v>1</v>
      </c>
      <c r="F51" s="701">
        <v>0</v>
      </c>
      <c r="G51" s="702">
        <v>0</v>
      </c>
      <c r="H51" s="704">
        <v>0.48742000000000002</v>
      </c>
      <c r="I51" s="701">
        <v>0.48742000000000002</v>
      </c>
      <c r="J51" s="702">
        <v>0.48742000000000002</v>
      </c>
      <c r="K51" s="712" t="s">
        <v>377</v>
      </c>
    </row>
    <row r="52" spans="1:11" ht="14.4" customHeight="1" thickBot="1" x14ac:dyDescent="0.35">
      <c r="A52" s="723" t="s">
        <v>378</v>
      </c>
      <c r="B52" s="701">
        <v>42.271331235890003</v>
      </c>
      <c r="C52" s="701">
        <v>52.666499999999999</v>
      </c>
      <c r="D52" s="702">
        <v>10.395168764109</v>
      </c>
      <c r="E52" s="703">
        <v>1.245915339313</v>
      </c>
      <c r="F52" s="701">
        <v>49.600748324716001</v>
      </c>
      <c r="G52" s="702">
        <v>20.666978468631999</v>
      </c>
      <c r="H52" s="704">
        <v>2.5857700000000001</v>
      </c>
      <c r="I52" s="701">
        <v>16.438870000000001</v>
      </c>
      <c r="J52" s="702">
        <v>-4.2281084686319996</v>
      </c>
      <c r="K52" s="705">
        <v>0.33142383039000001</v>
      </c>
    </row>
    <row r="53" spans="1:11" ht="14.4" customHeight="1" thickBot="1" x14ac:dyDescent="0.35">
      <c r="A53" s="723" t="s">
        <v>379</v>
      </c>
      <c r="B53" s="701">
        <v>0</v>
      </c>
      <c r="C53" s="701">
        <v>10.808</v>
      </c>
      <c r="D53" s="702">
        <v>10.808</v>
      </c>
      <c r="E53" s="711" t="s">
        <v>377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0</v>
      </c>
      <c r="C54" s="701">
        <v>7.26</v>
      </c>
      <c r="D54" s="702">
        <v>7.26</v>
      </c>
      <c r="E54" s="711" t="s">
        <v>377</v>
      </c>
      <c r="F54" s="701">
        <v>0</v>
      </c>
      <c r="G54" s="702">
        <v>0</v>
      </c>
      <c r="H54" s="704">
        <v>0</v>
      </c>
      <c r="I54" s="701">
        <v>1.804</v>
      </c>
      <c r="J54" s="702">
        <v>1.804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0</v>
      </c>
      <c r="D55" s="702">
        <v>0</v>
      </c>
      <c r="E55" s="703">
        <v>1</v>
      </c>
      <c r="F55" s="701">
        <v>0</v>
      </c>
      <c r="G55" s="702">
        <v>0</v>
      </c>
      <c r="H55" s="704">
        <v>0</v>
      </c>
      <c r="I55" s="701">
        <v>1.21</v>
      </c>
      <c r="J55" s="702">
        <v>1.21</v>
      </c>
      <c r="K55" s="712" t="s">
        <v>377</v>
      </c>
    </row>
    <row r="56" spans="1:11" ht="14.4" customHeight="1" thickBot="1" x14ac:dyDescent="0.35">
      <c r="A56" s="723" t="s">
        <v>382</v>
      </c>
      <c r="B56" s="701">
        <v>0</v>
      </c>
      <c r="C56" s="701">
        <v>15.089</v>
      </c>
      <c r="D56" s="702">
        <v>15.089</v>
      </c>
      <c r="E56" s="711" t="s">
        <v>329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205</v>
      </c>
      <c r="C57" s="701">
        <v>177.79881</v>
      </c>
      <c r="D57" s="702">
        <v>-27.201189999998999</v>
      </c>
      <c r="E57" s="703">
        <v>0.867311268292</v>
      </c>
      <c r="F57" s="701">
        <v>200</v>
      </c>
      <c r="G57" s="702">
        <v>83.333333333333002</v>
      </c>
      <c r="H57" s="704">
        <v>14.431570000000001</v>
      </c>
      <c r="I57" s="701">
        <v>67.540319999999994</v>
      </c>
      <c r="J57" s="702">
        <v>-15.793013333333001</v>
      </c>
      <c r="K57" s="705">
        <v>0.33770159999999999</v>
      </c>
    </row>
    <row r="58" spans="1:11" ht="14.4" customHeight="1" thickBot="1" x14ac:dyDescent="0.35">
      <c r="A58" s="722" t="s">
        <v>384</v>
      </c>
      <c r="B58" s="706">
        <v>119.26687407828599</v>
      </c>
      <c r="C58" s="706">
        <v>122.69407</v>
      </c>
      <c r="D58" s="707">
        <v>3.427195921714</v>
      </c>
      <c r="E58" s="713">
        <v>1.028735522316</v>
      </c>
      <c r="F58" s="706">
        <v>108.240824504549</v>
      </c>
      <c r="G58" s="707">
        <v>45.100343543561998</v>
      </c>
      <c r="H58" s="709">
        <v>98.729079999999996</v>
      </c>
      <c r="I58" s="706">
        <v>136.37279000000001</v>
      </c>
      <c r="J58" s="707">
        <v>91.272446456436995</v>
      </c>
      <c r="K58" s="714">
        <v>1.2599016186750001</v>
      </c>
    </row>
    <row r="59" spans="1:11" ht="14.4" customHeight="1" thickBot="1" x14ac:dyDescent="0.35">
      <c r="A59" s="723" t="s">
        <v>385</v>
      </c>
      <c r="B59" s="701">
        <v>0</v>
      </c>
      <c r="C59" s="701">
        <v>15.37989</v>
      </c>
      <c r="D59" s="702">
        <v>15.37989</v>
      </c>
      <c r="E59" s="711" t="s">
        <v>377</v>
      </c>
      <c r="F59" s="701">
        <v>0</v>
      </c>
      <c r="G59" s="702">
        <v>0</v>
      </c>
      <c r="H59" s="704">
        <v>0</v>
      </c>
      <c r="I59" s="701">
        <v>3.7303699999990001</v>
      </c>
      <c r="J59" s="702">
        <v>3.7303699999990001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2.2741997174800002</v>
      </c>
      <c r="C60" s="701">
        <v>2.7500399999999998</v>
      </c>
      <c r="D60" s="702">
        <v>0.47584028251900001</v>
      </c>
      <c r="E60" s="703">
        <v>1.209234166578</v>
      </c>
      <c r="F60" s="701">
        <v>2.387946362783</v>
      </c>
      <c r="G60" s="702">
        <v>0.99497765115900005</v>
      </c>
      <c r="H60" s="704">
        <v>9.3109999999999998E-2</v>
      </c>
      <c r="I60" s="701">
        <v>0.23910999999999999</v>
      </c>
      <c r="J60" s="702">
        <v>-0.75586765115900001</v>
      </c>
      <c r="K60" s="705">
        <v>0.100132064826</v>
      </c>
    </row>
    <row r="61" spans="1:11" ht="14.4" customHeight="1" thickBot="1" x14ac:dyDescent="0.35">
      <c r="A61" s="723" t="s">
        <v>387</v>
      </c>
      <c r="B61" s="701">
        <v>9.3506458450049994</v>
      </c>
      <c r="C61" s="701">
        <v>10.3505</v>
      </c>
      <c r="D61" s="702">
        <v>0.99985415499399999</v>
      </c>
      <c r="E61" s="703">
        <v>1.10692888722</v>
      </c>
      <c r="F61" s="701">
        <v>2.3606537335189999</v>
      </c>
      <c r="G61" s="702">
        <v>0.98360572229900001</v>
      </c>
      <c r="H61" s="704">
        <v>0</v>
      </c>
      <c r="I61" s="701">
        <v>0</v>
      </c>
      <c r="J61" s="702">
        <v>-0.98360572229900001</v>
      </c>
      <c r="K61" s="705">
        <v>0</v>
      </c>
    </row>
    <row r="62" spans="1:11" ht="14.4" customHeight="1" thickBot="1" x14ac:dyDescent="0.35">
      <c r="A62" s="723" t="s">
        <v>388</v>
      </c>
      <c r="B62" s="701">
        <v>98.472339669679002</v>
      </c>
      <c r="C62" s="701">
        <v>81.782849999999996</v>
      </c>
      <c r="D62" s="702">
        <v>-16.689489669678</v>
      </c>
      <c r="E62" s="703">
        <v>0.83051596290200003</v>
      </c>
      <c r="F62" s="701">
        <v>85.937446514870004</v>
      </c>
      <c r="G62" s="702">
        <v>35.807269381194999</v>
      </c>
      <c r="H62" s="704">
        <v>97.905339999999995</v>
      </c>
      <c r="I62" s="701">
        <v>127.80356</v>
      </c>
      <c r="J62" s="702">
        <v>91.996290618803997</v>
      </c>
      <c r="K62" s="705">
        <v>1.4871696237550001</v>
      </c>
    </row>
    <row r="63" spans="1:11" ht="14.4" customHeight="1" thickBot="1" x14ac:dyDescent="0.35">
      <c r="A63" s="723" t="s">
        <v>389</v>
      </c>
      <c r="B63" s="701">
        <v>0</v>
      </c>
      <c r="C63" s="701">
        <v>2.2869000000000002</v>
      </c>
      <c r="D63" s="702">
        <v>2.2869000000000002</v>
      </c>
      <c r="E63" s="711" t="s">
        <v>329</v>
      </c>
      <c r="F63" s="701">
        <v>2.5676836925119999</v>
      </c>
      <c r="G63" s="702">
        <v>1.069868205213</v>
      </c>
      <c r="H63" s="704">
        <v>0</v>
      </c>
      <c r="I63" s="701">
        <v>0</v>
      </c>
      <c r="J63" s="702">
        <v>-1.069868205213</v>
      </c>
      <c r="K63" s="705">
        <v>0</v>
      </c>
    </row>
    <row r="64" spans="1:11" ht="14.4" customHeight="1" thickBot="1" x14ac:dyDescent="0.35">
      <c r="A64" s="723" t="s">
        <v>390</v>
      </c>
      <c r="B64" s="701">
        <v>9.1696888461209998</v>
      </c>
      <c r="C64" s="701">
        <v>10.143890000000001</v>
      </c>
      <c r="D64" s="702">
        <v>0.97420115387799999</v>
      </c>
      <c r="E64" s="703">
        <v>1.106241462521</v>
      </c>
      <c r="F64" s="701">
        <v>9.4789021559840005</v>
      </c>
      <c r="G64" s="702">
        <v>3.949542564993</v>
      </c>
      <c r="H64" s="704">
        <v>0.73063</v>
      </c>
      <c r="I64" s="701">
        <v>4.5997500000000002</v>
      </c>
      <c r="J64" s="702">
        <v>0.65020743500599998</v>
      </c>
      <c r="K64" s="705">
        <v>0.485261892601</v>
      </c>
    </row>
    <row r="65" spans="1:11" ht="14.4" customHeight="1" thickBot="1" x14ac:dyDescent="0.35">
      <c r="A65" s="723" t="s">
        <v>391</v>
      </c>
      <c r="B65" s="701">
        <v>0</v>
      </c>
      <c r="C65" s="701">
        <v>0</v>
      </c>
      <c r="D65" s="702">
        <v>0</v>
      </c>
      <c r="E65" s="703">
        <v>1</v>
      </c>
      <c r="F65" s="701">
        <v>5.5081920448780002</v>
      </c>
      <c r="G65" s="702">
        <v>2.2950800186990001</v>
      </c>
      <c r="H65" s="704">
        <v>0</v>
      </c>
      <c r="I65" s="701">
        <v>0</v>
      </c>
      <c r="J65" s="702">
        <v>-2.2950800186990001</v>
      </c>
      <c r="K65" s="705">
        <v>0</v>
      </c>
    </row>
    <row r="66" spans="1:11" ht="14.4" customHeight="1" thickBot="1" x14ac:dyDescent="0.35">
      <c r="A66" s="722" t="s">
        <v>392</v>
      </c>
      <c r="B66" s="706">
        <v>282.89861114055998</v>
      </c>
      <c r="C66" s="706">
        <v>399.46683000000098</v>
      </c>
      <c r="D66" s="707">
        <v>116.568218859441</v>
      </c>
      <c r="E66" s="713">
        <v>1.412049456126</v>
      </c>
      <c r="F66" s="706">
        <v>260</v>
      </c>
      <c r="G66" s="707">
        <v>108.333333333333</v>
      </c>
      <c r="H66" s="709">
        <v>20.237300000000001</v>
      </c>
      <c r="I66" s="706">
        <v>99.619999999998996</v>
      </c>
      <c r="J66" s="707">
        <v>-8.7133333333330008</v>
      </c>
      <c r="K66" s="714">
        <v>0.38315384615300002</v>
      </c>
    </row>
    <row r="67" spans="1:11" ht="14.4" customHeight="1" thickBot="1" x14ac:dyDescent="0.35">
      <c r="A67" s="723" t="s">
        <v>393</v>
      </c>
      <c r="B67" s="701">
        <v>0</v>
      </c>
      <c r="C67" s="701">
        <v>55.360140000000001</v>
      </c>
      <c r="D67" s="702">
        <v>55.360140000000001</v>
      </c>
      <c r="E67" s="711" t="s">
        <v>329</v>
      </c>
      <c r="F67" s="701">
        <v>0</v>
      </c>
      <c r="G67" s="702">
        <v>0</v>
      </c>
      <c r="H67" s="704">
        <v>0</v>
      </c>
      <c r="I67" s="701">
        <v>0</v>
      </c>
      <c r="J67" s="702">
        <v>0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72.987152698540001</v>
      </c>
      <c r="C68" s="701">
        <v>77.847750000000005</v>
      </c>
      <c r="D68" s="702">
        <v>4.8605973014590003</v>
      </c>
      <c r="E68" s="703">
        <v>1.0665952448030001</v>
      </c>
      <c r="F68" s="701">
        <v>0</v>
      </c>
      <c r="G68" s="702">
        <v>0</v>
      </c>
      <c r="H68" s="704">
        <v>1.9347399999999999</v>
      </c>
      <c r="I68" s="701">
        <v>17.897629999999999</v>
      </c>
      <c r="J68" s="702">
        <v>17.897629999999999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0</v>
      </c>
      <c r="C69" s="701">
        <v>1.8960600000000001</v>
      </c>
      <c r="D69" s="702">
        <v>1.8960600000000001</v>
      </c>
      <c r="E69" s="711" t="s">
        <v>329</v>
      </c>
      <c r="F69" s="701">
        <v>0</v>
      </c>
      <c r="G69" s="702">
        <v>0</v>
      </c>
      <c r="H69" s="704">
        <v>0.32394000000000001</v>
      </c>
      <c r="I69" s="701">
        <v>0.32394000000000001</v>
      </c>
      <c r="J69" s="702">
        <v>0.32394000000000001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8.1562199999999994</v>
      </c>
      <c r="D70" s="702">
        <v>8.1562199999999994</v>
      </c>
      <c r="E70" s="711" t="s">
        <v>329</v>
      </c>
      <c r="F70" s="701">
        <v>0</v>
      </c>
      <c r="G70" s="702">
        <v>0</v>
      </c>
      <c r="H70" s="704">
        <v>0.70979999999999999</v>
      </c>
      <c r="I70" s="701">
        <v>1.1428</v>
      </c>
      <c r="J70" s="702">
        <v>1.1428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20</v>
      </c>
      <c r="C71" s="701">
        <v>19.335599999999999</v>
      </c>
      <c r="D71" s="702">
        <v>-0.66439999999900001</v>
      </c>
      <c r="E71" s="703">
        <v>0.96677999999999997</v>
      </c>
      <c r="F71" s="701">
        <v>20</v>
      </c>
      <c r="G71" s="702">
        <v>8.333333333333</v>
      </c>
      <c r="H71" s="704">
        <v>1.60006</v>
      </c>
      <c r="I71" s="701">
        <v>7.3769099999999996</v>
      </c>
      <c r="J71" s="702">
        <v>-0.956423333333</v>
      </c>
      <c r="K71" s="705">
        <v>0.36884549999999999</v>
      </c>
    </row>
    <row r="72" spans="1:11" ht="14.4" customHeight="1" thickBot="1" x14ac:dyDescent="0.35">
      <c r="A72" s="723" t="s">
        <v>398</v>
      </c>
      <c r="B72" s="701">
        <v>9.9114584420190006</v>
      </c>
      <c r="C72" s="701">
        <v>6.1291599999999997</v>
      </c>
      <c r="D72" s="702">
        <v>-3.782298442019</v>
      </c>
      <c r="E72" s="703">
        <v>0.61839133320799999</v>
      </c>
      <c r="F72" s="701">
        <v>10</v>
      </c>
      <c r="G72" s="702">
        <v>4.1666666666659999</v>
      </c>
      <c r="H72" s="704">
        <v>0.69793000000000005</v>
      </c>
      <c r="I72" s="701">
        <v>2.3504999999999998</v>
      </c>
      <c r="J72" s="702">
        <v>-1.8161666666659999</v>
      </c>
      <c r="K72" s="705">
        <v>0.23505000000000001</v>
      </c>
    </row>
    <row r="73" spans="1:11" ht="14.4" customHeight="1" thickBot="1" x14ac:dyDescent="0.35">
      <c r="A73" s="723" t="s">
        <v>399</v>
      </c>
      <c r="B73" s="701">
        <v>180</v>
      </c>
      <c r="C73" s="701">
        <v>230.74189999999999</v>
      </c>
      <c r="D73" s="702">
        <v>50.741900000000001</v>
      </c>
      <c r="E73" s="703">
        <v>1.2818994444439999</v>
      </c>
      <c r="F73" s="701">
        <v>230</v>
      </c>
      <c r="G73" s="702">
        <v>95.833333333333002</v>
      </c>
      <c r="H73" s="704">
        <v>14.970829999999999</v>
      </c>
      <c r="I73" s="701">
        <v>70.528219999998996</v>
      </c>
      <c r="J73" s="702">
        <v>-25.305113333333001</v>
      </c>
      <c r="K73" s="705">
        <v>0.30664443478199999</v>
      </c>
    </row>
    <row r="74" spans="1:11" ht="14.4" customHeight="1" thickBot="1" x14ac:dyDescent="0.35">
      <c r="A74" s="721" t="s">
        <v>42</v>
      </c>
      <c r="B74" s="701">
        <v>2000.02266347723</v>
      </c>
      <c r="C74" s="701">
        <v>1996.4690000000001</v>
      </c>
      <c r="D74" s="702">
        <v>-3.5536634772240001</v>
      </c>
      <c r="E74" s="703">
        <v>0.99822318839500002</v>
      </c>
      <c r="F74" s="701">
        <v>2281.4616433701899</v>
      </c>
      <c r="G74" s="702">
        <v>950.60901807091398</v>
      </c>
      <c r="H74" s="704">
        <v>172.179</v>
      </c>
      <c r="I74" s="701">
        <v>1051.5029999999999</v>
      </c>
      <c r="J74" s="702">
        <v>100.893981929086</v>
      </c>
      <c r="K74" s="705">
        <v>0.46089006276099997</v>
      </c>
    </row>
    <row r="75" spans="1:11" ht="14.4" customHeight="1" thickBot="1" x14ac:dyDescent="0.35">
      <c r="A75" s="722" t="s">
        <v>400</v>
      </c>
      <c r="B75" s="706">
        <v>2000.02266347723</v>
      </c>
      <c r="C75" s="706">
        <v>1996.4690000000001</v>
      </c>
      <c r="D75" s="707">
        <v>-3.5536634772240001</v>
      </c>
      <c r="E75" s="713">
        <v>0.99822318839500002</v>
      </c>
      <c r="F75" s="706">
        <v>2281.4616433701899</v>
      </c>
      <c r="G75" s="707">
        <v>950.60901807091398</v>
      </c>
      <c r="H75" s="709">
        <v>172.179</v>
      </c>
      <c r="I75" s="706">
        <v>1051.5029999999999</v>
      </c>
      <c r="J75" s="707">
        <v>100.893981929086</v>
      </c>
      <c r="K75" s="714">
        <v>0.46089006276099997</v>
      </c>
    </row>
    <row r="76" spans="1:11" ht="14.4" customHeight="1" thickBot="1" x14ac:dyDescent="0.35">
      <c r="A76" s="723" t="s">
        <v>401</v>
      </c>
      <c r="B76" s="701">
        <v>638.81834954797102</v>
      </c>
      <c r="C76" s="701">
        <v>665.645000000001</v>
      </c>
      <c r="D76" s="702">
        <v>26.826650452030002</v>
      </c>
      <c r="E76" s="703">
        <v>1.0419941763889999</v>
      </c>
      <c r="F76" s="701">
        <v>871.538295871787</v>
      </c>
      <c r="G76" s="702">
        <v>363.14095661324501</v>
      </c>
      <c r="H76" s="704">
        <v>71.741</v>
      </c>
      <c r="I76" s="701">
        <v>370.34800000000001</v>
      </c>
      <c r="J76" s="702">
        <v>7.2070433867550001</v>
      </c>
      <c r="K76" s="705">
        <v>0.42493600310399998</v>
      </c>
    </row>
    <row r="77" spans="1:11" ht="14.4" customHeight="1" thickBot="1" x14ac:dyDescent="0.35">
      <c r="A77" s="723" t="s">
        <v>402</v>
      </c>
      <c r="B77" s="701">
        <v>415.47061913415399</v>
      </c>
      <c r="C77" s="701">
        <v>440.16800000000097</v>
      </c>
      <c r="D77" s="702">
        <v>24.697380865846</v>
      </c>
      <c r="E77" s="703">
        <v>1.059444349921</v>
      </c>
      <c r="F77" s="701">
        <v>434.25118094737701</v>
      </c>
      <c r="G77" s="702">
        <v>180.93799206140699</v>
      </c>
      <c r="H77" s="704">
        <v>34.344000000000001</v>
      </c>
      <c r="I77" s="701">
        <v>184.95400000000001</v>
      </c>
      <c r="J77" s="702">
        <v>4.0160079385919998</v>
      </c>
      <c r="K77" s="705">
        <v>0.425914788755</v>
      </c>
    </row>
    <row r="78" spans="1:11" ht="14.4" customHeight="1" thickBot="1" x14ac:dyDescent="0.35">
      <c r="A78" s="723" t="s">
        <v>403</v>
      </c>
      <c r="B78" s="701">
        <v>945.73369479510302</v>
      </c>
      <c r="C78" s="701">
        <v>890.656000000002</v>
      </c>
      <c r="D78" s="702">
        <v>-55.077694795101003</v>
      </c>
      <c r="E78" s="703">
        <v>0.94176194091599996</v>
      </c>
      <c r="F78" s="701">
        <v>975.67216655103005</v>
      </c>
      <c r="G78" s="702">
        <v>406.530069396263</v>
      </c>
      <c r="H78" s="704">
        <v>66.093999999999994</v>
      </c>
      <c r="I78" s="701">
        <v>496.20100000000002</v>
      </c>
      <c r="J78" s="702">
        <v>89.670930603737006</v>
      </c>
      <c r="K78" s="705">
        <v>0.50857349118999995</v>
      </c>
    </row>
    <row r="79" spans="1:11" ht="14.4" customHeight="1" thickBot="1" x14ac:dyDescent="0.35">
      <c r="A79" s="724" t="s">
        <v>404</v>
      </c>
      <c r="B79" s="706">
        <v>3283.7706912476001</v>
      </c>
      <c r="C79" s="706">
        <v>3419.3129900000099</v>
      </c>
      <c r="D79" s="707">
        <v>135.54229875240199</v>
      </c>
      <c r="E79" s="713">
        <v>1.0412764201569999</v>
      </c>
      <c r="F79" s="706">
        <v>3128.2803103481801</v>
      </c>
      <c r="G79" s="707">
        <v>1303.4501293117401</v>
      </c>
      <c r="H79" s="709">
        <v>313.54514</v>
      </c>
      <c r="I79" s="706">
        <v>1514.8027400000001</v>
      </c>
      <c r="J79" s="707">
        <v>211.35261068825699</v>
      </c>
      <c r="K79" s="714">
        <v>0.48422858239</v>
      </c>
    </row>
    <row r="80" spans="1:11" ht="14.4" customHeight="1" thickBot="1" x14ac:dyDescent="0.35">
      <c r="A80" s="721" t="s">
        <v>45</v>
      </c>
      <c r="B80" s="701">
        <v>921.97405837656697</v>
      </c>
      <c r="C80" s="701">
        <v>1050.8911900000001</v>
      </c>
      <c r="D80" s="702">
        <v>128.91713162343399</v>
      </c>
      <c r="E80" s="703">
        <v>1.139827287386</v>
      </c>
      <c r="F80" s="701">
        <v>887.18602099627105</v>
      </c>
      <c r="G80" s="702">
        <v>369.66084208178</v>
      </c>
      <c r="H80" s="704">
        <v>41.193330000000003</v>
      </c>
      <c r="I80" s="701">
        <v>428.97521999999998</v>
      </c>
      <c r="J80" s="702">
        <v>59.314377918220003</v>
      </c>
      <c r="K80" s="705">
        <v>0.48352342107200003</v>
      </c>
    </row>
    <row r="81" spans="1:11" ht="14.4" customHeight="1" thickBot="1" x14ac:dyDescent="0.35">
      <c r="A81" s="725" t="s">
        <v>405</v>
      </c>
      <c r="B81" s="701">
        <v>921.97405837656697</v>
      </c>
      <c r="C81" s="701">
        <v>1050.8911900000001</v>
      </c>
      <c r="D81" s="702">
        <v>128.91713162343399</v>
      </c>
      <c r="E81" s="703">
        <v>1.139827287386</v>
      </c>
      <c r="F81" s="701">
        <v>887.18602099627105</v>
      </c>
      <c r="G81" s="702">
        <v>369.66084208178</v>
      </c>
      <c r="H81" s="704">
        <v>41.193330000000003</v>
      </c>
      <c r="I81" s="701">
        <v>428.97521999999998</v>
      </c>
      <c r="J81" s="702">
        <v>59.314377918220003</v>
      </c>
      <c r="K81" s="705">
        <v>0.48352342107200003</v>
      </c>
    </row>
    <row r="82" spans="1:11" ht="14.4" customHeight="1" thickBot="1" x14ac:dyDescent="0.35">
      <c r="A82" s="723" t="s">
        <v>406</v>
      </c>
      <c r="B82" s="701">
        <v>595.81480352548294</v>
      </c>
      <c r="C82" s="701">
        <v>608.06971999999996</v>
      </c>
      <c r="D82" s="702">
        <v>12.254916474517</v>
      </c>
      <c r="E82" s="703">
        <v>1.020568331639</v>
      </c>
      <c r="F82" s="701">
        <v>466.836848008451</v>
      </c>
      <c r="G82" s="702">
        <v>194.51535333685499</v>
      </c>
      <c r="H82" s="704">
        <v>17.840240000000001</v>
      </c>
      <c r="I82" s="701">
        <v>163.19030000000001</v>
      </c>
      <c r="J82" s="702">
        <v>-31.325053336854999</v>
      </c>
      <c r="K82" s="705">
        <v>0.34956602225400002</v>
      </c>
    </row>
    <row r="83" spans="1:11" ht="14.4" customHeight="1" thickBot="1" x14ac:dyDescent="0.35">
      <c r="A83" s="723" t="s">
        <v>407</v>
      </c>
      <c r="B83" s="701">
        <v>7.2811055760299999</v>
      </c>
      <c r="C83" s="701">
        <v>4.1623999999999999</v>
      </c>
      <c r="D83" s="702">
        <v>-3.11870557603</v>
      </c>
      <c r="E83" s="703">
        <v>0.57167142496900003</v>
      </c>
      <c r="F83" s="701">
        <v>8.4040412850739994</v>
      </c>
      <c r="G83" s="702">
        <v>3.5016838687809999</v>
      </c>
      <c r="H83" s="704">
        <v>0</v>
      </c>
      <c r="I83" s="701">
        <v>3.0249999999999999</v>
      </c>
      <c r="J83" s="702">
        <v>-0.476683868781</v>
      </c>
      <c r="K83" s="705">
        <v>0.35994587572600001</v>
      </c>
    </row>
    <row r="84" spans="1:11" ht="14.4" customHeight="1" thickBot="1" x14ac:dyDescent="0.35">
      <c r="A84" s="723" t="s">
        <v>408</v>
      </c>
      <c r="B84" s="701">
        <v>67.833740699632003</v>
      </c>
      <c r="C84" s="701">
        <v>146.82812000000001</v>
      </c>
      <c r="D84" s="702">
        <v>78.994379300367001</v>
      </c>
      <c r="E84" s="703">
        <v>2.1645293107180001</v>
      </c>
      <c r="F84" s="701">
        <v>4.9809935757449999</v>
      </c>
      <c r="G84" s="702">
        <v>2.0754139898939998</v>
      </c>
      <c r="H84" s="704">
        <v>8.3572500000000005</v>
      </c>
      <c r="I84" s="701">
        <v>66.133560000000003</v>
      </c>
      <c r="J84" s="702">
        <v>64.058146010105006</v>
      </c>
      <c r="K84" s="705">
        <v>13.277182352136</v>
      </c>
    </row>
    <row r="85" spans="1:11" ht="14.4" customHeight="1" thickBot="1" x14ac:dyDescent="0.35">
      <c r="A85" s="723" t="s">
        <v>409</v>
      </c>
      <c r="B85" s="701">
        <v>113.96726385217499</v>
      </c>
      <c r="C85" s="701">
        <v>171.74099000000001</v>
      </c>
      <c r="D85" s="702">
        <v>57.773726147825002</v>
      </c>
      <c r="E85" s="703">
        <v>1.5069326418390001</v>
      </c>
      <c r="F85" s="701">
        <v>216.673551551527</v>
      </c>
      <c r="G85" s="702">
        <v>90.280646479802002</v>
      </c>
      <c r="H85" s="704">
        <v>0</v>
      </c>
      <c r="I85" s="701">
        <v>141.48258999999999</v>
      </c>
      <c r="J85" s="702">
        <v>51.201943520196998</v>
      </c>
      <c r="K85" s="705">
        <v>0.65297582001499999</v>
      </c>
    </row>
    <row r="86" spans="1:11" ht="14.4" customHeight="1" thickBot="1" x14ac:dyDescent="0.35">
      <c r="A86" s="723" t="s">
        <v>410</v>
      </c>
      <c r="B86" s="701">
        <v>137.07714472324599</v>
      </c>
      <c r="C86" s="701">
        <v>118.89206</v>
      </c>
      <c r="D86" s="702">
        <v>-18.185084723245001</v>
      </c>
      <c r="E86" s="703">
        <v>0.86733685794199999</v>
      </c>
      <c r="F86" s="701">
        <v>86.702274077192996</v>
      </c>
      <c r="G86" s="702">
        <v>36.125947532163003</v>
      </c>
      <c r="H86" s="704">
        <v>14.995839999999999</v>
      </c>
      <c r="I86" s="701">
        <v>53.691769999999998</v>
      </c>
      <c r="J86" s="702">
        <v>17.565822467836</v>
      </c>
      <c r="K86" s="705">
        <v>0.61926599470900001</v>
      </c>
    </row>
    <row r="87" spans="1:11" ht="14.4" customHeight="1" thickBot="1" x14ac:dyDescent="0.35">
      <c r="A87" s="723" t="s">
        <v>411</v>
      </c>
      <c r="B87" s="701">
        <v>0</v>
      </c>
      <c r="C87" s="701">
        <v>1.1979</v>
      </c>
      <c r="D87" s="702">
        <v>1.1979</v>
      </c>
      <c r="E87" s="711" t="s">
        <v>377</v>
      </c>
      <c r="F87" s="701">
        <v>0.63308214926600004</v>
      </c>
      <c r="G87" s="702">
        <v>0.26378422886000003</v>
      </c>
      <c r="H87" s="704">
        <v>0</v>
      </c>
      <c r="I87" s="701">
        <v>1.452</v>
      </c>
      <c r="J87" s="702">
        <v>1.188215771139</v>
      </c>
      <c r="K87" s="705">
        <v>2.2935412121210002</v>
      </c>
    </row>
    <row r="88" spans="1:11" ht="14.4" customHeight="1" thickBot="1" x14ac:dyDescent="0.35">
      <c r="A88" s="723" t="s">
        <v>412</v>
      </c>
      <c r="B88" s="701">
        <v>0</v>
      </c>
      <c r="C88" s="701">
        <v>0</v>
      </c>
      <c r="D88" s="702">
        <v>0</v>
      </c>
      <c r="E88" s="703">
        <v>1</v>
      </c>
      <c r="F88" s="701">
        <v>4.875132033991</v>
      </c>
      <c r="G88" s="702">
        <v>2.0313050141629998</v>
      </c>
      <c r="H88" s="704">
        <v>0</v>
      </c>
      <c r="I88" s="701">
        <v>0</v>
      </c>
      <c r="J88" s="702">
        <v>-2.0313050141629998</v>
      </c>
      <c r="K88" s="705">
        <v>0</v>
      </c>
    </row>
    <row r="89" spans="1:11" ht="14.4" customHeight="1" thickBot="1" x14ac:dyDescent="0.35">
      <c r="A89" s="723" t="s">
        <v>413</v>
      </c>
      <c r="B89" s="701">
        <v>0</v>
      </c>
      <c r="C89" s="701">
        <v>0</v>
      </c>
      <c r="D89" s="702">
        <v>0</v>
      </c>
      <c r="E89" s="703">
        <v>1</v>
      </c>
      <c r="F89" s="701">
        <v>74.060482401138003</v>
      </c>
      <c r="G89" s="702">
        <v>30.858534333807</v>
      </c>
      <c r="H89" s="704">
        <v>0</v>
      </c>
      <c r="I89" s="701">
        <v>0</v>
      </c>
      <c r="J89" s="702">
        <v>-30.858534333807</v>
      </c>
      <c r="K89" s="705">
        <v>0</v>
      </c>
    </row>
    <row r="90" spans="1:11" ht="14.4" customHeight="1" thickBot="1" x14ac:dyDescent="0.35">
      <c r="A90" s="723" t="s">
        <v>414</v>
      </c>
      <c r="B90" s="701">
        <v>0</v>
      </c>
      <c r="C90" s="701">
        <v>0</v>
      </c>
      <c r="D90" s="702">
        <v>0</v>
      </c>
      <c r="E90" s="703">
        <v>1</v>
      </c>
      <c r="F90" s="701">
        <v>24.019615913881999</v>
      </c>
      <c r="G90" s="702">
        <v>10.008173297451</v>
      </c>
      <c r="H90" s="704">
        <v>0</v>
      </c>
      <c r="I90" s="701">
        <v>0</v>
      </c>
      <c r="J90" s="702">
        <v>-10.008173297451</v>
      </c>
      <c r="K90" s="705">
        <v>0</v>
      </c>
    </row>
    <row r="91" spans="1:11" ht="14.4" customHeight="1" thickBot="1" x14ac:dyDescent="0.35">
      <c r="A91" s="726" t="s">
        <v>46</v>
      </c>
      <c r="B91" s="706">
        <v>0</v>
      </c>
      <c r="C91" s="706">
        <v>122.38874</v>
      </c>
      <c r="D91" s="707">
        <v>122.38874</v>
      </c>
      <c r="E91" s="708" t="s">
        <v>329</v>
      </c>
      <c r="F91" s="706">
        <v>0</v>
      </c>
      <c r="G91" s="707">
        <v>0</v>
      </c>
      <c r="H91" s="709">
        <v>25.01</v>
      </c>
      <c r="I91" s="706">
        <v>76.284589999999</v>
      </c>
      <c r="J91" s="707">
        <v>76.284589999999</v>
      </c>
      <c r="K91" s="710" t="s">
        <v>329</v>
      </c>
    </row>
    <row r="92" spans="1:11" ht="14.4" customHeight="1" thickBot="1" x14ac:dyDescent="0.35">
      <c r="A92" s="722" t="s">
        <v>415</v>
      </c>
      <c r="B92" s="706">
        <v>0</v>
      </c>
      <c r="C92" s="706">
        <v>57.55</v>
      </c>
      <c r="D92" s="707">
        <v>57.55</v>
      </c>
      <c r="E92" s="708" t="s">
        <v>329</v>
      </c>
      <c r="F92" s="706">
        <v>0</v>
      </c>
      <c r="G92" s="707">
        <v>0</v>
      </c>
      <c r="H92" s="709">
        <v>18.812000000000001</v>
      </c>
      <c r="I92" s="706">
        <v>31.096</v>
      </c>
      <c r="J92" s="707">
        <v>31.096</v>
      </c>
      <c r="K92" s="710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55.485999999999997</v>
      </c>
      <c r="D93" s="702">
        <v>55.485999999999997</v>
      </c>
      <c r="E93" s="711" t="s">
        <v>329</v>
      </c>
      <c r="F93" s="701">
        <v>0</v>
      </c>
      <c r="G93" s="702">
        <v>0</v>
      </c>
      <c r="H93" s="704">
        <v>18.812000000000001</v>
      </c>
      <c r="I93" s="701">
        <v>31.096</v>
      </c>
      <c r="J93" s="702">
        <v>31.096</v>
      </c>
      <c r="K93" s="712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2.0640000000000001</v>
      </c>
      <c r="D94" s="702">
        <v>2.0640000000000001</v>
      </c>
      <c r="E94" s="711" t="s">
        <v>329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12" t="s">
        <v>329</v>
      </c>
    </row>
    <row r="95" spans="1:11" ht="14.4" customHeight="1" thickBot="1" x14ac:dyDescent="0.35">
      <c r="A95" s="722" t="s">
        <v>418</v>
      </c>
      <c r="B95" s="706">
        <v>0</v>
      </c>
      <c r="C95" s="706">
        <v>64.838740000000001</v>
      </c>
      <c r="D95" s="707">
        <v>64.838740000000001</v>
      </c>
      <c r="E95" s="708" t="s">
        <v>329</v>
      </c>
      <c r="F95" s="706">
        <v>0</v>
      </c>
      <c r="G95" s="707">
        <v>0</v>
      </c>
      <c r="H95" s="709">
        <v>6.1980000000000004</v>
      </c>
      <c r="I95" s="706">
        <v>45.188589999999003</v>
      </c>
      <c r="J95" s="707">
        <v>45.188589999999003</v>
      </c>
      <c r="K95" s="710" t="s">
        <v>329</v>
      </c>
    </row>
    <row r="96" spans="1:11" ht="14.4" customHeight="1" thickBot="1" x14ac:dyDescent="0.35">
      <c r="A96" s="723" t="s">
        <v>419</v>
      </c>
      <c r="B96" s="701">
        <v>0</v>
      </c>
      <c r="C96" s="701">
        <v>58.878</v>
      </c>
      <c r="D96" s="702">
        <v>58.878</v>
      </c>
      <c r="E96" s="711" t="s">
        <v>329</v>
      </c>
      <c r="F96" s="701">
        <v>0</v>
      </c>
      <c r="G96" s="702">
        <v>0</v>
      </c>
      <c r="H96" s="704">
        <v>6.1980000000000004</v>
      </c>
      <c r="I96" s="701">
        <v>15.336</v>
      </c>
      <c r="J96" s="702">
        <v>15.336</v>
      </c>
      <c r="K96" s="712" t="s">
        <v>329</v>
      </c>
    </row>
    <row r="97" spans="1:11" ht="14.4" customHeight="1" thickBot="1" x14ac:dyDescent="0.35">
      <c r="A97" s="723" t="s">
        <v>420</v>
      </c>
      <c r="B97" s="701">
        <v>0</v>
      </c>
      <c r="C97" s="701">
        <v>5.9607400000000004</v>
      </c>
      <c r="D97" s="702">
        <v>5.9607400000000004</v>
      </c>
      <c r="E97" s="711" t="s">
        <v>377</v>
      </c>
      <c r="F97" s="701">
        <v>0</v>
      </c>
      <c r="G97" s="702">
        <v>0</v>
      </c>
      <c r="H97" s="704">
        <v>0</v>
      </c>
      <c r="I97" s="701">
        <v>29.852589999999001</v>
      </c>
      <c r="J97" s="702">
        <v>29.852589999999001</v>
      </c>
      <c r="K97" s="712" t="s">
        <v>329</v>
      </c>
    </row>
    <row r="98" spans="1:11" ht="14.4" customHeight="1" thickBot="1" x14ac:dyDescent="0.35">
      <c r="A98" s="721" t="s">
        <v>47</v>
      </c>
      <c r="B98" s="701">
        <v>2361.7966328710399</v>
      </c>
      <c r="C98" s="701">
        <v>2246.0330600000002</v>
      </c>
      <c r="D98" s="702">
        <v>-115.763572871032</v>
      </c>
      <c r="E98" s="703">
        <v>0.95098495303899999</v>
      </c>
      <c r="F98" s="701">
        <v>2241.09428935191</v>
      </c>
      <c r="G98" s="702">
        <v>933.78928722996204</v>
      </c>
      <c r="H98" s="704">
        <v>247.34181000000001</v>
      </c>
      <c r="I98" s="701">
        <v>1009.54293</v>
      </c>
      <c r="J98" s="702">
        <v>75.753642770037004</v>
      </c>
      <c r="K98" s="705">
        <v>0.45046874412900001</v>
      </c>
    </row>
    <row r="99" spans="1:11" ht="14.4" customHeight="1" thickBot="1" x14ac:dyDescent="0.35">
      <c r="A99" s="722" t="s">
        <v>421</v>
      </c>
      <c r="B99" s="706">
        <v>53.254210120940002</v>
      </c>
      <c r="C99" s="706">
        <v>65.892830000000004</v>
      </c>
      <c r="D99" s="707">
        <v>12.638619879059</v>
      </c>
      <c r="E99" s="713">
        <v>1.23732621046</v>
      </c>
      <c r="F99" s="706">
        <v>63.984142597952001</v>
      </c>
      <c r="G99" s="707">
        <v>26.660059415812999</v>
      </c>
      <c r="H99" s="709">
        <v>4.8734099999999998</v>
      </c>
      <c r="I99" s="706">
        <v>24.752800000000001</v>
      </c>
      <c r="J99" s="707">
        <v>-1.9072594158130001</v>
      </c>
      <c r="K99" s="714">
        <v>0.38685835263099999</v>
      </c>
    </row>
    <row r="100" spans="1:11" ht="14.4" customHeight="1" thickBot="1" x14ac:dyDescent="0.35">
      <c r="A100" s="723" t="s">
        <v>422</v>
      </c>
      <c r="B100" s="701">
        <v>24.468199096778999</v>
      </c>
      <c r="C100" s="701">
        <v>24.733499999999999</v>
      </c>
      <c r="D100" s="702">
        <v>0.26530090322</v>
      </c>
      <c r="E100" s="703">
        <v>1.0108426820530001</v>
      </c>
      <c r="F100" s="701">
        <v>23.228968596202002</v>
      </c>
      <c r="G100" s="702">
        <v>9.6787369150840004</v>
      </c>
      <c r="H100" s="704">
        <v>2.1869000000000001</v>
      </c>
      <c r="I100" s="701">
        <v>10.9641</v>
      </c>
      <c r="J100" s="702">
        <v>1.285363084915</v>
      </c>
      <c r="K100" s="705">
        <v>0.472001154704</v>
      </c>
    </row>
    <row r="101" spans="1:11" ht="14.4" customHeight="1" thickBot="1" x14ac:dyDescent="0.35">
      <c r="A101" s="723" t="s">
        <v>423</v>
      </c>
      <c r="B101" s="701">
        <v>28.786011024160999</v>
      </c>
      <c r="C101" s="701">
        <v>41.159329999999997</v>
      </c>
      <c r="D101" s="702">
        <v>12.373318975838</v>
      </c>
      <c r="E101" s="703">
        <v>1.429837915557</v>
      </c>
      <c r="F101" s="701">
        <v>40.755174001749999</v>
      </c>
      <c r="G101" s="702">
        <v>16.981322500729</v>
      </c>
      <c r="H101" s="704">
        <v>2.6865100000000002</v>
      </c>
      <c r="I101" s="701">
        <v>13.7887</v>
      </c>
      <c r="J101" s="702">
        <v>-3.1926225007290001</v>
      </c>
      <c r="K101" s="705">
        <v>0.338330048582</v>
      </c>
    </row>
    <row r="102" spans="1:11" ht="14.4" customHeight="1" thickBot="1" x14ac:dyDescent="0.35">
      <c r="A102" s="722" t="s">
        <v>424</v>
      </c>
      <c r="B102" s="706">
        <v>165.79947758462299</v>
      </c>
      <c r="C102" s="706">
        <v>139.179</v>
      </c>
      <c r="D102" s="707">
        <v>-26.620477584622002</v>
      </c>
      <c r="E102" s="713">
        <v>0.83944172820999996</v>
      </c>
      <c r="F102" s="706">
        <v>81.999999999997996</v>
      </c>
      <c r="G102" s="707">
        <v>34.166666666666003</v>
      </c>
      <c r="H102" s="709">
        <v>8.4700000000000006</v>
      </c>
      <c r="I102" s="706">
        <v>66.878010000000003</v>
      </c>
      <c r="J102" s="707">
        <v>32.711343333332998</v>
      </c>
      <c r="K102" s="714">
        <v>0.81558548780399998</v>
      </c>
    </row>
    <row r="103" spans="1:11" ht="14.4" customHeight="1" thickBot="1" x14ac:dyDescent="0.35">
      <c r="A103" s="723" t="s">
        <v>425</v>
      </c>
      <c r="B103" s="701">
        <v>0</v>
      </c>
      <c r="C103" s="701">
        <v>0</v>
      </c>
      <c r="D103" s="702">
        <v>0</v>
      </c>
      <c r="E103" s="703">
        <v>1</v>
      </c>
      <c r="F103" s="701">
        <v>0</v>
      </c>
      <c r="G103" s="702">
        <v>0</v>
      </c>
      <c r="H103" s="704">
        <v>8.4700000000000006</v>
      </c>
      <c r="I103" s="701">
        <v>8.4700000000000006</v>
      </c>
      <c r="J103" s="702">
        <v>8.4700000000000006</v>
      </c>
      <c r="K103" s="712" t="s">
        <v>329</v>
      </c>
    </row>
    <row r="104" spans="1:11" ht="14.4" customHeight="1" thickBot="1" x14ac:dyDescent="0.35">
      <c r="A104" s="723" t="s">
        <v>426</v>
      </c>
      <c r="B104" s="701">
        <v>91.997746478872997</v>
      </c>
      <c r="C104" s="701">
        <v>85.454999999999998</v>
      </c>
      <c r="D104" s="702">
        <v>-6.5427464788730001</v>
      </c>
      <c r="E104" s="703">
        <v>0.92888144841200004</v>
      </c>
      <c r="F104" s="701">
        <v>81.999999999997996</v>
      </c>
      <c r="G104" s="702">
        <v>34.166666666666003</v>
      </c>
      <c r="H104" s="704">
        <v>0</v>
      </c>
      <c r="I104" s="701">
        <v>40.5</v>
      </c>
      <c r="J104" s="702">
        <v>6.333333333333</v>
      </c>
      <c r="K104" s="705">
        <v>0.493902439024</v>
      </c>
    </row>
    <row r="105" spans="1:11" ht="14.4" customHeight="1" thickBot="1" x14ac:dyDescent="0.35">
      <c r="A105" s="723" t="s">
        <v>427</v>
      </c>
      <c r="B105" s="701">
        <v>73.801731105748999</v>
      </c>
      <c r="C105" s="701">
        <v>53.723999999999997</v>
      </c>
      <c r="D105" s="702">
        <v>-20.077731105748999</v>
      </c>
      <c r="E105" s="703">
        <v>0.72795040434699998</v>
      </c>
      <c r="F105" s="701">
        <v>0</v>
      </c>
      <c r="G105" s="702">
        <v>0</v>
      </c>
      <c r="H105" s="704">
        <v>0</v>
      </c>
      <c r="I105" s="701">
        <v>17.908010000000001</v>
      </c>
      <c r="J105" s="702">
        <v>17.908010000000001</v>
      </c>
      <c r="K105" s="712" t="s">
        <v>329</v>
      </c>
    </row>
    <row r="106" spans="1:11" ht="14.4" customHeight="1" thickBot="1" x14ac:dyDescent="0.35">
      <c r="A106" s="722" t="s">
        <v>428</v>
      </c>
      <c r="B106" s="706">
        <v>0</v>
      </c>
      <c r="C106" s="706">
        <v>3.0249999999999999</v>
      </c>
      <c r="D106" s="707">
        <v>3.0249999999999999</v>
      </c>
      <c r="E106" s="708" t="s">
        <v>377</v>
      </c>
      <c r="F106" s="706">
        <v>0</v>
      </c>
      <c r="G106" s="707">
        <v>0</v>
      </c>
      <c r="H106" s="709">
        <v>0</v>
      </c>
      <c r="I106" s="706">
        <v>0</v>
      </c>
      <c r="J106" s="707">
        <v>0</v>
      </c>
      <c r="K106" s="710" t="s">
        <v>329</v>
      </c>
    </row>
    <row r="107" spans="1:11" ht="14.4" customHeight="1" thickBot="1" x14ac:dyDescent="0.35">
      <c r="A107" s="723" t="s">
        <v>429</v>
      </c>
      <c r="B107" s="701">
        <v>0</v>
      </c>
      <c r="C107" s="701">
        <v>3.0249999999999999</v>
      </c>
      <c r="D107" s="702">
        <v>3.0249999999999999</v>
      </c>
      <c r="E107" s="711" t="s">
        <v>377</v>
      </c>
      <c r="F107" s="701">
        <v>0</v>
      </c>
      <c r="G107" s="702">
        <v>0</v>
      </c>
      <c r="H107" s="704">
        <v>0</v>
      </c>
      <c r="I107" s="701">
        <v>0</v>
      </c>
      <c r="J107" s="702">
        <v>0</v>
      </c>
      <c r="K107" s="712" t="s">
        <v>329</v>
      </c>
    </row>
    <row r="108" spans="1:11" ht="14.4" customHeight="1" thickBot="1" x14ac:dyDescent="0.35">
      <c r="A108" s="722" t="s">
        <v>430</v>
      </c>
      <c r="B108" s="706">
        <v>1677.5833733100001</v>
      </c>
      <c r="C108" s="706">
        <v>1494.0093099999999</v>
      </c>
      <c r="D108" s="707">
        <v>-183.57406331000001</v>
      </c>
      <c r="E108" s="713">
        <v>0.89057231596899999</v>
      </c>
      <c r="F108" s="706">
        <v>1514.4442833350299</v>
      </c>
      <c r="G108" s="707">
        <v>631.01845138959504</v>
      </c>
      <c r="H108" s="709">
        <v>188.89514</v>
      </c>
      <c r="I108" s="706">
        <v>720.58263999999895</v>
      </c>
      <c r="J108" s="707">
        <v>89.564188610404003</v>
      </c>
      <c r="K108" s="714">
        <v>0.47580663609000001</v>
      </c>
    </row>
    <row r="109" spans="1:11" ht="14.4" customHeight="1" thickBot="1" x14ac:dyDescent="0.35">
      <c r="A109" s="723" t="s">
        <v>431</v>
      </c>
      <c r="B109" s="701">
        <v>1275.7137126315999</v>
      </c>
      <c r="C109" s="701">
        <v>1127.5041100000001</v>
      </c>
      <c r="D109" s="702">
        <v>-148.20960263159901</v>
      </c>
      <c r="E109" s="703">
        <v>0.88382220778499998</v>
      </c>
      <c r="F109" s="701">
        <v>1166.8553701578801</v>
      </c>
      <c r="G109" s="702">
        <v>486.18973756578498</v>
      </c>
      <c r="H109" s="704">
        <v>103.57619</v>
      </c>
      <c r="I109" s="701">
        <v>508.1841</v>
      </c>
      <c r="J109" s="702">
        <v>21.994362434214001</v>
      </c>
      <c r="K109" s="705">
        <v>0.43551592853400001</v>
      </c>
    </row>
    <row r="110" spans="1:11" ht="14.4" customHeight="1" thickBot="1" x14ac:dyDescent="0.35">
      <c r="A110" s="723" t="s">
        <v>432</v>
      </c>
      <c r="B110" s="701">
        <v>12.430885058565</v>
      </c>
      <c r="C110" s="701">
        <v>30.219750000000001</v>
      </c>
      <c r="D110" s="702">
        <v>17.788864941433999</v>
      </c>
      <c r="E110" s="703">
        <v>2.4310215932029999</v>
      </c>
      <c r="F110" s="701">
        <v>0</v>
      </c>
      <c r="G110" s="702">
        <v>0</v>
      </c>
      <c r="H110" s="704">
        <v>0</v>
      </c>
      <c r="I110" s="701">
        <v>2.5409999999989998</v>
      </c>
      <c r="J110" s="702">
        <v>2.5409999999989998</v>
      </c>
      <c r="K110" s="712" t="s">
        <v>329</v>
      </c>
    </row>
    <row r="111" spans="1:11" ht="14.4" customHeight="1" thickBot="1" x14ac:dyDescent="0.35">
      <c r="A111" s="723" t="s">
        <v>433</v>
      </c>
      <c r="B111" s="701">
        <v>389.43877561983601</v>
      </c>
      <c r="C111" s="701">
        <v>336.28545000000003</v>
      </c>
      <c r="D111" s="702">
        <v>-53.153325619835996</v>
      </c>
      <c r="E111" s="703">
        <v>0.86351301167799999</v>
      </c>
      <c r="F111" s="701">
        <v>347.58891317714301</v>
      </c>
      <c r="G111" s="702">
        <v>144.82871382381001</v>
      </c>
      <c r="H111" s="704">
        <v>17.245249999999999</v>
      </c>
      <c r="I111" s="701">
        <v>81.66816</v>
      </c>
      <c r="J111" s="702">
        <v>-63.160553823809003</v>
      </c>
      <c r="K111" s="705">
        <v>0.23495617064800001</v>
      </c>
    </row>
    <row r="112" spans="1:11" ht="14.4" customHeight="1" thickBot="1" x14ac:dyDescent="0.35">
      <c r="A112" s="723" t="s">
        <v>434</v>
      </c>
      <c r="B112" s="701">
        <v>0</v>
      </c>
      <c r="C112" s="701">
        <v>0</v>
      </c>
      <c r="D112" s="702">
        <v>0</v>
      </c>
      <c r="E112" s="703">
        <v>1</v>
      </c>
      <c r="F112" s="701">
        <v>0</v>
      </c>
      <c r="G112" s="702">
        <v>0</v>
      </c>
      <c r="H112" s="704">
        <v>68.073700000000002</v>
      </c>
      <c r="I112" s="701">
        <v>128.18938</v>
      </c>
      <c r="J112" s="702">
        <v>128.18938</v>
      </c>
      <c r="K112" s="712" t="s">
        <v>377</v>
      </c>
    </row>
    <row r="113" spans="1:11" ht="14.4" customHeight="1" thickBot="1" x14ac:dyDescent="0.35">
      <c r="A113" s="722" t="s">
        <v>435</v>
      </c>
      <c r="B113" s="706">
        <v>465.15957185547001</v>
      </c>
      <c r="C113" s="706">
        <v>523.73307000000102</v>
      </c>
      <c r="D113" s="707">
        <v>58.573498144531001</v>
      </c>
      <c r="E113" s="713">
        <v>1.1259213003199999</v>
      </c>
      <c r="F113" s="706">
        <v>580.66586341893105</v>
      </c>
      <c r="G113" s="707">
        <v>241.94410975788799</v>
      </c>
      <c r="H113" s="709">
        <v>45.103259999999999</v>
      </c>
      <c r="I113" s="706">
        <v>197.32947999999999</v>
      </c>
      <c r="J113" s="707">
        <v>-44.614629757887997</v>
      </c>
      <c r="K113" s="714">
        <v>0.33983309925900002</v>
      </c>
    </row>
    <row r="114" spans="1:11" ht="14.4" customHeight="1" thickBot="1" x14ac:dyDescent="0.35">
      <c r="A114" s="723" t="s">
        <v>436</v>
      </c>
      <c r="B114" s="701">
        <v>24.001975137113</v>
      </c>
      <c r="C114" s="701">
        <v>44.137999999999998</v>
      </c>
      <c r="D114" s="702">
        <v>20.136024862886</v>
      </c>
      <c r="E114" s="703">
        <v>1.838931994048</v>
      </c>
      <c r="F114" s="701">
        <v>36.262179525948</v>
      </c>
      <c r="G114" s="702">
        <v>15.109241469144999</v>
      </c>
      <c r="H114" s="704">
        <v>0</v>
      </c>
      <c r="I114" s="701">
        <v>43.512</v>
      </c>
      <c r="J114" s="702">
        <v>28.402758530854001</v>
      </c>
      <c r="K114" s="705">
        <v>1.199927874408</v>
      </c>
    </row>
    <row r="115" spans="1:11" ht="14.4" customHeight="1" thickBot="1" x14ac:dyDescent="0.35">
      <c r="A115" s="723" t="s">
        <v>437</v>
      </c>
      <c r="B115" s="701">
        <v>339.83972663641299</v>
      </c>
      <c r="C115" s="701">
        <v>374.47400000000101</v>
      </c>
      <c r="D115" s="702">
        <v>34.634273363586999</v>
      </c>
      <c r="E115" s="703">
        <v>1.10191355115</v>
      </c>
      <c r="F115" s="701">
        <v>413.01917294268401</v>
      </c>
      <c r="G115" s="702">
        <v>172.09132205945201</v>
      </c>
      <c r="H115" s="704">
        <v>41.082259999999998</v>
      </c>
      <c r="I115" s="701">
        <v>113.13097999999999</v>
      </c>
      <c r="J115" s="702">
        <v>-58.960342059451001</v>
      </c>
      <c r="K115" s="705">
        <v>0.27391217505400001</v>
      </c>
    </row>
    <row r="116" spans="1:11" ht="14.4" customHeight="1" thickBot="1" x14ac:dyDescent="0.35">
      <c r="A116" s="723" t="s">
        <v>438</v>
      </c>
      <c r="B116" s="701">
        <v>17.59536680806</v>
      </c>
      <c r="C116" s="701">
        <v>14.893000000000001</v>
      </c>
      <c r="D116" s="702">
        <v>-2.7023668080599998</v>
      </c>
      <c r="E116" s="703">
        <v>0.84641600044200005</v>
      </c>
      <c r="F116" s="701">
        <v>14</v>
      </c>
      <c r="G116" s="702">
        <v>5.833333333333</v>
      </c>
      <c r="H116" s="704">
        <v>0</v>
      </c>
      <c r="I116" s="701">
        <v>10.811500000000001</v>
      </c>
      <c r="J116" s="702">
        <v>4.9781666666659996</v>
      </c>
      <c r="K116" s="705">
        <v>0.77224999999900001</v>
      </c>
    </row>
    <row r="117" spans="1:11" ht="14.4" customHeight="1" thickBot="1" x14ac:dyDescent="0.35">
      <c r="A117" s="723" t="s">
        <v>439</v>
      </c>
      <c r="B117" s="701">
        <v>4.5695098091870001</v>
      </c>
      <c r="C117" s="701">
        <v>12.36614</v>
      </c>
      <c r="D117" s="702">
        <v>7.7966301908120004</v>
      </c>
      <c r="E117" s="703">
        <v>2.7062290084449998</v>
      </c>
      <c r="F117" s="701">
        <v>14.744609594615</v>
      </c>
      <c r="G117" s="702">
        <v>6.1435873310889999</v>
      </c>
      <c r="H117" s="704">
        <v>0</v>
      </c>
      <c r="I117" s="701">
        <v>5.1369999999999996</v>
      </c>
      <c r="J117" s="702">
        <v>-1.0065873310889999</v>
      </c>
      <c r="K117" s="705">
        <v>0.34839850909800002</v>
      </c>
    </row>
    <row r="118" spans="1:11" ht="14.4" customHeight="1" thickBot="1" x14ac:dyDescent="0.35">
      <c r="A118" s="723" t="s">
        <v>440</v>
      </c>
      <c r="B118" s="701">
        <v>79.152993464692997</v>
      </c>
      <c r="C118" s="701">
        <v>74.775930000000002</v>
      </c>
      <c r="D118" s="702">
        <v>-4.3770634646930002</v>
      </c>
      <c r="E118" s="703">
        <v>0.94470122640800003</v>
      </c>
      <c r="F118" s="701">
        <v>79.954316214608994</v>
      </c>
      <c r="G118" s="702">
        <v>33.314298422754</v>
      </c>
      <c r="H118" s="704">
        <v>4.0209999999999999</v>
      </c>
      <c r="I118" s="701">
        <v>24.738</v>
      </c>
      <c r="J118" s="702">
        <v>-8.5762984227540002</v>
      </c>
      <c r="K118" s="705">
        <v>0.30940168300100002</v>
      </c>
    </row>
    <row r="119" spans="1:11" ht="14.4" customHeight="1" thickBot="1" x14ac:dyDescent="0.35">
      <c r="A119" s="723" t="s">
        <v>441</v>
      </c>
      <c r="B119" s="701">
        <v>0</v>
      </c>
      <c r="C119" s="701">
        <v>3.0859999999999999</v>
      </c>
      <c r="D119" s="702">
        <v>3.0859999999999999</v>
      </c>
      <c r="E119" s="711" t="s">
        <v>329</v>
      </c>
      <c r="F119" s="701">
        <v>22.685585141074</v>
      </c>
      <c r="G119" s="702">
        <v>9.4523271421139992</v>
      </c>
      <c r="H119" s="704">
        <v>0</v>
      </c>
      <c r="I119" s="701">
        <v>0</v>
      </c>
      <c r="J119" s="702">
        <v>-9.4523271421139992</v>
      </c>
      <c r="K119" s="705">
        <v>0</v>
      </c>
    </row>
    <row r="120" spans="1:11" ht="14.4" customHeight="1" thickBot="1" x14ac:dyDescent="0.35">
      <c r="A120" s="722" t="s">
        <v>442</v>
      </c>
      <c r="B120" s="706">
        <v>0</v>
      </c>
      <c r="C120" s="706">
        <v>20.193850000000001</v>
      </c>
      <c r="D120" s="707">
        <v>20.193850000000001</v>
      </c>
      <c r="E120" s="708" t="s">
        <v>329</v>
      </c>
      <c r="F120" s="706">
        <v>0</v>
      </c>
      <c r="G120" s="707">
        <v>0</v>
      </c>
      <c r="H120" s="709">
        <v>0</v>
      </c>
      <c r="I120" s="706">
        <v>0</v>
      </c>
      <c r="J120" s="707">
        <v>0</v>
      </c>
      <c r="K120" s="710" t="s">
        <v>329</v>
      </c>
    </row>
    <row r="121" spans="1:11" ht="14.4" customHeight="1" thickBot="1" x14ac:dyDescent="0.35">
      <c r="A121" s="723" t="s">
        <v>443</v>
      </c>
      <c r="B121" s="701">
        <v>0</v>
      </c>
      <c r="C121" s="701">
        <v>1.796</v>
      </c>
      <c r="D121" s="702">
        <v>1.796</v>
      </c>
      <c r="E121" s="711" t="s">
        <v>377</v>
      </c>
      <c r="F121" s="701">
        <v>0</v>
      </c>
      <c r="G121" s="702">
        <v>0</v>
      </c>
      <c r="H121" s="704">
        <v>0</v>
      </c>
      <c r="I121" s="701">
        <v>0</v>
      </c>
      <c r="J121" s="702">
        <v>0</v>
      </c>
      <c r="K121" s="712" t="s">
        <v>329</v>
      </c>
    </row>
    <row r="122" spans="1:11" ht="14.4" customHeight="1" thickBot="1" x14ac:dyDescent="0.35">
      <c r="A122" s="723" t="s">
        <v>444</v>
      </c>
      <c r="B122" s="701">
        <v>0</v>
      </c>
      <c r="C122" s="701">
        <v>18.397849999999998</v>
      </c>
      <c r="D122" s="702">
        <v>18.397849999999998</v>
      </c>
      <c r="E122" s="711" t="s">
        <v>329</v>
      </c>
      <c r="F122" s="701">
        <v>0</v>
      </c>
      <c r="G122" s="702">
        <v>0</v>
      </c>
      <c r="H122" s="704">
        <v>0</v>
      </c>
      <c r="I122" s="701">
        <v>0</v>
      </c>
      <c r="J122" s="702">
        <v>0</v>
      </c>
      <c r="K122" s="712" t="s">
        <v>329</v>
      </c>
    </row>
    <row r="123" spans="1:11" ht="14.4" customHeight="1" thickBot="1" x14ac:dyDescent="0.35">
      <c r="A123" s="720" t="s">
        <v>48</v>
      </c>
      <c r="B123" s="701">
        <v>96314.318649448294</v>
      </c>
      <c r="C123" s="701">
        <v>103662.43703</v>
      </c>
      <c r="D123" s="702">
        <v>7348.1183805518704</v>
      </c>
      <c r="E123" s="703">
        <v>1.0762931045299999</v>
      </c>
      <c r="F123" s="701">
        <v>108355.20406600001</v>
      </c>
      <c r="G123" s="702">
        <v>45148.001694166698</v>
      </c>
      <c r="H123" s="704">
        <v>8930.9146500000006</v>
      </c>
      <c r="I123" s="701">
        <v>44417.724090000003</v>
      </c>
      <c r="J123" s="702">
        <v>-730.27760416675301</v>
      </c>
      <c r="K123" s="705">
        <v>0.40992700325600001</v>
      </c>
    </row>
    <row r="124" spans="1:11" ht="14.4" customHeight="1" thickBot="1" x14ac:dyDescent="0.35">
      <c r="A124" s="726" t="s">
        <v>445</v>
      </c>
      <c r="B124" s="706">
        <v>70871.678649448295</v>
      </c>
      <c r="C124" s="706">
        <v>76872.566000000093</v>
      </c>
      <c r="D124" s="707">
        <v>6000.8873505518404</v>
      </c>
      <c r="E124" s="713">
        <v>1.084672572526</v>
      </c>
      <c r="F124" s="706">
        <v>78453.040000000197</v>
      </c>
      <c r="G124" s="707">
        <v>32688.766666666699</v>
      </c>
      <c r="H124" s="709">
        <v>6572.5550000000003</v>
      </c>
      <c r="I124" s="706">
        <v>32673.72</v>
      </c>
      <c r="J124" s="707">
        <v>-15.046666666747999</v>
      </c>
      <c r="K124" s="714">
        <v>0.41647487465100003</v>
      </c>
    </row>
    <row r="125" spans="1:11" ht="14.4" customHeight="1" thickBot="1" x14ac:dyDescent="0.35">
      <c r="A125" s="722" t="s">
        <v>446</v>
      </c>
      <c r="B125" s="706">
        <v>70673.999999999796</v>
      </c>
      <c r="C125" s="706">
        <v>76620.597000000096</v>
      </c>
      <c r="D125" s="707">
        <v>5946.5970000003399</v>
      </c>
      <c r="E125" s="713">
        <v>1.0841412259100001</v>
      </c>
      <c r="F125" s="706">
        <v>78189.160000000207</v>
      </c>
      <c r="G125" s="707">
        <v>32578.816666666698</v>
      </c>
      <c r="H125" s="709">
        <v>6536.0140000000001</v>
      </c>
      <c r="I125" s="706">
        <v>32533.148000000001</v>
      </c>
      <c r="J125" s="707">
        <v>-45.668666666752003</v>
      </c>
      <c r="K125" s="714">
        <v>0.41608258740699999</v>
      </c>
    </row>
    <row r="126" spans="1:11" ht="14.4" customHeight="1" thickBot="1" x14ac:dyDescent="0.35">
      <c r="A126" s="723" t="s">
        <v>447</v>
      </c>
      <c r="B126" s="701">
        <v>70673.999999999796</v>
      </c>
      <c r="C126" s="701">
        <v>76620.597000000096</v>
      </c>
      <c r="D126" s="702">
        <v>5946.5970000003399</v>
      </c>
      <c r="E126" s="703">
        <v>1.0841412259100001</v>
      </c>
      <c r="F126" s="701">
        <v>78189.160000000207</v>
      </c>
      <c r="G126" s="702">
        <v>32578.816666666698</v>
      </c>
      <c r="H126" s="704">
        <v>6536.0140000000001</v>
      </c>
      <c r="I126" s="701">
        <v>32533.148000000001</v>
      </c>
      <c r="J126" s="702">
        <v>-45.668666666752003</v>
      </c>
      <c r="K126" s="705">
        <v>0.41608258740699999</v>
      </c>
    </row>
    <row r="127" spans="1:11" ht="14.4" customHeight="1" thickBot="1" x14ac:dyDescent="0.35">
      <c r="A127" s="722" t="s">
        <v>448</v>
      </c>
      <c r="B127" s="706">
        <v>0</v>
      </c>
      <c r="C127" s="706">
        <v>0.32800000000000001</v>
      </c>
      <c r="D127" s="707">
        <v>0.32800000000000001</v>
      </c>
      <c r="E127" s="708" t="s">
        <v>329</v>
      </c>
      <c r="F127" s="706">
        <v>0</v>
      </c>
      <c r="G127" s="707">
        <v>0</v>
      </c>
      <c r="H127" s="709">
        <v>0</v>
      </c>
      <c r="I127" s="706">
        <v>0</v>
      </c>
      <c r="J127" s="707">
        <v>0</v>
      </c>
      <c r="K127" s="714">
        <v>0</v>
      </c>
    </row>
    <row r="128" spans="1:11" ht="14.4" customHeight="1" thickBot="1" x14ac:dyDescent="0.35">
      <c r="A128" s="723" t="s">
        <v>449</v>
      </c>
      <c r="B128" s="701">
        <v>0</v>
      </c>
      <c r="C128" s="701">
        <v>0.32800000000000001</v>
      </c>
      <c r="D128" s="702">
        <v>0.32800000000000001</v>
      </c>
      <c r="E128" s="711" t="s">
        <v>329</v>
      </c>
      <c r="F128" s="701">
        <v>0</v>
      </c>
      <c r="G128" s="702">
        <v>0</v>
      </c>
      <c r="H128" s="704">
        <v>0</v>
      </c>
      <c r="I128" s="701">
        <v>0</v>
      </c>
      <c r="J128" s="702">
        <v>0</v>
      </c>
      <c r="K128" s="705">
        <v>0</v>
      </c>
    </row>
    <row r="129" spans="1:11" ht="14.4" customHeight="1" thickBot="1" x14ac:dyDescent="0.35">
      <c r="A129" s="722" t="s">
        <v>450</v>
      </c>
      <c r="B129" s="706">
        <v>0</v>
      </c>
      <c r="C129" s="706">
        <v>0</v>
      </c>
      <c r="D129" s="707">
        <v>0</v>
      </c>
      <c r="E129" s="713">
        <v>1</v>
      </c>
      <c r="F129" s="706">
        <v>0</v>
      </c>
      <c r="G129" s="707">
        <v>0</v>
      </c>
      <c r="H129" s="709">
        <v>0</v>
      </c>
      <c r="I129" s="706">
        <v>-0.129</v>
      </c>
      <c r="J129" s="707">
        <v>-0.129</v>
      </c>
      <c r="K129" s="710" t="s">
        <v>377</v>
      </c>
    </row>
    <row r="130" spans="1:11" ht="14.4" customHeight="1" thickBot="1" x14ac:dyDescent="0.35">
      <c r="A130" s="723" t="s">
        <v>451</v>
      </c>
      <c r="B130" s="701">
        <v>0</v>
      </c>
      <c r="C130" s="701">
        <v>0</v>
      </c>
      <c r="D130" s="702">
        <v>0</v>
      </c>
      <c r="E130" s="703">
        <v>1</v>
      </c>
      <c r="F130" s="701">
        <v>0</v>
      </c>
      <c r="G130" s="702">
        <v>0</v>
      </c>
      <c r="H130" s="704">
        <v>0</v>
      </c>
      <c r="I130" s="701">
        <v>-0.129</v>
      </c>
      <c r="J130" s="702">
        <v>-0.129</v>
      </c>
      <c r="K130" s="712" t="s">
        <v>377</v>
      </c>
    </row>
    <row r="131" spans="1:11" ht="14.4" customHeight="1" thickBot="1" x14ac:dyDescent="0.35">
      <c r="A131" s="722" t="s">
        <v>452</v>
      </c>
      <c r="B131" s="706">
        <v>29.246649448515001</v>
      </c>
      <c r="C131" s="706">
        <v>24</v>
      </c>
      <c r="D131" s="707">
        <v>-5.2466494485149999</v>
      </c>
      <c r="E131" s="713">
        <v>0.820606820013</v>
      </c>
      <c r="F131" s="706">
        <v>23.76</v>
      </c>
      <c r="G131" s="707">
        <v>9.9</v>
      </c>
      <c r="H131" s="709">
        <v>16.149999999999999</v>
      </c>
      <c r="I131" s="706">
        <v>87.575000000000003</v>
      </c>
      <c r="J131" s="707">
        <v>77.674999999999997</v>
      </c>
      <c r="K131" s="714">
        <v>3.685816498316</v>
      </c>
    </row>
    <row r="132" spans="1:11" ht="14.4" customHeight="1" thickBot="1" x14ac:dyDescent="0.35">
      <c r="A132" s="723" t="s">
        <v>453</v>
      </c>
      <c r="B132" s="701">
        <v>29.246649448515001</v>
      </c>
      <c r="C132" s="701">
        <v>24</v>
      </c>
      <c r="D132" s="702">
        <v>-5.2466494485149999</v>
      </c>
      <c r="E132" s="703">
        <v>0.820606820013</v>
      </c>
      <c r="F132" s="701">
        <v>23.76</v>
      </c>
      <c r="G132" s="702">
        <v>9.9</v>
      </c>
      <c r="H132" s="704">
        <v>16.149999999999999</v>
      </c>
      <c r="I132" s="701">
        <v>87.575000000000003</v>
      </c>
      <c r="J132" s="702">
        <v>77.674999999999997</v>
      </c>
      <c r="K132" s="705">
        <v>3.685816498316</v>
      </c>
    </row>
    <row r="133" spans="1:11" ht="14.4" customHeight="1" thickBot="1" x14ac:dyDescent="0.35">
      <c r="A133" s="722" t="s">
        <v>454</v>
      </c>
      <c r="B133" s="706">
        <v>168.43199999999999</v>
      </c>
      <c r="C133" s="706">
        <v>165.39099999999999</v>
      </c>
      <c r="D133" s="707">
        <v>-3.0409999999989998</v>
      </c>
      <c r="E133" s="713">
        <v>0.98194523605899997</v>
      </c>
      <c r="F133" s="706">
        <v>169.32</v>
      </c>
      <c r="G133" s="707">
        <v>70.55</v>
      </c>
      <c r="H133" s="709">
        <v>19.640999999999998</v>
      </c>
      <c r="I133" s="706">
        <v>38.375999999999998</v>
      </c>
      <c r="J133" s="707">
        <v>-32.173999999999999</v>
      </c>
      <c r="K133" s="714">
        <v>0.22664776753999999</v>
      </c>
    </row>
    <row r="134" spans="1:11" ht="14.4" customHeight="1" thickBot="1" x14ac:dyDescent="0.35">
      <c r="A134" s="723" t="s">
        <v>455</v>
      </c>
      <c r="B134" s="701">
        <v>168.43199999999999</v>
      </c>
      <c r="C134" s="701">
        <v>165.39099999999999</v>
      </c>
      <c r="D134" s="702">
        <v>-3.0409999999989998</v>
      </c>
      <c r="E134" s="703">
        <v>0.98194523605899997</v>
      </c>
      <c r="F134" s="701">
        <v>169.32</v>
      </c>
      <c r="G134" s="702">
        <v>70.55</v>
      </c>
      <c r="H134" s="704">
        <v>19.640999999999998</v>
      </c>
      <c r="I134" s="701">
        <v>38.375999999999998</v>
      </c>
      <c r="J134" s="702">
        <v>-32.173999999999999</v>
      </c>
      <c r="K134" s="705">
        <v>0.22664776753999999</v>
      </c>
    </row>
    <row r="135" spans="1:11" ht="14.4" customHeight="1" thickBot="1" x14ac:dyDescent="0.35">
      <c r="A135" s="725" t="s">
        <v>456</v>
      </c>
      <c r="B135" s="701">
        <v>0</v>
      </c>
      <c r="C135" s="701">
        <v>62.25</v>
      </c>
      <c r="D135" s="702">
        <v>62.25</v>
      </c>
      <c r="E135" s="711" t="s">
        <v>329</v>
      </c>
      <c r="F135" s="701">
        <v>70.8</v>
      </c>
      <c r="G135" s="702">
        <v>29.5</v>
      </c>
      <c r="H135" s="704">
        <v>0.75</v>
      </c>
      <c r="I135" s="701">
        <v>14.75</v>
      </c>
      <c r="J135" s="702">
        <v>-14.75</v>
      </c>
      <c r="K135" s="705">
        <v>0.208333333333</v>
      </c>
    </row>
    <row r="136" spans="1:11" ht="14.4" customHeight="1" thickBot="1" x14ac:dyDescent="0.35">
      <c r="A136" s="723" t="s">
        <v>457</v>
      </c>
      <c r="B136" s="701">
        <v>0</v>
      </c>
      <c r="C136" s="701">
        <v>62.25</v>
      </c>
      <c r="D136" s="702">
        <v>62.25</v>
      </c>
      <c r="E136" s="711" t="s">
        <v>329</v>
      </c>
      <c r="F136" s="701">
        <v>70.8</v>
      </c>
      <c r="G136" s="702">
        <v>29.5</v>
      </c>
      <c r="H136" s="704">
        <v>0.75</v>
      </c>
      <c r="I136" s="701">
        <v>14.75</v>
      </c>
      <c r="J136" s="702">
        <v>-14.75</v>
      </c>
      <c r="K136" s="705">
        <v>0.208333333333</v>
      </c>
    </row>
    <row r="137" spans="1:11" ht="14.4" customHeight="1" thickBot="1" x14ac:dyDescent="0.35">
      <c r="A137" s="721" t="s">
        <v>458</v>
      </c>
      <c r="B137" s="701">
        <v>24029.16</v>
      </c>
      <c r="C137" s="701">
        <v>25254.111629999999</v>
      </c>
      <c r="D137" s="702">
        <v>1224.95163000005</v>
      </c>
      <c r="E137" s="703">
        <v>1.0509777133280001</v>
      </c>
      <c r="F137" s="701">
        <v>27865.1</v>
      </c>
      <c r="G137" s="702">
        <v>11610.458333333299</v>
      </c>
      <c r="H137" s="704">
        <v>2227.2357999999999</v>
      </c>
      <c r="I137" s="701">
        <v>11092.519969999999</v>
      </c>
      <c r="J137" s="702">
        <v>-517.93836333332399</v>
      </c>
      <c r="K137" s="705">
        <v>0.39807931677899999</v>
      </c>
    </row>
    <row r="138" spans="1:11" ht="14.4" customHeight="1" thickBot="1" x14ac:dyDescent="0.35">
      <c r="A138" s="722" t="s">
        <v>459</v>
      </c>
      <c r="B138" s="706">
        <v>6360.6600000000199</v>
      </c>
      <c r="C138" s="706">
        <v>6901.7965700000104</v>
      </c>
      <c r="D138" s="707">
        <v>541.13656999999398</v>
      </c>
      <c r="E138" s="713">
        <v>1.0850755377579999</v>
      </c>
      <c r="F138" s="706">
        <v>7577.5699999999897</v>
      </c>
      <c r="G138" s="707">
        <v>3157.32083333333</v>
      </c>
      <c r="H138" s="709">
        <v>589.55730000000005</v>
      </c>
      <c r="I138" s="706">
        <v>2936.2517200000002</v>
      </c>
      <c r="J138" s="707">
        <v>-221.06911333332999</v>
      </c>
      <c r="K138" s="714">
        <v>0.38749252332799999</v>
      </c>
    </row>
    <row r="139" spans="1:11" ht="14.4" customHeight="1" thickBot="1" x14ac:dyDescent="0.35">
      <c r="A139" s="723" t="s">
        <v>460</v>
      </c>
      <c r="B139" s="701">
        <v>6360.6600000000199</v>
      </c>
      <c r="C139" s="701">
        <v>6901.7965700000104</v>
      </c>
      <c r="D139" s="702">
        <v>541.13656999999398</v>
      </c>
      <c r="E139" s="703">
        <v>1.0850755377579999</v>
      </c>
      <c r="F139" s="701">
        <v>7577.5699999999897</v>
      </c>
      <c r="G139" s="702">
        <v>3157.32083333333</v>
      </c>
      <c r="H139" s="704">
        <v>589.55730000000005</v>
      </c>
      <c r="I139" s="701">
        <v>2936.2517200000002</v>
      </c>
      <c r="J139" s="702">
        <v>-221.06911333332999</v>
      </c>
      <c r="K139" s="705">
        <v>0.38749252332799999</v>
      </c>
    </row>
    <row r="140" spans="1:11" ht="14.4" customHeight="1" thickBot="1" x14ac:dyDescent="0.35">
      <c r="A140" s="722" t="s">
        <v>461</v>
      </c>
      <c r="B140" s="706">
        <v>17668.5</v>
      </c>
      <c r="C140" s="706">
        <v>18352.315060000001</v>
      </c>
      <c r="D140" s="707">
        <v>683.81506000005197</v>
      </c>
      <c r="E140" s="713">
        <v>1.0387024965330001</v>
      </c>
      <c r="F140" s="706">
        <v>20287.53</v>
      </c>
      <c r="G140" s="707">
        <v>8453.1375000000007</v>
      </c>
      <c r="H140" s="709">
        <v>1637.6785</v>
      </c>
      <c r="I140" s="706">
        <v>8156.2682500000001</v>
      </c>
      <c r="J140" s="707">
        <v>-296.86925000000002</v>
      </c>
      <c r="K140" s="714">
        <v>0.402033576783</v>
      </c>
    </row>
    <row r="141" spans="1:11" ht="14.4" customHeight="1" thickBot="1" x14ac:dyDescent="0.35">
      <c r="A141" s="723" t="s">
        <v>462</v>
      </c>
      <c r="B141" s="701">
        <v>17668.5</v>
      </c>
      <c r="C141" s="701">
        <v>18352.315060000001</v>
      </c>
      <c r="D141" s="702">
        <v>683.81506000005197</v>
      </c>
      <c r="E141" s="703">
        <v>1.0387024965330001</v>
      </c>
      <c r="F141" s="701">
        <v>20287.53</v>
      </c>
      <c r="G141" s="702">
        <v>8453.1375000000007</v>
      </c>
      <c r="H141" s="704">
        <v>1637.6785</v>
      </c>
      <c r="I141" s="701">
        <v>8156.2682500000001</v>
      </c>
      <c r="J141" s="702">
        <v>-296.86925000000002</v>
      </c>
      <c r="K141" s="705">
        <v>0.402033576783</v>
      </c>
    </row>
    <row r="142" spans="1:11" ht="14.4" customHeight="1" thickBot="1" x14ac:dyDescent="0.35">
      <c r="A142" s="721" t="s">
        <v>463</v>
      </c>
      <c r="B142" s="701">
        <v>0</v>
      </c>
      <c r="C142" s="701">
        <v>0</v>
      </c>
      <c r="D142" s="702">
        <v>0</v>
      </c>
      <c r="E142" s="703">
        <v>1</v>
      </c>
      <c r="F142" s="701">
        <v>352.61406599999998</v>
      </c>
      <c r="G142" s="702">
        <v>146.9225275</v>
      </c>
      <c r="H142" s="704">
        <v>0</v>
      </c>
      <c r="I142" s="701">
        <v>0</v>
      </c>
      <c r="J142" s="702">
        <v>-146.9225275</v>
      </c>
      <c r="K142" s="705">
        <v>0</v>
      </c>
    </row>
    <row r="143" spans="1:11" ht="14.4" customHeight="1" thickBot="1" x14ac:dyDescent="0.35">
      <c r="A143" s="722" t="s">
        <v>464</v>
      </c>
      <c r="B143" s="706">
        <v>0</v>
      </c>
      <c r="C143" s="706">
        <v>0</v>
      </c>
      <c r="D143" s="707">
        <v>0</v>
      </c>
      <c r="E143" s="713">
        <v>1</v>
      </c>
      <c r="F143" s="706">
        <v>352.61406599999998</v>
      </c>
      <c r="G143" s="707">
        <v>146.9225275</v>
      </c>
      <c r="H143" s="709">
        <v>0</v>
      </c>
      <c r="I143" s="706">
        <v>0</v>
      </c>
      <c r="J143" s="707">
        <v>-146.9225275</v>
      </c>
      <c r="K143" s="714">
        <v>0</v>
      </c>
    </row>
    <row r="144" spans="1:11" ht="14.4" customHeight="1" thickBot="1" x14ac:dyDescent="0.35">
      <c r="A144" s="723" t="s">
        <v>465</v>
      </c>
      <c r="B144" s="701">
        <v>0</v>
      </c>
      <c r="C144" s="701">
        <v>0</v>
      </c>
      <c r="D144" s="702">
        <v>0</v>
      </c>
      <c r="E144" s="703">
        <v>1</v>
      </c>
      <c r="F144" s="701">
        <v>352.61406599999998</v>
      </c>
      <c r="G144" s="702">
        <v>146.9225275</v>
      </c>
      <c r="H144" s="704">
        <v>0</v>
      </c>
      <c r="I144" s="701">
        <v>0</v>
      </c>
      <c r="J144" s="702">
        <v>-146.9225275</v>
      </c>
      <c r="K144" s="705">
        <v>0</v>
      </c>
    </row>
    <row r="145" spans="1:11" ht="14.4" customHeight="1" thickBot="1" x14ac:dyDescent="0.35">
      <c r="A145" s="721" t="s">
        <v>466</v>
      </c>
      <c r="B145" s="701">
        <v>1413.48000000001</v>
      </c>
      <c r="C145" s="701">
        <v>1535.7593999999999</v>
      </c>
      <c r="D145" s="702">
        <v>122.279399999997</v>
      </c>
      <c r="E145" s="703">
        <v>1.0865094659979999</v>
      </c>
      <c r="F145" s="701">
        <v>1684.45</v>
      </c>
      <c r="G145" s="702">
        <v>701.85416666666595</v>
      </c>
      <c r="H145" s="704">
        <v>131.12385</v>
      </c>
      <c r="I145" s="701">
        <v>651.48411999999996</v>
      </c>
      <c r="J145" s="702">
        <v>-50.370046666665999</v>
      </c>
      <c r="K145" s="705">
        <v>0.38676370328499998</v>
      </c>
    </row>
    <row r="146" spans="1:11" ht="14.4" customHeight="1" thickBot="1" x14ac:dyDescent="0.35">
      <c r="A146" s="722" t="s">
        <v>467</v>
      </c>
      <c r="B146" s="706">
        <v>1413.48000000001</v>
      </c>
      <c r="C146" s="706">
        <v>1535.7593999999999</v>
      </c>
      <c r="D146" s="707">
        <v>122.279399999997</v>
      </c>
      <c r="E146" s="713">
        <v>1.0865094659979999</v>
      </c>
      <c r="F146" s="706">
        <v>1684.45</v>
      </c>
      <c r="G146" s="707">
        <v>701.85416666666595</v>
      </c>
      <c r="H146" s="709">
        <v>131.12385</v>
      </c>
      <c r="I146" s="706">
        <v>651.48411999999996</v>
      </c>
      <c r="J146" s="707">
        <v>-50.370046666665999</v>
      </c>
      <c r="K146" s="714">
        <v>0.38676370328499998</v>
      </c>
    </row>
    <row r="147" spans="1:11" ht="14.4" customHeight="1" thickBot="1" x14ac:dyDescent="0.35">
      <c r="A147" s="723" t="s">
        <v>468</v>
      </c>
      <c r="B147" s="701">
        <v>1413.48000000001</v>
      </c>
      <c r="C147" s="701">
        <v>1535.7593999999999</v>
      </c>
      <c r="D147" s="702">
        <v>122.279399999997</v>
      </c>
      <c r="E147" s="703">
        <v>1.0865094659979999</v>
      </c>
      <c r="F147" s="701">
        <v>1684.45</v>
      </c>
      <c r="G147" s="702">
        <v>701.85416666666595</v>
      </c>
      <c r="H147" s="704">
        <v>131.12385</v>
      </c>
      <c r="I147" s="701">
        <v>651.48411999999996</v>
      </c>
      <c r="J147" s="702">
        <v>-50.370046666665999</v>
      </c>
      <c r="K147" s="705">
        <v>0.38676370328499998</v>
      </c>
    </row>
    <row r="148" spans="1:11" ht="14.4" customHeight="1" thickBot="1" x14ac:dyDescent="0.35">
      <c r="A148" s="720" t="s">
        <v>469</v>
      </c>
      <c r="B148" s="701">
        <v>42.852525713416</v>
      </c>
      <c r="C148" s="701">
        <v>57.439250000000001</v>
      </c>
      <c r="D148" s="702">
        <v>14.586724286582999</v>
      </c>
      <c r="E148" s="703">
        <v>1.340393571761</v>
      </c>
      <c r="F148" s="701">
        <v>6.9334347909109999</v>
      </c>
      <c r="G148" s="702">
        <v>2.888931162879</v>
      </c>
      <c r="H148" s="704">
        <v>32.776000000000003</v>
      </c>
      <c r="I148" s="701">
        <v>62.665399999999003</v>
      </c>
      <c r="J148" s="702">
        <v>59.776468837119999</v>
      </c>
      <c r="K148" s="705">
        <v>9.0381465882010001</v>
      </c>
    </row>
    <row r="149" spans="1:11" ht="14.4" customHeight="1" thickBot="1" x14ac:dyDescent="0.35">
      <c r="A149" s="721" t="s">
        <v>470</v>
      </c>
      <c r="B149" s="701">
        <v>42.852525713416</v>
      </c>
      <c r="C149" s="701">
        <v>57.439250000000001</v>
      </c>
      <c r="D149" s="702">
        <v>14.586724286582999</v>
      </c>
      <c r="E149" s="703">
        <v>1.340393571761</v>
      </c>
      <c r="F149" s="701">
        <v>6.9334347909109999</v>
      </c>
      <c r="G149" s="702">
        <v>2.888931162879</v>
      </c>
      <c r="H149" s="704">
        <v>32.776000000000003</v>
      </c>
      <c r="I149" s="701">
        <v>62.665399999999003</v>
      </c>
      <c r="J149" s="702">
        <v>59.776468837119999</v>
      </c>
      <c r="K149" s="705">
        <v>9.0381465882010001</v>
      </c>
    </row>
    <row r="150" spans="1:11" ht="14.4" customHeight="1" thickBot="1" x14ac:dyDescent="0.35">
      <c r="A150" s="722" t="s">
        <v>471</v>
      </c>
      <c r="B150" s="706">
        <v>0</v>
      </c>
      <c r="C150" s="706">
        <v>31.37125</v>
      </c>
      <c r="D150" s="707">
        <v>31.37125</v>
      </c>
      <c r="E150" s="708" t="s">
        <v>329</v>
      </c>
      <c r="F150" s="706">
        <v>0</v>
      </c>
      <c r="G150" s="707">
        <v>0</v>
      </c>
      <c r="H150" s="709">
        <v>0</v>
      </c>
      <c r="I150" s="706">
        <v>9.0493999999990002</v>
      </c>
      <c r="J150" s="707">
        <v>9.0493999999990002</v>
      </c>
      <c r="K150" s="710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8.6112500000000001</v>
      </c>
      <c r="D151" s="702">
        <v>8.6112500000000001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0.93324999999900005</v>
      </c>
      <c r="J151" s="702">
        <v>0.93324999999900005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17.55</v>
      </c>
      <c r="D152" s="702">
        <v>17.55</v>
      </c>
      <c r="E152" s="711" t="s">
        <v>377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5.21</v>
      </c>
      <c r="D153" s="702">
        <v>5.21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0</v>
      </c>
      <c r="D154" s="702">
        <v>0</v>
      </c>
      <c r="E154" s="703">
        <v>1</v>
      </c>
      <c r="F154" s="701">
        <v>0</v>
      </c>
      <c r="G154" s="702">
        <v>0</v>
      </c>
      <c r="H154" s="704">
        <v>0</v>
      </c>
      <c r="I154" s="701">
        <v>8.1161499999989992</v>
      </c>
      <c r="J154" s="702">
        <v>8.1161499999989992</v>
      </c>
      <c r="K154" s="712" t="s">
        <v>377</v>
      </c>
    </row>
    <row r="155" spans="1:11" ht="14.4" customHeight="1" thickBot="1" x14ac:dyDescent="0.35">
      <c r="A155" s="725" t="s">
        <v>476</v>
      </c>
      <c r="B155" s="701">
        <v>0</v>
      </c>
      <c r="C155" s="701">
        <v>6.093</v>
      </c>
      <c r="D155" s="702">
        <v>6.093</v>
      </c>
      <c r="E155" s="711" t="s">
        <v>377</v>
      </c>
      <c r="F155" s="701">
        <v>6.9334347909109999</v>
      </c>
      <c r="G155" s="702">
        <v>2.888931162879</v>
      </c>
      <c r="H155" s="704">
        <v>0</v>
      </c>
      <c r="I155" s="701">
        <v>0</v>
      </c>
      <c r="J155" s="702">
        <v>-2.888931162879</v>
      </c>
      <c r="K155" s="705">
        <v>0</v>
      </c>
    </row>
    <row r="156" spans="1:11" ht="14.4" customHeight="1" thickBot="1" x14ac:dyDescent="0.35">
      <c r="A156" s="723" t="s">
        <v>477</v>
      </c>
      <c r="B156" s="701">
        <v>0</v>
      </c>
      <c r="C156" s="701">
        <v>6.093</v>
      </c>
      <c r="D156" s="702">
        <v>6.093</v>
      </c>
      <c r="E156" s="711" t="s">
        <v>377</v>
      </c>
      <c r="F156" s="701">
        <v>6.9334347909109999</v>
      </c>
      <c r="G156" s="702">
        <v>2.888931162879</v>
      </c>
      <c r="H156" s="704">
        <v>0</v>
      </c>
      <c r="I156" s="701">
        <v>0</v>
      </c>
      <c r="J156" s="702">
        <v>-2.888931162879</v>
      </c>
      <c r="K156" s="705">
        <v>0</v>
      </c>
    </row>
    <row r="157" spans="1:11" ht="14.4" customHeight="1" thickBot="1" x14ac:dyDescent="0.35">
      <c r="A157" s="725" t="s">
        <v>478</v>
      </c>
      <c r="B157" s="701">
        <v>42.852525713416</v>
      </c>
      <c r="C157" s="701">
        <v>13.739000000000001</v>
      </c>
      <c r="D157" s="702">
        <v>-29.113525713415999</v>
      </c>
      <c r="E157" s="703">
        <v>0.32061120718699998</v>
      </c>
      <c r="F157" s="701">
        <v>0</v>
      </c>
      <c r="G157" s="702">
        <v>0</v>
      </c>
      <c r="H157" s="704">
        <v>7.4610000000000003</v>
      </c>
      <c r="I157" s="701">
        <v>28.300999999999998</v>
      </c>
      <c r="J157" s="702">
        <v>28.300999999999998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42.852525713416</v>
      </c>
      <c r="C158" s="701">
        <v>13.739000000000001</v>
      </c>
      <c r="D158" s="702">
        <v>-29.113525713415999</v>
      </c>
      <c r="E158" s="703">
        <v>0.32061120718699998</v>
      </c>
      <c r="F158" s="701">
        <v>0</v>
      </c>
      <c r="G158" s="702">
        <v>0</v>
      </c>
      <c r="H158" s="704">
        <v>7.4610000000000003</v>
      </c>
      <c r="I158" s="701">
        <v>28.300999999999998</v>
      </c>
      <c r="J158" s="702">
        <v>28.300999999999998</v>
      </c>
      <c r="K158" s="712" t="s">
        <v>329</v>
      </c>
    </row>
    <row r="159" spans="1:11" ht="14.4" customHeight="1" thickBot="1" x14ac:dyDescent="0.35">
      <c r="A159" s="725" t="s">
        <v>480</v>
      </c>
      <c r="B159" s="701">
        <v>0</v>
      </c>
      <c r="C159" s="701">
        <v>6.2359999999999998</v>
      </c>
      <c r="D159" s="702">
        <v>6.2359999999999998</v>
      </c>
      <c r="E159" s="711" t="s">
        <v>329</v>
      </c>
      <c r="F159" s="701">
        <v>0</v>
      </c>
      <c r="G159" s="702">
        <v>0</v>
      </c>
      <c r="H159" s="704">
        <v>25.315000000000001</v>
      </c>
      <c r="I159" s="701">
        <v>25.315000000000001</v>
      </c>
      <c r="J159" s="702">
        <v>25.315000000000001</v>
      </c>
      <c r="K159" s="712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6.2359999999999998</v>
      </c>
      <c r="D160" s="702">
        <v>6.2359999999999998</v>
      </c>
      <c r="E160" s="711" t="s">
        <v>329</v>
      </c>
      <c r="F160" s="701">
        <v>0</v>
      </c>
      <c r="G160" s="702">
        <v>0</v>
      </c>
      <c r="H160" s="704">
        <v>25.315000000000001</v>
      </c>
      <c r="I160" s="701">
        <v>25.315000000000001</v>
      </c>
      <c r="J160" s="702">
        <v>25.315000000000001</v>
      </c>
      <c r="K160" s="712" t="s">
        <v>329</v>
      </c>
    </row>
    <row r="161" spans="1:11" ht="14.4" customHeight="1" thickBot="1" x14ac:dyDescent="0.35">
      <c r="A161" s="720" t="s">
        <v>482</v>
      </c>
      <c r="B161" s="701">
        <v>3084.6166809829401</v>
      </c>
      <c r="C161" s="701">
        <v>2847.6478000000102</v>
      </c>
      <c r="D161" s="702">
        <v>-236.96888098293499</v>
      </c>
      <c r="E161" s="703">
        <v>0.92317720303899997</v>
      </c>
      <c r="F161" s="701">
        <v>2472.99999999996</v>
      </c>
      <c r="G161" s="702">
        <v>1030.4166666666499</v>
      </c>
      <c r="H161" s="704">
        <v>210.77292</v>
      </c>
      <c r="I161" s="701">
        <v>1166.27898</v>
      </c>
      <c r="J161" s="702">
        <v>135.862313333347</v>
      </c>
      <c r="K161" s="705">
        <v>0.47160492519199998</v>
      </c>
    </row>
    <row r="162" spans="1:11" ht="14.4" customHeight="1" thickBot="1" x14ac:dyDescent="0.35">
      <c r="A162" s="721" t="s">
        <v>483</v>
      </c>
      <c r="B162" s="701">
        <v>2891.6166809829401</v>
      </c>
      <c r="C162" s="701">
        <v>2582.2860000000001</v>
      </c>
      <c r="D162" s="702">
        <v>-309.33068098293597</v>
      </c>
      <c r="E162" s="703">
        <v>0.89302500465599999</v>
      </c>
      <c r="F162" s="701">
        <v>2397.99999999996</v>
      </c>
      <c r="G162" s="702">
        <v>999.16666666665196</v>
      </c>
      <c r="H162" s="704">
        <v>210.77292</v>
      </c>
      <c r="I162" s="701">
        <v>1031.93705</v>
      </c>
      <c r="J162" s="702">
        <v>32.770383333346999</v>
      </c>
      <c r="K162" s="705">
        <v>0.43033238115</v>
      </c>
    </row>
    <row r="163" spans="1:11" ht="14.4" customHeight="1" thickBot="1" x14ac:dyDescent="0.35">
      <c r="A163" s="722" t="s">
        <v>484</v>
      </c>
      <c r="B163" s="706">
        <v>2891.6166809829401</v>
      </c>
      <c r="C163" s="706">
        <v>2578.3240000000001</v>
      </c>
      <c r="D163" s="707">
        <v>-313.29268098293602</v>
      </c>
      <c r="E163" s="713">
        <v>0.89165483687900005</v>
      </c>
      <c r="F163" s="706">
        <v>2397.99999999996</v>
      </c>
      <c r="G163" s="707">
        <v>999.16666666665196</v>
      </c>
      <c r="H163" s="709">
        <v>210.77292</v>
      </c>
      <c r="I163" s="706">
        <v>1030.2890500000001</v>
      </c>
      <c r="J163" s="707">
        <v>31.122383333346999</v>
      </c>
      <c r="K163" s="714">
        <v>0.42964514178399998</v>
      </c>
    </row>
    <row r="164" spans="1:11" ht="14.4" customHeight="1" thickBot="1" x14ac:dyDescent="0.35">
      <c r="A164" s="723" t="s">
        <v>485</v>
      </c>
      <c r="B164" s="701">
        <v>434.160271533105</v>
      </c>
      <c r="C164" s="701">
        <v>413.96700000000101</v>
      </c>
      <c r="D164" s="702">
        <v>-20.193271533103999</v>
      </c>
      <c r="E164" s="703">
        <v>0.953488900626</v>
      </c>
      <c r="F164" s="701">
        <v>409.99999999999397</v>
      </c>
      <c r="G164" s="702">
        <v>170.83333333333101</v>
      </c>
      <c r="H164" s="704">
        <v>45.612580000000001</v>
      </c>
      <c r="I164" s="701">
        <v>203.28005999999999</v>
      </c>
      <c r="J164" s="702">
        <v>32.446726666669001</v>
      </c>
      <c r="K164" s="705">
        <v>0.49580502439000002</v>
      </c>
    </row>
    <row r="165" spans="1:11" ht="14.4" customHeight="1" thickBot="1" x14ac:dyDescent="0.35">
      <c r="A165" s="723" t="s">
        <v>486</v>
      </c>
      <c r="B165" s="701">
        <v>630.64047627187699</v>
      </c>
      <c r="C165" s="701">
        <v>586.95400000000097</v>
      </c>
      <c r="D165" s="702">
        <v>-43.686476271876003</v>
      </c>
      <c r="E165" s="703">
        <v>0.93072681200200003</v>
      </c>
      <c r="F165" s="701">
        <v>404.99999999999397</v>
      </c>
      <c r="G165" s="702">
        <v>168.74999999999699</v>
      </c>
      <c r="H165" s="704">
        <v>33.652000000000001</v>
      </c>
      <c r="I165" s="701">
        <v>169.471</v>
      </c>
      <c r="J165" s="702">
        <v>0.72100000000200004</v>
      </c>
      <c r="K165" s="705">
        <v>0.41844691358000002</v>
      </c>
    </row>
    <row r="166" spans="1:11" ht="14.4" customHeight="1" thickBot="1" x14ac:dyDescent="0.35">
      <c r="A166" s="723" t="s">
        <v>487</v>
      </c>
      <c r="B166" s="701">
        <v>87.423371747941999</v>
      </c>
      <c r="C166" s="701">
        <v>148.08000000000001</v>
      </c>
      <c r="D166" s="702">
        <v>60.656628252056997</v>
      </c>
      <c r="E166" s="703">
        <v>1.6938262279209999</v>
      </c>
      <c r="F166" s="701">
        <v>147.99999999999801</v>
      </c>
      <c r="G166" s="702">
        <v>61.666666666665002</v>
      </c>
      <c r="H166" s="704">
        <v>12.339</v>
      </c>
      <c r="I166" s="701">
        <v>61.698</v>
      </c>
      <c r="J166" s="702">
        <v>3.1333333333999999E-2</v>
      </c>
      <c r="K166" s="705">
        <v>0.41687837837800001</v>
      </c>
    </row>
    <row r="167" spans="1:11" ht="14.4" customHeight="1" thickBot="1" x14ac:dyDescent="0.35">
      <c r="A167" s="723" t="s">
        <v>488</v>
      </c>
      <c r="B167" s="701">
        <v>1308.73938471424</v>
      </c>
      <c r="C167" s="701">
        <v>1213.125</v>
      </c>
      <c r="D167" s="702">
        <v>-95.614384714235001</v>
      </c>
      <c r="E167" s="703">
        <v>0.92694161585400003</v>
      </c>
      <c r="F167" s="701">
        <v>1209.99999999998</v>
      </c>
      <c r="G167" s="702">
        <v>504.16666666665901</v>
      </c>
      <c r="H167" s="704">
        <v>100.38776</v>
      </c>
      <c r="I167" s="701">
        <v>501.93184000000002</v>
      </c>
      <c r="J167" s="702">
        <v>-2.234826666659</v>
      </c>
      <c r="K167" s="705">
        <v>0.41481970247900002</v>
      </c>
    </row>
    <row r="168" spans="1:11" ht="14.4" customHeight="1" thickBot="1" x14ac:dyDescent="0.35">
      <c r="A168" s="723" t="s">
        <v>489</v>
      </c>
      <c r="B168" s="701">
        <v>397.41867091957198</v>
      </c>
      <c r="C168" s="701">
        <v>195.95400000000001</v>
      </c>
      <c r="D168" s="702">
        <v>-201.46467091957101</v>
      </c>
      <c r="E168" s="703">
        <v>0.49306691994700003</v>
      </c>
      <c r="F168" s="701">
        <v>204.99999999999699</v>
      </c>
      <c r="G168" s="702">
        <v>85.416666666664995</v>
      </c>
      <c r="H168" s="704">
        <v>17.094000000000001</v>
      </c>
      <c r="I168" s="701">
        <v>85.47</v>
      </c>
      <c r="J168" s="702">
        <v>5.3333333333999998E-2</v>
      </c>
      <c r="K168" s="705">
        <v>0.41692682926800001</v>
      </c>
    </row>
    <row r="169" spans="1:11" ht="14.4" customHeight="1" thickBot="1" x14ac:dyDescent="0.35">
      <c r="A169" s="723" t="s">
        <v>490</v>
      </c>
      <c r="B169" s="701">
        <v>33.234505796204999</v>
      </c>
      <c r="C169" s="701">
        <v>20.244</v>
      </c>
      <c r="D169" s="702">
        <v>-12.990505796204999</v>
      </c>
      <c r="E169" s="703">
        <v>0.60912595253000001</v>
      </c>
      <c r="F169" s="701">
        <v>19.999999999999002</v>
      </c>
      <c r="G169" s="702">
        <v>8.333333333333</v>
      </c>
      <c r="H169" s="704">
        <v>1.6875800000000001</v>
      </c>
      <c r="I169" s="701">
        <v>8.4381500000000003</v>
      </c>
      <c r="J169" s="702">
        <v>0.10481666666599999</v>
      </c>
      <c r="K169" s="705">
        <v>0.42190749999999999</v>
      </c>
    </row>
    <row r="170" spans="1:11" ht="14.4" customHeight="1" thickBot="1" x14ac:dyDescent="0.35">
      <c r="A170" s="722" t="s">
        <v>491</v>
      </c>
      <c r="B170" s="706">
        <v>0</v>
      </c>
      <c r="C170" s="706">
        <v>3.9620000000000002</v>
      </c>
      <c r="D170" s="707">
        <v>3.9620000000000002</v>
      </c>
      <c r="E170" s="708" t="s">
        <v>377</v>
      </c>
      <c r="F170" s="706">
        <v>0</v>
      </c>
      <c r="G170" s="707">
        <v>0</v>
      </c>
      <c r="H170" s="709">
        <v>0</v>
      </c>
      <c r="I170" s="706">
        <v>1.6479999999999999</v>
      </c>
      <c r="J170" s="707">
        <v>1.6479999999999999</v>
      </c>
      <c r="K170" s="710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0</v>
      </c>
      <c r="D171" s="702">
        <v>0</v>
      </c>
      <c r="E171" s="703">
        <v>1</v>
      </c>
      <c r="F171" s="701">
        <v>0</v>
      </c>
      <c r="G171" s="702">
        <v>0</v>
      </c>
      <c r="H171" s="704">
        <v>0</v>
      </c>
      <c r="I171" s="701">
        <v>1.6479999999999999</v>
      </c>
      <c r="J171" s="702">
        <v>1.6479999999999999</v>
      </c>
      <c r="K171" s="712" t="s">
        <v>377</v>
      </c>
    </row>
    <row r="172" spans="1:11" ht="14.4" customHeight="1" thickBot="1" x14ac:dyDescent="0.35">
      <c r="A172" s="723" t="s">
        <v>493</v>
      </c>
      <c r="B172" s="701">
        <v>0</v>
      </c>
      <c r="C172" s="701">
        <v>3.9620000000000002</v>
      </c>
      <c r="D172" s="702">
        <v>3.9620000000000002</v>
      </c>
      <c r="E172" s="711" t="s">
        <v>377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21" t="s">
        <v>494</v>
      </c>
      <c r="B173" s="701">
        <v>193</v>
      </c>
      <c r="C173" s="701">
        <v>265.36180000000002</v>
      </c>
      <c r="D173" s="702">
        <v>72.361800000000002</v>
      </c>
      <c r="E173" s="703">
        <v>1.3749316062170001</v>
      </c>
      <c r="F173" s="701">
        <v>75</v>
      </c>
      <c r="G173" s="702">
        <v>31.25</v>
      </c>
      <c r="H173" s="704">
        <v>0</v>
      </c>
      <c r="I173" s="701">
        <v>134.34192999999999</v>
      </c>
      <c r="J173" s="702">
        <v>103.09193</v>
      </c>
      <c r="K173" s="705">
        <v>1.7912257333329999</v>
      </c>
    </row>
    <row r="174" spans="1:11" ht="14.4" customHeight="1" thickBot="1" x14ac:dyDescent="0.35">
      <c r="A174" s="722" t="s">
        <v>495</v>
      </c>
      <c r="B174" s="706">
        <v>193</v>
      </c>
      <c r="C174" s="706">
        <v>149.62189000000001</v>
      </c>
      <c r="D174" s="707">
        <v>-43.378109999998998</v>
      </c>
      <c r="E174" s="713">
        <v>0.775242953367</v>
      </c>
      <c r="F174" s="706">
        <v>75</v>
      </c>
      <c r="G174" s="707">
        <v>31.25</v>
      </c>
      <c r="H174" s="709">
        <v>0</v>
      </c>
      <c r="I174" s="706">
        <v>76.261929999998998</v>
      </c>
      <c r="J174" s="707">
        <v>45.011929999998998</v>
      </c>
      <c r="K174" s="714">
        <v>1.016825733333</v>
      </c>
    </row>
    <row r="175" spans="1:11" ht="14.4" customHeight="1" thickBot="1" x14ac:dyDescent="0.35">
      <c r="A175" s="723" t="s">
        <v>496</v>
      </c>
      <c r="B175" s="701">
        <v>193</v>
      </c>
      <c r="C175" s="701">
        <v>149.62189000000001</v>
      </c>
      <c r="D175" s="702">
        <v>-43.378109999998998</v>
      </c>
      <c r="E175" s="703">
        <v>0.775242953367</v>
      </c>
      <c r="F175" s="701">
        <v>75</v>
      </c>
      <c r="G175" s="702">
        <v>31.25</v>
      </c>
      <c r="H175" s="704">
        <v>0</v>
      </c>
      <c r="I175" s="701">
        <v>76.261929999998998</v>
      </c>
      <c r="J175" s="702">
        <v>45.011929999998998</v>
      </c>
      <c r="K175" s="705">
        <v>1.016825733333</v>
      </c>
    </row>
    <row r="176" spans="1:11" ht="14.4" customHeight="1" thickBot="1" x14ac:dyDescent="0.35">
      <c r="A176" s="722" t="s">
        <v>497</v>
      </c>
      <c r="B176" s="706">
        <v>0</v>
      </c>
      <c r="C176" s="706">
        <v>25.983799999999999</v>
      </c>
      <c r="D176" s="707">
        <v>25.983799999999999</v>
      </c>
      <c r="E176" s="708" t="s">
        <v>329</v>
      </c>
      <c r="F176" s="706">
        <v>0</v>
      </c>
      <c r="G176" s="707">
        <v>0</v>
      </c>
      <c r="H176" s="709">
        <v>0</v>
      </c>
      <c r="I176" s="706">
        <v>0</v>
      </c>
      <c r="J176" s="707">
        <v>0</v>
      </c>
      <c r="K176" s="710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9.9749999999999996</v>
      </c>
      <c r="D177" s="702">
        <v>9.9749999999999996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16.008800000000001</v>
      </c>
      <c r="D178" s="702">
        <v>16.008800000000001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2" t="s">
        <v>500</v>
      </c>
      <c r="B179" s="706">
        <v>0</v>
      </c>
      <c r="C179" s="706">
        <v>13.6004</v>
      </c>
      <c r="D179" s="707">
        <v>13.6004</v>
      </c>
      <c r="E179" s="708" t="s">
        <v>329</v>
      </c>
      <c r="F179" s="706">
        <v>0</v>
      </c>
      <c r="G179" s="707">
        <v>0</v>
      </c>
      <c r="H179" s="709">
        <v>0</v>
      </c>
      <c r="I179" s="706">
        <v>0</v>
      </c>
      <c r="J179" s="707">
        <v>0</v>
      </c>
      <c r="K179" s="710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13.6004</v>
      </c>
      <c r="D180" s="702">
        <v>13.6004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" customHeight="1" thickBot="1" x14ac:dyDescent="0.35">
      <c r="A181" s="722" t="s">
        <v>502</v>
      </c>
      <c r="B181" s="706">
        <v>0</v>
      </c>
      <c r="C181" s="706">
        <v>76.155709999999999</v>
      </c>
      <c r="D181" s="707">
        <v>76.155709999999999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58.079999999999004</v>
      </c>
      <c r="J181" s="707">
        <v>58.079999999999004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76.155709999999999</v>
      </c>
      <c r="D182" s="702">
        <v>76.155709999999999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58.079999999999004</v>
      </c>
      <c r="J182" s="702">
        <v>58.079999999999004</v>
      </c>
      <c r="K182" s="712" t="s">
        <v>329</v>
      </c>
    </row>
    <row r="183" spans="1:11" ht="14.4" customHeight="1" thickBot="1" x14ac:dyDescent="0.35">
      <c r="A183" s="719" t="s">
        <v>504</v>
      </c>
      <c r="B183" s="701">
        <v>109501.73784069</v>
      </c>
      <c r="C183" s="701">
        <v>124156.15996999999</v>
      </c>
      <c r="D183" s="702">
        <v>14654.4221293098</v>
      </c>
      <c r="E183" s="703">
        <v>1.133828215134</v>
      </c>
      <c r="F183" s="701">
        <v>137959.181714848</v>
      </c>
      <c r="G183" s="702">
        <v>57482.992381186501</v>
      </c>
      <c r="H183" s="704">
        <v>9856.9416600000004</v>
      </c>
      <c r="I183" s="701">
        <v>52048.829239999999</v>
      </c>
      <c r="J183" s="702">
        <v>-5434.1631411865201</v>
      </c>
      <c r="K183" s="705">
        <v>0.377277022036</v>
      </c>
    </row>
    <row r="184" spans="1:11" ht="14.4" customHeight="1" thickBot="1" x14ac:dyDescent="0.35">
      <c r="A184" s="720" t="s">
        <v>505</v>
      </c>
      <c r="B184" s="701">
        <v>109323.00535449199</v>
      </c>
      <c r="C184" s="701">
        <v>123975.57382000001</v>
      </c>
      <c r="D184" s="702">
        <v>14652.5684655077</v>
      </c>
      <c r="E184" s="703">
        <v>1.134030055412</v>
      </c>
      <c r="F184" s="701">
        <v>137955.571761536</v>
      </c>
      <c r="G184" s="702">
        <v>57481.488233973403</v>
      </c>
      <c r="H184" s="704">
        <v>9852.0588599999992</v>
      </c>
      <c r="I184" s="701">
        <v>51993.286090000001</v>
      </c>
      <c r="J184" s="702">
        <v>-5488.2021439733699</v>
      </c>
      <c r="K184" s="705">
        <v>0.37688427822100001</v>
      </c>
    </row>
    <row r="185" spans="1:11" ht="14.4" customHeight="1" thickBot="1" x14ac:dyDescent="0.35">
      <c r="A185" s="721" t="s">
        <v>506</v>
      </c>
      <c r="B185" s="701">
        <v>109323.00535449199</v>
      </c>
      <c r="C185" s="701">
        <v>123975.57382000001</v>
      </c>
      <c r="D185" s="702">
        <v>14652.5684655077</v>
      </c>
      <c r="E185" s="703">
        <v>1.134030055412</v>
      </c>
      <c r="F185" s="701">
        <v>137955.571761536</v>
      </c>
      <c r="G185" s="702">
        <v>57481.488233973403</v>
      </c>
      <c r="H185" s="704">
        <v>9852.0588599999992</v>
      </c>
      <c r="I185" s="701">
        <v>51993.286090000001</v>
      </c>
      <c r="J185" s="702">
        <v>-5488.2021439733699</v>
      </c>
      <c r="K185" s="705">
        <v>0.37688427822100001</v>
      </c>
    </row>
    <row r="186" spans="1:11" ht="14.4" customHeight="1" thickBot="1" x14ac:dyDescent="0.35">
      <c r="A186" s="722" t="s">
        <v>507</v>
      </c>
      <c r="B186" s="706">
        <v>144.35709033064401</v>
      </c>
      <c r="C186" s="706">
        <v>156.14721</v>
      </c>
      <c r="D186" s="707">
        <v>11.790119669355001</v>
      </c>
      <c r="E186" s="713">
        <v>1.0816732980849999</v>
      </c>
      <c r="F186" s="706">
        <v>162.43096314081799</v>
      </c>
      <c r="G186" s="707">
        <v>67.679567975340007</v>
      </c>
      <c r="H186" s="709">
        <v>44.877569999999999</v>
      </c>
      <c r="I186" s="706">
        <v>220.40081000000001</v>
      </c>
      <c r="J186" s="707">
        <v>152.72124202465901</v>
      </c>
      <c r="K186" s="714">
        <v>1.356889140704</v>
      </c>
    </row>
    <row r="187" spans="1:11" ht="14.4" customHeight="1" thickBot="1" x14ac:dyDescent="0.35">
      <c r="A187" s="723" t="s">
        <v>508</v>
      </c>
      <c r="B187" s="701">
        <v>0.46067589728199998</v>
      </c>
      <c r="C187" s="701">
        <v>0.27272000000000002</v>
      </c>
      <c r="D187" s="702">
        <v>-0.18795589728199999</v>
      </c>
      <c r="E187" s="703">
        <v>0.59199971521999994</v>
      </c>
      <c r="F187" s="701">
        <v>0.27188081876800002</v>
      </c>
      <c r="G187" s="702">
        <v>0.113283674486</v>
      </c>
      <c r="H187" s="704">
        <v>0</v>
      </c>
      <c r="I187" s="701">
        <v>6.2820000000000001E-2</v>
      </c>
      <c r="J187" s="702">
        <v>-5.0463674485999997E-2</v>
      </c>
      <c r="K187" s="705">
        <v>0.23105712379599999</v>
      </c>
    </row>
    <row r="188" spans="1:11" ht="14.4" customHeight="1" thickBot="1" x14ac:dyDescent="0.35">
      <c r="A188" s="723" t="s">
        <v>509</v>
      </c>
      <c r="B188" s="701">
        <v>0</v>
      </c>
      <c r="C188" s="701">
        <v>0.26800000000000002</v>
      </c>
      <c r="D188" s="702">
        <v>0.26800000000000002</v>
      </c>
      <c r="E188" s="711" t="s">
        <v>377</v>
      </c>
      <c r="F188" s="701">
        <v>0.28019436544999998</v>
      </c>
      <c r="G188" s="702">
        <v>0.11674765227</v>
      </c>
      <c r="H188" s="704">
        <v>0</v>
      </c>
      <c r="I188" s="701">
        <v>0</v>
      </c>
      <c r="J188" s="702">
        <v>-0.11674765227</v>
      </c>
      <c r="K188" s="705">
        <v>0</v>
      </c>
    </row>
    <row r="189" spans="1:11" ht="14.4" customHeight="1" thickBot="1" x14ac:dyDescent="0.35">
      <c r="A189" s="723" t="s">
        <v>510</v>
      </c>
      <c r="B189" s="701">
        <v>117.029841403482</v>
      </c>
      <c r="C189" s="701">
        <v>105.32680000000001</v>
      </c>
      <c r="D189" s="702">
        <v>-11.703041403481</v>
      </c>
      <c r="E189" s="703">
        <v>0.89999951069600004</v>
      </c>
      <c r="F189" s="701">
        <v>109.834227109116</v>
      </c>
      <c r="G189" s="702">
        <v>45.764261295464998</v>
      </c>
      <c r="H189" s="704">
        <v>44.877569999999999</v>
      </c>
      <c r="I189" s="701">
        <v>191.78417999999999</v>
      </c>
      <c r="J189" s="702">
        <v>146.019918704535</v>
      </c>
      <c r="K189" s="705">
        <v>1.746124000212</v>
      </c>
    </row>
    <row r="190" spans="1:11" ht="14.4" customHeight="1" thickBot="1" x14ac:dyDescent="0.35">
      <c r="A190" s="723" t="s">
        <v>511</v>
      </c>
      <c r="B190" s="701">
        <v>26.866573029880001</v>
      </c>
      <c r="C190" s="701">
        <v>50.279690000000002</v>
      </c>
      <c r="D190" s="702">
        <v>23.413116970118999</v>
      </c>
      <c r="E190" s="703">
        <v>1.8714590038729999</v>
      </c>
      <c r="F190" s="701">
        <v>52.044660847483001</v>
      </c>
      <c r="G190" s="702">
        <v>21.685275353118001</v>
      </c>
      <c r="H190" s="704">
        <v>0</v>
      </c>
      <c r="I190" s="701">
        <v>28.553809999999999</v>
      </c>
      <c r="J190" s="702">
        <v>6.8685346468809998</v>
      </c>
      <c r="K190" s="705">
        <v>0.54864052402300001</v>
      </c>
    </row>
    <row r="191" spans="1:11" ht="14.4" customHeight="1" thickBot="1" x14ac:dyDescent="0.35">
      <c r="A191" s="722" t="s">
        <v>512</v>
      </c>
      <c r="B191" s="706">
        <v>799.29115117414005</v>
      </c>
      <c r="C191" s="706">
        <v>391.68319000000002</v>
      </c>
      <c r="D191" s="707">
        <v>-407.60796117413997</v>
      </c>
      <c r="E191" s="713">
        <v>0.49003819124499998</v>
      </c>
      <c r="F191" s="706">
        <v>0</v>
      </c>
      <c r="G191" s="707">
        <v>0</v>
      </c>
      <c r="H191" s="709">
        <v>0</v>
      </c>
      <c r="I191" s="706">
        <v>0</v>
      </c>
      <c r="J191" s="707">
        <v>0</v>
      </c>
      <c r="K191" s="710" t="s">
        <v>329</v>
      </c>
    </row>
    <row r="192" spans="1:11" ht="14.4" customHeight="1" thickBot="1" x14ac:dyDescent="0.35">
      <c r="A192" s="723" t="s">
        <v>513</v>
      </c>
      <c r="B192" s="701">
        <v>798.99524444200597</v>
      </c>
      <c r="C192" s="701">
        <v>389.80750999999998</v>
      </c>
      <c r="D192" s="702">
        <v>-409.18773444200701</v>
      </c>
      <c r="E192" s="703">
        <v>0.48787212778900002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3" t="s">
        <v>514</v>
      </c>
      <c r="B193" s="701">
        <v>0.29590673213399998</v>
      </c>
      <c r="C193" s="701">
        <v>1.87568</v>
      </c>
      <c r="D193" s="702">
        <v>1.5797732678650001</v>
      </c>
      <c r="E193" s="703">
        <v>6.3387540610249999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" customHeight="1" thickBot="1" x14ac:dyDescent="0.35">
      <c r="A194" s="725" t="s">
        <v>515</v>
      </c>
      <c r="B194" s="701">
        <v>67.851764172388002</v>
      </c>
      <c r="C194" s="701">
        <v>513.04030999999998</v>
      </c>
      <c r="D194" s="702">
        <v>445.18854582761099</v>
      </c>
      <c r="E194" s="703">
        <v>7.5611933787970003</v>
      </c>
      <c r="F194" s="701">
        <v>375.725703936044</v>
      </c>
      <c r="G194" s="702">
        <v>156.552376640018</v>
      </c>
      <c r="H194" s="704">
        <v>15.90762</v>
      </c>
      <c r="I194" s="701">
        <v>211.77161000000001</v>
      </c>
      <c r="J194" s="702">
        <v>55.219233359980997</v>
      </c>
      <c r="K194" s="705">
        <v>0.56363354378300001</v>
      </c>
    </row>
    <row r="195" spans="1:11" ht="14.4" customHeight="1" thickBot="1" x14ac:dyDescent="0.35">
      <c r="A195" s="723" t="s">
        <v>516</v>
      </c>
      <c r="B195" s="701">
        <v>0</v>
      </c>
      <c r="C195" s="701">
        <v>0</v>
      </c>
      <c r="D195" s="702">
        <v>0</v>
      </c>
      <c r="E195" s="703">
        <v>1</v>
      </c>
      <c r="F195" s="701">
        <v>338.57781913025002</v>
      </c>
      <c r="G195" s="702">
        <v>141.07409130427101</v>
      </c>
      <c r="H195" s="704">
        <v>0</v>
      </c>
      <c r="I195" s="701">
        <v>91.135339999999005</v>
      </c>
      <c r="J195" s="702">
        <v>-49.938751304269999</v>
      </c>
      <c r="K195" s="705">
        <v>0.269171029083</v>
      </c>
    </row>
    <row r="196" spans="1:11" ht="14.4" customHeight="1" thickBot="1" x14ac:dyDescent="0.35">
      <c r="A196" s="723" t="s">
        <v>517</v>
      </c>
      <c r="B196" s="701">
        <v>0</v>
      </c>
      <c r="C196" s="701">
        <v>0</v>
      </c>
      <c r="D196" s="702">
        <v>0</v>
      </c>
      <c r="E196" s="703">
        <v>1</v>
      </c>
      <c r="F196" s="701">
        <v>37.147884805792998</v>
      </c>
      <c r="G196" s="702">
        <v>15.478285335747</v>
      </c>
      <c r="H196" s="704">
        <v>15.90762</v>
      </c>
      <c r="I196" s="701">
        <v>120.63627</v>
      </c>
      <c r="J196" s="702">
        <v>105.15798466425299</v>
      </c>
      <c r="K196" s="705">
        <v>3.2474600002299998</v>
      </c>
    </row>
    <row r="197" spans="1:11" ht="14.4" customHeight="1" thickBot="1" x14ac:dyDescent="0.35">
      <c r="A197" s="723" t="s">
        <v>518</v>
      </c>
      <c r="B197" s="701">
        <v>3.2818264009770002</v>
      </c>
      <c r="C197" s="701">
        <v>106.91215</v>
      </c>
      <c r="D197" s="702">
        <v>103.63032359902201</v>
      </c>
      <c r="E197" s="703">
        <v>32.577027830642997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23" t="s">
        <v>519</v>
      </c>
      <c r="B198" s="701">
        <v>64.569937771409997</v>
      </c>
      <c r="C198" s="701">
        <v>406.12815999999998</v>
      </c>
      <c r="D198" s="702">
        <v>341.55822222858899</v>
      </c>
      <c r="E198" s="703">
        <v>6.2897406133139997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" customHeight="1" thickBot="1" x14ac:dyDescent="0.35">
      <c r="A199" s="722" t="s">
        <v>520</v>
      </c>
      <c r="B199" s="706">
        <v>0</v>
      </c>
      <c r="C199" s="706">
        <v>-22.975899999999999</v>
      </c>
      <c r="D199" s="707">
        <v>-22.975899999999999</v>
      </c>
      <c r="E199" s="708" t="s">
        <v>329</v>
      </c>
      <c r="F199" s="706">
        <v>0</v>
      </c>
      <c r="G199" s="707">
        <v>0</v>
      </c>
      <c r="H199" s="709">
        <v>0</v>
      </c>
      <c r="I199" s="706">
        <v>-4.2747000000000002</v>
      </c>
      <c r="J199" s="707">
        <v>-4.2747000000000002</v>
      </c>
      <c r="K199" s="710" t="s">
        <v>329</v>
      </c>
    </row>
    <row r="200" spans="1:11" ht="14.4" customHeight="1" thickBot="1" x14ac:dyDescent="0.35">
      <c r="A200" s="723" t="s">
        <v>521</v>
      </c>
      <c r="B200" s="701">
        <v>0</v>
      </c>
      <c r="C200" s="701">
        <v>-22.975899999999999</v>
      </c>
      <c r="D200" s="702">
        <v>-22.975899999999999</v>
      </c>
      <c r="E200" s="711" t="s">
        <v>329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0</v>
      </c>
      <c r="D201" s="702">
        <v>0</v>
      </c>
      <c r="E201" s="703">
        <v>1</v>
      </c>
      <c r="F201" s="701">
        <v>0</v>
      </c>
      <c r="G201" s="702">
        <v>0</v>
      </c>
      <c r="H201" s="704">
        <v>0</v>
      </c>
      <c r="I201" s="701">
        <v>-4.2747000000000002</v>
      </c>
      <c r="J201" s="702">
        <v>-4.2747000000000002</v>
      </c>
      <c r="K201" s="712" t="s">
        <v>377</v>
      </c>
    </row>
    <row r="202" spans="1:11" ht="14.4" customHeight="1" thickBot="1" x14ac:dyDescent="0.35">
      <c r="A202" s="722" t="s">
        <v>523</v>
      </c>
      <c r="B202" s="706">
        <v>108311.505348815</v>
      </c>
      <c r="C202" s="706">
        <v>117474.66254999999</v>
      </c>
      <c r="D202" s="707">
        <v>9163.1572011849094</v>
      </c>
      <c r="E202" s="713">
        <v>1.0846000355330001</v>
      </c>
      <c r="F202" s="706">
        <v>137417.41509445899</v>
      </c>
      <c r="G202" s="707">
        <v>57257.256289358003</v>
      </c>
      <c r="H202" s="709">
        <v>10002.7767</v>
      </c>
      <c r="I202" s="706">
        <v>49433.65999</v>
      </c>
      <c r="J202" s="707">
        <v>-7823.5962993579997</v>
      </c>
      <c r="K202" s="714">
        <v>0.35973358948700002</v>
      </c>
    </row>
    <row r="203" spans="1:11" ht="14.4" customHeight="1" thickBot="1" x14ac:dyDescent="0.35">
      <c r="A203" s="723" t="s">
        <v>524</v>
      </c>
      <c r="B203" s="701">
        <v>46328.137528896703</v>
      </c>
      <c r="C203" s="701">
        <v>49138.496180000002</v>
      </c>
      <c r="D203" s="702">
        <v>2810.35865110331</v>
      </c>
      <c r="E203" s="703">
        <v>1.060662025304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3" t="s">
        <v>525</v>
      </c>
      <c r="B204" s="701">
        <v>61983.3678199184</v>
      </c>
      <c r="C204" s="701">
        <v>68336.166370000006</v>
      </c>
      <c r="D204" s="702">
        <v>6352.7985500816403</v>
      </c>
      <c r="E204" s="703">
        <v>1.1024919873429999</v>
      </c>
      <c r="F204" s="701">
        <v>137417.41509445899</v>
      </c>
      <c r="G204" s="702">
        <v>57257.256289358003</v>
      </c>
      <c r="H204" s="704">
        <v>10002.7767</v>
      </c>
      <c r="I204" s="701">
        <v>49433.65999</v>
      </c>
      <c r="J204" s="702">
        <v>-7823.5962993579997</v>
      </c>
      <c r="K204" s="705">
        <v>0.35973358948700002</v>
      </c>
    </row>
    <row r="205" spans="1:11" ht="14.4" customHeight="1" thickBot="1" x14ac:dyDescent="0.35">
      <c r="A205" s="722" t="s">
        <v>526</v>
      </c>
      <c r="B205" s="706">
        <v>0</v>
      </c>
      <c r="C205" s="706">
        <v>5463.0164599999998</v>
      </c>
      <c r="D205" s="707">
        <v>5463.0164599999998</v>
      </c>
      <c r="E205" s="708" t="s">
        <v>329</v>
      </c>
      <c r="F205" s="706">
        <v>0</v>
      </c>
      <c r="G205" s="707">
        <v>0</v>
      </c>
      <c r="H205" s="709">
        <v>-211.50303</v>
      </c>
      <c r="I205" s="706">
        <v>2131.72838</v>
      </c>
      <c r="J205" s="707">
        <v>2131.72838</v>
      </c>
      <c r="K205" s="710" t="s">
        <v>329</v>
      </c>
    </row>
    <row r="206" spans="1:11" ht="14.4" customHeight="1" thickBot="1" x14ac:dyDescent="0.35">
      <c r="A206" s="723" t="s">
        <v>527</v>
      </c>
      <c r="B206" s="701">
        <v>0</v>
      </c>
      <c r="C206" s="701">
        <v>1945.66255</v>
      </c>
      <c r="D206" s="702">
        <v>1945.66255</v>
      </c>
      <c r="E206" s="711" t="s">
        <v>329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3" t="s">
        <v>528</v>
      </c>
      <c r="B207" s="701">
        <v>0</v>
      </c>
      <c r="C207" s="701">
        <v>3517.3539099999998</v>
      </c>
      <c r="D207" s="702">
        <v>3517.3539099999998</v>
      </c>
      <c r="E207" s="711" t="s">
        <v>329</v>
      </c>
      <c r="F207" s="701">
        <v>0</v>
      </c>
      <c r="G207" s="702">
        <v>0</v>
      </c>
      <c r="H207" s="704">
        <v>-211.50303</v>
      </c>
      <c r="I207" s="701">
        <v>2131.72838</v>
      </c>
      <c r="J207" s="702">
        <v>2131.72838</v>
      </c>
      <c r="K207" s="712" t="s">
        <v>329</v>
      </c>
    </row>
    <row r="208" spans="1:11" ht="14.4" customHeight="1" thickBot="1" x14ac:dyDescent="0.35">
      <c r="A208" s="720" t="s">
        <v>529</v>
      </c>
      <c r="B208" s="701">
        <v>107.764150635513</v>
      </c>
      <c r="C208" s="701">
        <v>176.75315000000001</v>
      </c>
      <c r="D208" s="702">
        <v>68.988999364486006</v>
      </c>
      <c r="E208" s="703">
        <v>1.640185061151</v>
      </c>
      <c r="F208" s="701">
        <v>0</v>
      </c>
      <c r="G208" s="702">
        <v>0</v>
      </c>
      <c r="H208" s="704">
        <v>4.8827999999999996</v>
      </c>
      <c r="I208" s="701">
        <v>55.543149999999997</v>
      </c>
      <c r="J208" s="702">
        <v>55.543149999999997</v>
      </c>
      <c r="K208" s="712" t="s">
        <v>329</v>
      </c>
    </row>
    <row r="209" spans="1:11" ht="14.4" customHeight="1" thickBot="1" x14ac:dyDescent="0.35">
      <c r="A209" s="721" t="s">
        <v>530</v>
      </c>
      <c r="B209" s="701">
        <v>0</v>
      </c>
      <c r="C209" s="701">
        <v>2.26918</v>
      </c>
      <c r="D209" s="702">
        <v>2.26918</v>
      </c>
      <c r="E209" s="711" t="s">
        <v>377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" customHeight="1" thickBot="1" x14ac:dyDescent="0.35">
      <c r="A210" s="722" t="s">
        <v>531</v>
      </c>
      <c r="B210" s="706">
        <v>0</v>
      </c>
      <c r="C210" s="706">
        <v>2.26918</v>
      </c>
      <c r="D210" s="707">
        <v>2.26918</v>
      </c>
      <c r="E210" s="708" t="s">
        <v>377</v>
      </c>
      <c r="F210" s="706">
        <v>0</v>
      </c>
      <c r="G210" s="707">
        <v>0</v>
      </c>
      <c r="H210" s="709">
        <v>0</v>
      </c>
      <c r="I210" s="706">
        <v>0</v>
      </c>
      <c r="J210" s="707">
        <v>0</v>
      </c>
      <c r="K210" s="710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2.26918</v>
      </c>
      <c r="D211" s="702">
        <v>2.26918</v>
      </c>
      <c r="E211" s="711" t="s">
        <v>377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" customHeight="1" thickBot="1" x14ac:dyDescent="0.35">
      <c r="A212" s="721" t="s">
        <v>533</v>
      </c>
      <c r="B212" s="701">
        <v>0</v>
      </c>
      <c r="C212" s="701">
        <v>62.25</v>
      </c>
      <c r="D212" s="702">
        <v>62.25</v>
      </c>
      <c r="E212" s="711" t="s">
        <v>329</v>
      </c>
      <c r="F212" s="701">
        <v>0</v>
      </c>
      <c r="G212" s="702">
        <v>0</v>
      </c>
      <c r="H212" s="704">
        <v>0.75</v>
      </c>
      <c r="I212" s="701">
        <v>14.75</v>
      </c>
      <c r="J212" s="702">
        <v>14.75</v>
      </c>
      <c r="K212" s="712" t="s">
        <v>329</v>
      </c>
    </row>
    <row r="213" spans="1:11" ht="14.4" customHeight="1" thickBot="1" x14ac:dyDescent="0.35">
      <c r="A213" s="722" t="s">
        <v>534</v>
      </c>
      <c r="B213" s="706">
        <v>0</v>
      </c>
      <c r="C213" s="706">
        <v>62.25</v>
      </c>
      <c r="D213" s="707">
        <v>62.25</v>
      </c>
      <c r="E213" s="708" t="s">
        <v>329</v>
      </c>
      <c r="F213" s="706">
        <v>0</v>
      </c>
      <c r="G213" s="707">
        <v>0</v>
      </c>
      <c r="H213" s="709">
        <v>0.75</v>
      </c>
      <c r="I213" s="706">
        <v>14.75</v>
      </c>
      <c r="J213" s="707">
        <v>14.75</v>
      </c>
      <c r="K213" s="710" t="s">
        <v>329</v>
      </c>
    </row>
    <row r="214" spans="1:11" ht="14.4" customHeight="1" thickBot="1" x14ac:dyDescent="0.35">
      <c r="A214" s="723" t="s">
        <v>535</v>
      </c>
      <c r="B214" s="701">
        <v>0</v>
      </c>
      <c r="C214" s="701">
        <v>62.25</v>
      </c>
      <c r="D214" s="702">
        <v>62.25</v>
      </c>
      <c r="E214" s="711" t="s">
        <v>329</v>
      </c>
      <c r="F214" s="701">
        <v>0</v>
      </c>
      <c r="G214" s="702">
        <v>0</v>
      </c>
      <c r="H214" s="704">
        <v>0.75</v>
      </c>
      <c r="I214" s="701">
        <v>14.75</v>
      </c>
      <c r="J214" s="702">
        <v>14.75</v>
      </c>
      <c r="K214" s="712" t="s">
        <v>329</v>
      </c>
    </row>
    <row r="215" spans="1:11" ht="14.4" customHeight="1" thickBot="1" x14ac:dyDescent="0.35">
      <c r="A215" s="726" t="s">
        <v>536</v>
      </c>
      <c r="B215" s="706">
        <v>107.764150635513</v>
      </c>
      <c r="C215" s="706">
        <v>112.23397</v>
      </c>
      <c r="D215" s="707">
        <v>4.4698193644859998</v>
      </c>
      <c r="E215" s="713">
        <v>1.041477795149</v>
      </c>
      <c r="F215" s="706">
        <v>0</v>
      </c>
      <c r="G215" s="707">
        <v>0</v>
      </c>
      <c r="H215" s="709">
        <v>4.1327999999999996</v>
      </c>
      <c r="I215" s="706">
        <v>40.793149999999997</v>
      </c>
      <c r="J215" s="707">
        <v>40.793149999999997</v>
      </c>
      <c r="K215" s="710" t="s">
        <v>329</v>
      </c>
    </row>
    <row r="216" spans="1:11" ht="14.4" customHeight="1" thickBot="1" x14ac:dyDescent="0.35">
      <c r="A216" s="722" t="s">
        <v>537</v>
      </c>
      <c r="B216" s="706">
        <v>0</v>
      </c>
      <c r="C216" s="706">
        <v>-2.47E-3</v>
      </c>
      <c r="D216" s="707">
        <v>-2.47E-3</v>
      </c>
      <c r="E216" s="708" t="s">
        <v>329</v>
      </c>
      <c r="F216" s="706">
        <v>0</v>
      </c>
      <c r="G216" s="707">
        <v>0</v>
      </c>
      <c r="H216" s="709">
        <v>5.6999999999999998E-4</v>
      </c>
      <c r="I216" s="706">
        <v>5.5000000000000003E-4</v>
      </c>
      <c r="J216" s="707">
        <v>5.5000000000000003E-4</v>
      </c>
      <c r="K216" s="710" t="s">
        <v>329</v>
      </c>
    </row>
    <row r="217" spans="1:11" ht="14.4" customHeight="1" thickBot="1" x14ac:dyDescent="0.35">
      <c r="A217" s="723" t="s">
        <v>538</v>
      </c>
      <c r="B217" s="701">
        <v>0</v>
      </c>
      <c r="C217" s="701">
        <v>-2.47E-3</v>
      </c>
      <c r="D217" s="702">
        <v>-2.47E-3</v>
      </c>
      <c r="E217" s="711" t="s">
        <v>329</v>
      </c>
      <c r="F217" s="701">
        <v>0</v>
      </c>
      <c r="G217" s="702">
        <v>0</v>
      </c>
      <c r="H217" s="704">
        <v>5.6999999999999998E-4</v>
      </c>
      <c r="I217" s="701">
        <v>5.5000000000000003E-4</v>
      </c>
      <c r="J217" s="702">
        <v>5.5000000000000003E-4</v>
      </c>
      <c r="K217" s="712" t="s">
        <v>329</v>
      </c>
    </row>
    <row r="218" spans="1:11" ht="14.4" customHeight="1" thickBot="1" x14ac:dyDescent="0.35">
      <c r="A218" s="722" t="s">
        <v>539</v>
      </c>
      <c r="B218" s="706">
        <v>107.764150635513</v>
      </c>
      <c r="C218" s="706">
        <v>112.23644</v>
      </c>
      <c r="D218" s="707">
        <v>4.4722893644859996</v>
      </c>
      <c r="E218" s="713">
        <v>1.041500715572</v>
      </c>
      <c r="F218" s="706">
        <v>0</v>
      </c>
      <c r="G218" s="707">
        <v>0</v>
      </c>
      <c r="H218" s="709">
        <v>4.1322299999999998</v>
      </c>
      <c r="I218" s="706">
        <v>40.7926</v>
      </c>
      <c r="J218" s="707">
        <v>40.7926</v>
      </c>
      <c r="K218" s="710" t="s">
        <v>329</v>
      </c>
    </row>
    <row r="219" spans="1:11" ht="14.4" customHeight="1" thickBot="1" x14ac:dyDescent="0.35">
      <c r="A219" s="723" t="s">
        <v>540</v>
      </c>
      <c r="B219" s="701">
        <v>0</v>
      </c>
      <c r="C219" s="701">
        <v>1.016</v>
      </c>
      <c r="D219" s="702">
        <v>1.016</v>
      </c>
      <c r="E219" s="711" t="s">
        <v>377</v>
      </c>
      <c r="F219" s="701">
        <v>0</v>
      </c>
      <c r="G219" s="702">
        <v>0</v>
      </c>
      <c r="H219" s="704">
        <v>0</v>
      </c>
      <c r="I219" s="701">
        <v>3.7999999999999999E-2</v>
      </c>
      <c r="J219" s="702">
        <v>3.7999999999999999E-2</v>
      </c>
      <c r="K219" s="712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0.10466</v>
      </c>
      <c r="D220" s="702">
        <v>0.10466</v>
      </c>
      <c r="E220" s="711" t="s">
        <v>377</v>
      </c>
      <c r="F220" s="701">
        <v>0</v>
      </c>
      <c r="G220" s="702">
        <v>0</v>
      </c>
      <c r="H220" s="704">
        <v>0</v>
      </c>
      <c r="I220" s="701">
        <v>5.21E-2</v>
      </c>
      <c r="J220" s="702">
        <v>5.21E-2</v>
      </c>
      <c r="K220" s="712" t="s">
        <v>329</v>
      </c>
    </row>
    <row r="221" spans="1:11" ht="14.4" customHeight="1" thickBot="1" x14ac:dyDescent="0.35">
      <c r="A221" s="723" t="s">
        <v>542</v>
      </c>
      <c r="B221" s="701">
        <v>107.764150635513</v>
      </c>
      <c r="C221" s="701">
        <v>111.11578</v>
      </c>
      <c r="D221" s="702">
        <v>3.351629364486</v>
      </c>
      <c r="E221" s="703">
        <v>1.0311015244370001</v>
      </c>
      <c r="F221" s="701">
        <v>0</v>
      </c>
      <c r="G221" s="702">
        <v>0</v>
      </c>
      <c r="H221" s="704">
        <v>4.1322299999999998</v>
      </c>
      <c r="I221" s="701">
        <v>40.702500000000001</v>
      </c>
      <c r="J221" s="702">
        <v>40.702500000000001</v>
      </c>
      <c r="K221" s="712" t="s">
        <v>329</v>
      </c>
    </row>
    <row r="222" spans="1:11" ht="14.4" customHeight="1" thickBot="1" x14ac:dyDescent="0.35">
      <c r="A222" s="720" t="s">
        <v>543</v>
      </c>
      <c r="B222" s="701">
        <v>70.968335562405002</v>
      </c>
      <c r="C222" s="701">
        <v>3.8330000000000002</v>
      </c>
      <c r="D222" s="702">
        <v>-67.135335562405004</v>
      </c>
      <c r="E222" s="703">
        <v>5.4010002765000002E-2</v>
      </c>
      <c r="F222" s="701">
        <v>3.6099533115489999</v>
      </c>
      <c r="G222" s="702">
        <v>1.504147213145</v>
      </c>
      <c r="H222" s="704">
        <v>0</v>
      </c>
      <c r="I222" s="701">
        <v>0</v>
      </c>
      <c r="J222" s="702">
        <v>-1.504147213145</v>
      </c>
      <c r="K222" s="705">
        <v>0</v>
      </c>
    </row>
    <row r="223" spans="1:11" ht="14.4" customHeight="1" thickBot="1" x14ac:dyDescent="0.35">
      <c r="A223" s="726" t="s">
        <v>544</v>
      </c>
      <c r="B223" s="706">
        <v>70.968335562405002</v>
      </c>
      <c r="C223" s="706">
        <v>3.8330000000000002</v>
      </c>
      <c r="D223" s="707">
        <v>-67.135335562405004</v>
      </c>
      <c r="E223" s="713">
        <v>5.4010002765000002E-2</v>
      </c>
      <c r="F223" s="706">
        <v>3.6099533115489999</v>
      </c>
      <c r="G223" s="707">
        <v>1.504147213145</v>
      </c>
      <c r="H223" s="709">
        <v>0</v>
      </c>
      <c r="I223" s="706">
        <v>0</v>
      </c>
      <c r="J223" s="707">
        <v>-1.504147213145</v>
      </c>
      <c r="K223" s="714">
        <v>0</v>
      </c>
    </row>
    <row r="224" spans="1:11" ht="14.4" customHeight="1" thickBot="1" x14ac:dyDescent="0.35">
      <c r="A224" s="722" t="s">
        <v>545</v>
      </c>
      <c r="B224" s="706">
        <v>70.968335562405002</v>
      </c>
      <c r="C224" s="706">
        <v>3.8330000000000002</v>
      </c>
      <c r="D224" s="707">
        <v>-67.135335562405004</v>
      </c>
      <c r="E224" s="713">
        <v>5.4010002765000002E-2</v>
      </c>
      <c r="F224" s="706">
        <v>3.6099533115489999</v>
      </c>
      <c r="G224" s="707">
        <v>1.504147213145</v>
      </c>
      <c r="H224" s="709">
        <v>0</v>
      </c>
      <c r="I224" s="706">
        <v>0</v>
      </c>
      <c r="J224" s="707">
        <v>-1.504147213145</v>
      </c>
      <c r="K224" s="714">
        <v>0</v>
      </c>
    </row>
    <row r="225" spans="1:11" ht="14.4" customHeight="1" thickBot="1" x14ac:dyDescent="0.35">
      <c r="A225" s="723" t="s">
        <v>546</v>
      </c>
      <c r="B225" s="701">
        <v>70.968335562405002</v>
      </c>
      <c r="C225" s="701">
        <v>3.8330000000000002</v>
      </c>
      <c r="D225" s="702">
        <v>-67.135335562405004</v>
      </c>
      <c r="E225" s="703">
        <v>5.4010002765000002E-2</v>
      </c>
      <c r="F225" s="701">
        <v>3.6099533115489999</v>
      </c>
      <c r="G225" s="702">
        <v>1.504147213145</v>
      </c>
      <c r="H225" s="704">
        <v>0</v>
      </c>
      <c r="I225" s="701">
        <v>0</v>
      </c>
      <c r="J225" s="702">
        <v>-1.504147213145</v>
      </c>
      <c r="K225" s="705">
        <v>0</v>
      </c>
    </row>
    <row r="226" spans="1:11" ht="14.4" customHeight="1" thickBot="1" x14ac:dyDescent="0.35">
      <c r="A226" s="719" t="s">
        <v>547</v>
      </c>
      <c r="B226" s="701">
        <v>14371.742862408501</v>
      </c>
      <c r="C226" s="701">
        <v>17782.872459999999</v>
      </c>
      <c r="D226" s="702">
        <v>3411.12959759152</v>
      </c>
      <c r="E226" s="703">
        <v>1.23734975154</v>
      </c>
      <c r="F226" s="701">
        <v>15402.791028859199</v>
      </c>
      <c r="G226" s="702">
        <v>6417.82959535801</v>
      </c>
      <c r="H226" s="704">
        <v>1325.38616</v>
      </c>
      <c r="I226" s="701">
        <v>7505.3756899999998</v>
      </c>
      <c r="J226" s="702">
        <v>1087.5460946419901</v>
      </c>
      <c r="K226" s="705">
        <v>0.487273746422</v>
      </c>
    </row>
    <row r="227" spans="1:11" ht="14.4" customHeight="1" thickBot="1" x14ac:dyDescent="0.35">
      <c r="A227" s="724" t="s">
        <v>548</v>
      </c>
      <c r="B227" s="706">
        <v>14371.742862408501</v>
      </c>
      <c r="C227" s="706">
        <v>17782.872459999999</v>
      </c>
      <c r="D227" s="707">
        <v>3411.12959759152</v>
      </c>
      <c r="E227" s="713">
        <v>1.23734975154</v>
      </c>
      <c r="F227" s="706">
        <v>15402.791028859199</v>
      </c>
      <c r="G227" s="707">
        <v>6417.82959535801</v>
      </c>
      <c r="H227" s="709">
        <v>1325.38616</v>
      </c>
      <c r="I227" s="706">
        <v>7505.3756899999998</v>
      </c>
      <c r="J227" s="707">
        <v>1087.5460946419901</v>
      </c>
      <c r="K227" s="714">
        <v>0.487273746422</v>
      </c>
    </row>
    <row r="228" spans="1:11" ht="14.4" customHeight="1" thickBot="1" x14ac:dyDescent="0.35">
      <c r="A228" s="726" t="s">
        <v>54</v>
      </c>
      <c r="B228" s="706">
        <v>14371.742862408501</v>
      </c>
      <c r="C228" s="706">
        <v>17782.872459999999</v>
      </c>
      <c r="D228" s="707">
        <v>3411.12959759152</v>
      </c>
      <c r="E228" s="713">
        <v>1.23734975154</v>
      </c>
      <c r="F228" s="706">
        <v>15402.791028859199</v>
      </c>
      <c r="G228" s="707">
        <v>6417.82959535801</v>
      </c>
      <c r="H228" s="709">
        <v>1325.38616</v>
      </c>
      <c r="I228" s="706">
        <v>7505.3756899999998</v>
      </c>
      <c r="J228" s="707">
        <v>1087.5460946419901</v>
      </c>
      <c r="K228" s="714">
        <v>0.487273746422</v>
      </c>
    </row>
    <row r="229" spans="1:11" ht="14.4" customHeight="1" thickBot="1" x14ac:dyDescent="0.35">
      <c r="A229" s="725" t="s">
        <v>549</v>
      </c>
      <c r="B229" s="701">
        <v>0</v>
      </c>
      <c r="C229" s="701">
        <v>382.47419000000002</v>
      </c>
      <c r="D229" s="702">
        <v>382.47419000000002</v>
      </c>
      <c r="E229" s="711" t="s">
        <v>377</v>
      </c>
      <c r="F229" s="701">
        <v>640.86637639415198</v>
      </c>
      <c r="G229" s="702">
        <v>267.027656830897</v>
      </c>
      <c r="H229" s="704">
        <v>36.794089999999997</v>
      </c>
      <c r="I229" s="701">
        <v>257.62903999999997</v>
      </c>
      <c r="J229" s="702">
        <v>-9.3986168308959996</v>
      </c>
      <c r="K229" s="705">
        <v>0.40200118072899999</v>
      </c>
    </row>
    <row r="230" spans="1:11" ht="14.4" customHeight="1" thickBot="1" x14ac:dyDescent="0.35">
      <c r="A230" s="723" t="s">
        <v>550</v>
      </c>
      <c r="B230" s="701">
        <v>0</v>
      </c>
      <c r="C230" s="701">
        <v>382.47419000000002</v>
      </c>
      <c r="D230" s="702">
        <v>382.47419000000002</v>
      </c>
      <c r="E230" s="711" t="s">
        <v>377</v>
      </c>
      <c r="F230" s="701">
        <v>640.86637639415198</v>
      </c>
      <c r="G230" s="702">
        <v>267.027656830897</v>
      </c>
      <c r="H230" s="704">
        <v>36.794089999999997</v>
      </c>
      <c r="I230" s="701">
        <v>257.62903999999997</v>
      </c>
      <c r="J230" s="702">
        <v>-9.3986168308959996</v>
      </c>
      <c r="K230" s="705">
        <v>0.40200118072899999</v>
      </c>
    </row>
    <row r="231" spans="1:11" ht="14.4" customHeight="1" thickBot="1" x14ac:dyDescent="0.35">
      <c r="A231" s="722" t="s">
        <v>551</v>
      </c>
      <c r="B231" s="706">
        <v>203.433190110645</v>
      </c>
      <c r="C231" s="706">
        <v>161.2225</v>
      </c>
      <c r="D231" s="707">
        <v>-42.210690110644002</v>
      </c>
      <c r="E231" s="713">
        <v>0.79250834100500001</v>
      </c>
      <c r="F231" s="706">
        <v>220.66821016584501</v>
      </c>
      <c r="G231" s="707">
        <v>91.945087569102</v>
      </c>
      <c r="H231" s="709">
        <v>7.59</v>
      </c>
      <c r="I231" s="706">
        <v>40.210999999999999</v>
      </c>
      <c r="J231" s="707">
        <v>-51.734087569102002</v>
      </c>
      <c r="K231" s="714">
        <v>0.18222380092599999</v>
      </c>
    </row>
    <row r="232" spans="1:11" ht="14.4" customHeight="1" thickBot="1" x14ac:dyDescent="0.35">
      <c r="A232" s="723" t="s">
        <v>552</v>
      </c>
      <c r="B232" s="701">
        <v>203.433190110645</v>
      </c>
      <c r="C232" s="701">
        <v>161.2225</v>
      </c>
      <c r="D232" s="702">
        <v>-42.210690110644002</v>
      </c>
      <c r="E232" s="703">
        <v>0.79250834100500001</v>
      </c>
      <c r="F232" s="701">
        <v>220.66821016584501</v>
      </c>
      <c r="G232" s="702">
        <v>91.945087569102</v>
      </c>
      <c r="H232" s="704">
        <v>7.59</v>
      </c>
      <c r="I232" s="701">
        <v>40.210999999999999</v>
      </c>
      <c r="J232" s="702">
        <v>-51.734087569102002</v>
      </c>
      <c r="K232" s="705">
        <v>0.18222380092599999</v>
      </c>
    </row>
    <row r="233" spans="1:11" ht="14.4" customHeight="1" thickBot="1" x14ac:dyDescent="0.35">
      <c r="A233" s="722" t="s">
        <v>553</v>
      </c>
      <c r="B233" s="706">
        <v>203.914929602108</v>
      </c>
      <c r="C233" s="706">
        <v>146.84106</v>
      </c>
      <c r="D233" s="707">
        <v>-57.073869602107003</v>
      </c>
      <c r="E233" s="713">
        <v>0.72010941173599996</v>
      </c>
      <c r="F233" s="706">
        <v>187.96014450176901</v>
      </c>
      <c r="G233" s="707">
        <v>78.316726875737004</v>
      </c>
      <c r="H233" s="709">
        <v>13.83216</v>
      </c>
      <c r="I233" s="706">
        <v>46.719499999999996</v>
      </c>
      <c r="J233" s="707">
        <v>-31.597226875735998</v>
      </c>
      <c r="K233" s="714">
        <v>0.24856067292199999</v>
      </c>
    </row>
    <row r="234" spans="1:11" ht="14.4" customHeight="1" thickBot="1" x14ac:dyDescent="0.35">
      <c r="A234" s="723" t="s">
        <v>554</v>
      </c>
      <c r="B234" s="701">
        <v>153.16701237659001</v>
      </c>
      <c r="C234" s="701">
        <v>109.35</v>
      </c>
      <c r="D234" s="702">
        <v>-43.817012376588998</v>
      </c>
      <c r="E234" s="703">
        <v>0.71392657141500004</v>
      </c>
      <c r="F234" s="701">
        <v>146.584442678409</v>
      </c>
      <c r="G234" s="702">
        <v>61.076851116002999</v>
      </c>
      <c r="H234" s="704">
        <v>9.99</v>
      </c>
      <c r="I234" s="701">
        <v>31.82</v>
      </c>
      <c r="J234" s="702">
        <v>-29.256851116002998</v>
      </c>
      <c r="K234" s="705">
        <v>0.217076242325</v>
      </c>
    </row>
    <row r="235" spans="1:11" ht="14.4" customHeight="1" thickBot="1" x14ac:dyDescent="0.35">
      <c r="A235" s="723" t="s">
        <v>555</v>
      </c>
      <c r="B235" s="701">
        <v>10.109333835240999</v>
      </c>
      <c r="C235" s="701">
        <v>1.5525</v>
      </c>
      <c r="D235" s="702">
        <v>-8.5568338352409992</v>
      </c>
      <c r="E235" s="703">
        <v>0.15357094990600001</v>
      </c>
      <c r="F235" s="701">
        <v>0</v>
      </c>
      <c r="G235" s="702">
        <v>0</v>
      </c>
      <c r="H235" s="704">
        <v>0.46410000000000001</v>
      </c>
      <c r="I235" s="701">
        <v>0.46410000000000001</v>
      </c>
      <c r="J235" s="702">
        <v>0.46410000000000001</v>
      </c>
      <c r="K235" s="712" t="s">
        <v>377</v>
      </c>
    </row>
    <row r="236" spans="1:11" ht="14.4" customHeight="1" thickBot="1" x14ac:dyDescent="0.35">
      <c r="A236" s="723" t="s">
        <v>556</v>
      </c>
      <c r="B236" s="701">
        <v>40.638583390275997</v>
      </c>
      <c r="C236" s="701">
        <v>35.938560000000003</v>
      </c>
      <c r="D236" s="702">
        <v>-4.7000233902759998</v>
      </c>
      <c r="E236" s="703">
        <v>0.88434578673300002</v>
      </c>
      <c r="F236" s="701">
        <v>41.375701823359996</v>
      </c>
      <c r="G236" s="702">
        <v>17.239875759733</v>
      </c>
      <c r="H236" s="704">
        <v>3.3780600000000001</v>
      </c>
      <c r="I236" s="701">
        <v>14.4354</v>
      </c>
      <c r="J236" s="702">
        <v>-2.8044757597330001</v>
      </c>
      <c r="K236" s="705">
        <v>0.34888592492300002</v>
      </c>
    </row>
    <row r="237" spans="1:11" ht="14.4" customHeight="1" thickBot="1" x14ac:dyDescent="0.35">
      <c r="A237" s="725" t="s">
        <v>557</v>
      </c>
      <c r="B237" s="701">
        <v>0</v>
      </c>
      <c r="C237" s="701">
        <v>0</v>
      </c>
      <c r="D237" s="702">
        <v>0</v>
      </c>
      <c r="E237" s="703">
        <v>1</v>
      </c>
      <c r="F237" s="701">
        <v>0</v>
      </c>
      <c r="G237" s="702">
        <v>0</v>
      </c>
      <c r="H237" s="704">
        <v>8.0106000000000002</v>
      </c>
      <c r="I237" s="701">
        <v>8.0106000000000002</v>
      </c>
      <c r="J237" s="702">
        <v>8.0106000000000002</v>
      </c>
      <c r="K237" s="712" t="s">
        <v>377</v>
      </c>
    </row>
    <row r="238" spans="1:11" ht="14.4" customHeight="1" thickBot="1" x14ac:dyDescent="0.35">
      <c r="A238" s="723" t="s">
        <v>558</v>
      </c>
      <c r="B238" s="701">
        <v>0</v>
      </c>
      <c r="C238" s="701">
        <v>0</v>
      </c>
      <c r="D238" s="702">
        <v>0</v>
      </c>
      <c r="E238" s="703">
        <v>1</v>
      </c>
      <c r="F238" s="701">
        <v>0</v>
      </c>
      <c r="G238" s="702">
        <v>0</v>
      </c>
      <c r="H238" s="704">
        <v>8.0106000000000002</v>
      </c>
      <c r="I238" s="701">
        <v>8.0106000000000002</v>
      </c>
      <c r="J238" s="702">
        <v>8.0106000000000002</v>
      </c>
      <c r="K238" s="712" t="s">
        <v>377</v>
      </c>
    </row>
    <row r="239" spans="1:11" ht="14.4" customHeight="1" thickBot="1" x14ac:dyDescent="0.35">
      <c r="A239" s="722" t="s">
        <v>559</v>
      </c>
      <c r="B239" s="706">
        <v>2239.52179350707</v>
      </c>
      <c r="C239" s="706">
        <v>2434.5977899999998</v>
      </c>
      <c r="D239" s="707">
        <v>195.07599649293499</v>
      </c>
      <c r="E239" s="713">
        <v>1.0871060942819999</v>
      </c>
      <c r="F239" s="706">
        <v>2314.8283123613501</v>
      </c>
      <c r="G239" s="707">
        <v>964.51179681722795</v>
      </c>
      <c r="H239" s="709">
        <v>0</v>
      </c>
      <c r="I239" s="706">
        <v>590.73294000000101</v>
      </c>
      <c r="J239" s="707">
        <v>-373.77885681722699</v>
      </c>
      <c r="K239" s="714">
        <v>0.255195142052</v>
      </c>
    </row>
    <row r="240" spans="1:11" ht="14.4" customHeight="1" thickBot="1" x14ac:dyDescent="0.35">
      <c r="A240" s="723" t="s">
        <v>560</v>
      </c>
      <c r="B240" s="701">
        <v>2239.52179350707</v>
      </c>
      <c r="C240" s="701">
        <v>2434.5977899999998</v>
      </c>
      <c r="D240" s="702">
        <v>195.07599649293499</v>
      </c>
      <c r="E240" s="703">
        <v>1.0871060942819999</v>
      </c>
      <c r="F240" s="701">
        <v>2314.8283123613501</v>
      </c>
      <c r="G240" s="702">
        <v>964.51179681722795</v>
      </c>
      <c r="H240" s="704">
        <v>0</v>
      </c>
      <c r="I240" s="701">
        <v>590.73294000000101</v>
      </c>
      <c r="J240" s="702">
        <v>-373.77885681722699</v>
      </c>
      <c r="K240" s="705">
        <v>0.255195142052</v>
      </c>
    </row>
    <row r="241" spans="1:11" ht="14.4" customHeight="1" thickBot="1" x14ac:dyDescent="0.35">
      <c r="A241" s="722" t="s">
        <v>561</v>
      </c>
      <c r="B241" s="706">
        <v>0</v>
      </c>
      <c r="C241" s="706">
        <v>14.478999999999999</v>
      </c>
      <c r="D241" s="707">
        <v>14.478999999999999</v>
      </c>
      <c r="E241" s="708" t="s">
        <v>377</v>
      </c>
      <c r="F241" s="706">
        <v>0</v>
      </c>
      <c r="G241" s="707">
        <v>0</v>
      </c>
      <c r="H241" s="709">
        <v>1.2889999999999999</v>
      </c>
      <c r="I241" s="706">
        <v>5.1550000000000002</v>
      </c>
      <c r="J241" s="707">
        <v>5.1550000000000002</v>
      </c>
      <c r="K241" s="710" t="s">
        <v>377</v>
      </c>
    </row>
    <row r="242" spans="1:11" ht="14.4" customHeight="1" thickBot="1" x14ac:dyDescent="0.35">
      <c r="A242" s="723" t="s">
        <v>562</v>
      </c>
      <c r="B242" s="701">
        <v>0</v>
      </c>
      <c r="C242" s="701">
        <v>14.478999999999999</v>
      </c>
      <c r="D242" s="702">
        <v>14.478999999999999</v>
      </c>
      <c r="E242" s="711" t="s">
        <v>377</v>
      </c>
      <c r="F242" s="701">
        <v>0</v>
      </c>
      <c r="G242" s="702">
        <v>0</v>
      </c>
      <c r="H242" s="704">
        <v>1.2889999999999999</v>
      </c>
      <c r="I242" s="701">
        <v>5.1550000000000002</v>
      </c>
      <c r="J242" s="702">
        <v>5.1550000000000002</v>
      </c>
      <c r="K242" s="712" t="s">
        <v>377</v>
      </c>
    </row>
    <row r="243" spans="1:11" ht="14.4" customHeight="1" thickBot="1" x14ac:dyDescent="0.35">
      <c r="A243" s="722" t="s">
        <v>563</v>
      </c>
      <c r="B243" s="706">
        <v>1748.9329256554699</v>
      </c>
      <c r="C243" s="706">
        <v>1464.82096</v>
      </c>
      <c r="D243" s="707">
        <v>-284.11196565546601</v>
      </c>
      <c r="E243" s="713">
        <v>0.83755125111499995</v>
      </c>
      <c r="F243" s="706">
        <v>1966.8154525147199</v>
      </c>
      <c r="G243" s="707">
        <v>819.50643854780105</v>
      </c>
      <c r="H243" s="709">
        <v>124.32771</v>
      </c>
      <c r="I243" s="706">
        <v>653.2047</v>
      </c>
      <c r="J243" s="707">
        <v>-166.3017385478</v>
      </c>
      <c r="K243" s="714">
        <v>0.33211285744399999</v>
      </c>
    </row>
    <row r="244" spans="1:11" ht="14.4" customHeight="1" thickBot="1" x14ac:dyDescent="0.35">
      <c r="A244" s="723" t="s">
        <v>564</v>
      </c>
      <c r="B244" s="701">
        <v>1748.9329256554699</v>
      </c>
      <c r="C244" s="701">
        <v>1464.82096</v>
      </c>
      <c r="D244" s="702">
        <v>-284.11196565546601</v>
      </c>
      <c r="E244" s="703">
        <v>0.83755125111499995</v>
      </c>
      <c r="F244" s="701">
        <v>1966.8154525147199</v>
      </c>
      <c r="G244" s="702">
        <v>819.50643854780105</v>
      </c>
      <c r="H244" s="704">
        <v>124.32771</v>
      </c>
      <c r="I244" s="701">
        <v>653.2047</v>
      </c>
      <c r="J244" s="702">
        <v>-166.3017385478</v>
      </c>
      <c r="K244" s="705">
        <v>0.33211285744399999</v>
      </c>
    </row>
    <row r="245" spans="1:11" ht="14.4" customHeight="1" thickBot="1" x14ac:dyDescent="0.35">
      <c r="A245" s="722" t="s">
        <v>565</v>
      </c>
      <c r="B245" s="706">
        <v>0</v>
      </c>
      <c r="C245" s="706">
        <v>2372.6769800000002</v>
      </c>
      <c r="D245" s="707">
        <v>2372.6769800000002</v>
      </c>
      <c r="E245" s="708" t="s">
        <v>377</v>
      </c>
      <c r="F245" s="706">
        <v>0</v>
      </c>
      <c r="G245" s="707">
        <v>0</v>
      </c>
      <c r="H245" s="709">
        <v>245.07311999999999</v>
      </c>
      <c r="I245" s="706">
        <v>1139.65264</v>
      </c>
      <c r="J245" s="707">
        <v>1139.65264</v>
      </c>
      <c r="K245" s="710" t="s">
        <v>377</v>
      </c>
    </row>
    <row r="246" spans="1:11" ht="14.4" customHeight="1" thickBot="1" x14ac:dyDescent="0.35">
      <c r="A246" s="723" t="s">
        <v>566</v>
      </c>
      <c r="B246" s="701">
        <v>0</v>
      </c>
      <c r="C246" s="701">
        <v>2372.6769800000002</v>
      </c>
      <c r="D246" s="702">
        <v>2372.6769800000002</v>
      </c>
      <c r="E246" s="711" t="s">
        <v>377</v>
      </c>
      <c r="F246" s="701">
        <v>0</v>
      </c>
      <c r="G246" s="702">
        <v>0</v>
      </c>
      <c r="H246" s="704">
        <v>245.07311999999999</v>
      </c>
      <c r="I246" s="701">
        <v>1139.65264</v>
      </c>
      <c r="J246" s="702">
        <v>1139.65264</v>
      </c>
      <c r="K246" s="712" t="s">
        <v>377</v>
      </c>
    </row>
    <row r="247" spans="1:11" ht="14.4" customHeight="1" thickBot="1" x14ac:dyDescent="0.35">
      <c r="A247" s="722" t="s">
        <v>567</v>
      </c>
      <c r="B247" s="706">
        <v>9975.9400235331996</v>
      </c>
      <c r="C247" s="706">
        <v>10805.759980000001</v>
      </c>
      <c r="D247" s="707">
        <v>829.81995646680502</v>
      </c>
      <c r="E247" s="713">
        <v>1.083182131659</v>
      </c>
      <c r="F247" s="706">
        <v>10071.6525329214</v>
      </c>
      <c r="G247" s="707">
        <v>4196.5218887172496</v>
      </c>
      <c r="H247" s="709">
        <v>888.46947999999998</v>
      </c>
      <c r="I247" s="706">
        <v>4764.0602699999999</v>
      </c>
      <c r="J247" s="707">
        <v>567.53838128275504</v>
      </c>
      <c r="K247" s="714">
        <v>0.47301674223000001</v>
      </c>
    </row>
    <row r="248" spans="1:11" ht="14.4" customHeight="1" thickBot="1" x14ac:dyDescent="0.35">
      <c r="A248" s="723" t="s">
        <v>568</v>
      </c>
      <c r="B248" s="701">
        <v>9975.9400235331996</v>
      </c>
      <c r="C248" s="701">
        <v>10805.759980000001</v>
      </c>
      <c r="D248" s="702">
        <v>829.81995646680502</v>
      </c>
      <c r="E248" s="703">
        <v>1.083182131659</v>
      </c>
      <c r="F248" s="701">
        <v>10071.6525329214</v>
      </c>
      <c r="G248" s="702">
        <v>4196.5218887172496</v>
      </c>
      <c r="H248" s="704">
        <v>888.46947999999998</v>
      </c>
      <c r="I248" s="701">
        <v>4764.0602699999999</v>
      </c>
      <c r="J248" s="702">
        <v>567.53838128275504</v>
      </c>
      <c r="K248" s="705">
        <v>0.47301674223000001</v>
      </c>
    </row>
    <row r="249" spans="1:11" ht="14.4" customHeight="1" thickBot="1" x14ac:dyDescent="0.35">
      <c r="A249" s="719" t="s">
        <v>569</v>
      </c>
      <c r="B249" s="701">
        <v>0</v>
      </c>
      <c r="C249" s="701">
        <v>19.656860000000002</v>
      </c>
      <c r="D249" s="702">
        <v>19.656860000000002</v>
      </c>
      <c r="E249" s="711" t="s">
        <v>329</v>
      </c>
      <c r="F249" s="701">
        <v>0</v>
      </c>
      <c r="G249" s="702">
        <v>0</v>
      </c>
      <c r="H249" s="704">
        <v>0.55379</v>
      </c>
      <c r="I249" s="701">
        <v>5.5318500000000004</v>
      </c>
      <c r="J249" s="702">
        <v>5.5318500000000004</v>
      </c>
      <c r="K249" s="712" t="s">
        <v>377</v>
      </c>
    </row>
    <row r="250" spans="1:11" ht="14.4" customHeight="1" thickBot="1" x14ac:dyDescent="0.35">
      <c r="A250" s="724" t="s">
        <v>570</v>
      </c>
      <c r="B250" s="706">
        <v>0</v>
      </c>
      <c r="C250" s="706">
        <v>19.656860000000002</v>
      </c>
      <c r="D250" s="707">
        <v>19.656860000000002</v>
      </c>
      <c r="E250" s="708" t="s">
        <v>329</v>
      </c>
      <c r="F250" s="706">
        <v>0</v>
      </c>
      <c r="G250" s="707">
        <v>0</v>
      </c>
      <c r="H250" s="709">
        <v>0.55379</v>
      </c>
      <c r="I250" s="706">
        <v>5.5318500000000004</v>
      </c>
      <c r="J250" s="707">
        <v>5.5318500000000004</v>
      </c>
      <c r="K250" s="710" t="s">
        <v>377</v>
      </c>
    </row>
    <row r="251" spans="1:11" ht="14.4" customHeight="1" thickBot="1" x14ac:dyDescent="0.35">
      <c r="A251" s="726" t="s">
        <v>571</v>
      </c>
      <c r="B251" s="706">
        <v>0</v>
      </c>
      <c r="C251" s="706">
        <v>19.656860000000002</v>
      </c>
      <c r="D251" s="707">
        <v>19.656860000000002</v>
      </c>
      <c r="E251" s="708" t="s">
        <v>329</v>
      </c>
      <c r="F251" s="706">
        <v>0</v>
      </c>
      <c r="G251" s="707">
        <v>0</v>
      </c>
      <c r="H251" s="709">
        <v>0.55379</v>
      </c>
      <c r="I251" s="706">
        <v>5.5318500000000004</v>
      </c>
      <c r="J251" s="707">
        <v>5.5318500000000004</v>
      </c>
      <c r="K251" s="710" t="s">
        <v>377</v>
      </c>
    </row>
    <row r="252" spans="1:11" ht="14.4" customHeight="1" thickBot="1" x14ac:dyDescent="0.35">
      <c r="A252" s="722" t="s">
        <v>572</v>
      </c>
      <c r="B252" s="706">
        <v>0</v>
      </c>
      <c r="C252" s="706">
        <v>19.656860000000002</v>
      </c>
      <c r="D252" s="707">
        <v>19.656860000000002</v>
      </c>
      <c r="E252" s="708" t="s">
        <v>377</v>
      </c>
      <c r="F252" s="706">
        <v>0</v>
      </c>
      <c r="G252" s="707">
        <v>0</v>
      </c>
      <c r="H252" s="709">
        <v>0.55379</v>
      </c>
      <c r="I252" s="706">
        <v>5.5318500000000004</v>
      </c>
      <c r="J252" s="707">
        <v>5.5318500000000004</v>
      </c>
      <c r="K252" s="710" t="s">
        <v>377</v>
      </c>
    </row>
    <row r="253" spans="1:11" ht="14.4" customHeight="1" thickBot="1" x14ac:dyDescent="0.35">
      <c r="A253" s="723" t="s">
        <v>573</v>
      </c>
      <c r="B253" s="701">
        <v>0</v>
      </c>
      <c r="C253" s="701">
        <v>19.656860000000002</v>
      </c>
      <c r="D253" s="702">
        <v>19.656860000000002</v>
      </c>
      <c r="E253" s="711" t="s">
        <v>377</v>
      </c>
      <c r="F253" s="701">
        <v>0</v>
      </c>
      <c r="G253" s="702">
        <v>0</v>
      </c>
      <c r="H253" s="704">
        <v>0.55379</v>
      </c>
      <c r="I253" s="701">
        <v>5.5318500000000004</v>
      </c>
      <c r="J253" s="702">
        <v>5.5318500000000004</v>
      </c>
      <c r="K253" s="712" t="s">
        <v>377</v>
      </c>
    </row>
    <row r="254" spans="1:11" ht="14.4" customHeight="1" thickBot="1" x14ac:dyDescent="0.35">
      <c r="A254" s="727"/>
      <c r="B254" s="701">
        <v>-43765.889678783999</v>
      </c>
      <c r="C254" s="701">
        <v>-40674.089200000199</v>
      </c>
      <c r="D254" s="702">
        <v>3091.8004787837399</v>
      </c>
      <c r="E254" s="703">
        <v>0.92935593217699997</v>
      </c>
      <c r="F254" s="701">
        <v>-27804.668519067101</v>
      </c>
      <c r="G254" s="702">
        <v>-11585.278549611299</v>
      </c>
      <c r="H254" s="704">
        <v>-4569.7693099999997</v>
      </c>
      <c r="I254" s="701">
        <v>-19565.034790000002</v>
      </c>
      <c r="J254" s="702">
        <v>-7979.7562403886604</v>
      </c>
      <c r="K254" s="705">
        <v>0.70366006257400004</v>
      </c>
    </row>
    <row r="255" spans="1:11" ht="14.4" customHeight="1" thickBot="1" x14ac:dyDescent="0.35">
      <c r="A255" s="728" t="s">
        <v>66</v>
      </c>
      <c r="B255" s="715">
        <v>-43765.889678783999</v>
      </c>
      <c r="C255" s="715">
        <v>-40674.089200000199</v>
      </c>
      <c r="D255" s="716">
        <v>3091.8004787837499</v>
      </c>
      <c r="E255" s="717" t="s">
        <v>329</v>
      </c>
      <c r="F255" s="715">
        <v>-27804.668519067101</v>
      </c>
      <c r="G255" s="716">
        <v>-11585.278549611299</v>
      </c>
      <c r="H255" s="715">
        <v>-4569.7693099999997</v>
      </c>
      <c r="I255" s="715">
        <v>-19565.034790000002</v>
      </c>
      <c r="J255" s="716">
        <v>-7979.7562403886704</v>
      </c>
      <c r="K255" s="718">
        <v>0.70366006257400004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574</v>
      </c>
      <c r="B5" s="730" t="s">
        <v>575</v>
      </c>
      <c r="C5" s="731" t="s">
        <v>576</v>
      </c>
      <c r="D5" s="731" t="s">
        <v>576</v>
      </c>
      <c r="E5" s="731"/>
      <c r="F5" s="731" t="s">
        <v>576</v>
      </c>
      <c r="G5" s="731" t="s">
        <v>576</v>
      </c>
      <c r="H5" s="731" t="s">
        <v>576</v>
      </c>
      <c r="I5" s="732" t="s">
        <v>576</v>
      </c>
      <c r="J5" s="733" t="s">
        <v>73</v>
      </c>
    </row>
    <row r="6" spans="1:10" ht="14.4" customHeight="1" x14ac:dyDescent="0.3">
      <c r="A6" s="729" t="s">
        <v>574</v>
      </c>
      <c r="B6" s="730" t="s">
        <v>577</v>
      </c>
      <c r="C6" s="731">
        <v>1563.4971599999999</v>
      </c>
      <c r="D6" s="731">
        <v>1447.68283</v>
      </c>
      <c r="E6" s="731"/>
      <c r="F6" s="731">
        <v>1627.9373800000001</v>
      </c>
      <c r="G6" s="731">
        <v>1566.6666816406248</v>
      </c>
      <c r="H6" s="731">
        <v>61.270698359375274</v>
      </c>
      <c r="I6" s="732">
        <v>1.0391089560258038</v>
      </c>
      <c r="J6" s="733" t="s">
        <v>1</v>
      </c>
    </row>
    <row r="7" spans="1:10" ht="14.4" customHeight="1" x14ac:dyDescent="0.3">
      <c r="A7" s="729" t="s">
        <v>574</v>
      </c>
      <c r="B7" s="730" t="s">
        <v>578</v>
      </c>
      <c r="C7" s="731">
        <v>610.18411000000003</v>
      </c>
      <c r="D7" s="731">
        <v>556.33950000000004</v>
      </c>
      <c r="E7" s="731"/>
      <c r="F7" s="731">
        <v>739.35419000000002</v>
      </c>
      <c r="G7" s="731">
        <v>662.49995312500005</v>
      </c>
      <c r="H7" s="731">
        <v>76.85423687499997</v>
      </c>
      <c r="I7" s="732">
        <v>1.1160064034910191</v>
      </c>
      <c r="J7" s="733" t="s">
        <v>1</v>
      </c>
    </row>
    <row r="8" spans="1:10" ht="14.4" customHeight="1" x14ac:dyDescent="0.3">
      <c r="A8" s="729" t="s">
        <v>574</v>
      </c>
      <c r="B8" s="730" t="s">
        <v>579</v>
      </c>
      <c r="C8" s="731">
        <v>68.000700000000009</v>
      </c>
      <c r="D8" s="731">
        <v>25.683579999999999</v>
      </c>
      <c r="E8" s="731"/>
      <c r="F8" s="731">
        <v>57.973709999999997</v>
      </c>
      <c r="G8" s="731">
        <v>83.333333984375003</v>
      </c>
      <c r="H8" s="731">
        <v>-25.359623984375006</v>
      </c>
      <c r="I8" s="732">
        <v>0.69568451456496472</v>
      </c>
      <c r="J8" s="733" t="s">
        <v>1</v>
      </c>
    </row>
    <row r="9" spans="1:10" ht="14.4" customHeight="1" x14ac:dyDescent="0.3">
      <c r="A9" s="729" t="s">
        <v>574</v>
      </c>
      <c r="B9" s="730" t="s">
        <v>580</v>
      </c>
      <c r="C9" s="731">
        <v>176.64259999999999</v>
      </c>
      <c r="D9" s="731">
        <v>113.09050999999998</v>
      </c>
      <c r="E9" s="731"/>
      <c r="F9" s="731">
        <v>162.20918999999998</v>
      </c>
      <c r="G9" s="731">
        <v>145.83333203125002</v>
      </c>
      <c r="H9" s="731">
        <v>16.375857968749955</v>
      </c>
      <c r="I9" s="732">
        <v>1.1122915985026032</v>
      </c>
      <c r="J9" s="733" t="s">
        <v>1</v>
      </c>
    </row>
    <row r="10" spans="1:10" ht="14.4" customHeight="1" x14ac:dyDescent="0.3">
      <c r="A10" s="729" t="s">
        <v>574</v>
      </c>
      <c r="B10" s="730" t="s">
        <v>581</v>
      </c>
      <c r="C10" s="731">
        <v>518.82613000000015</v>
      </c>
      <c r="D10" s="731">
        <v>148.84429</v>
      </c>
      <c r="E10" s="731"/>
      <c r="F10" s="731">
        <v>335.84361999999999</v>
      </c>
      <c r="G10" s="731">
        <v>83.331632812500004</v>
      </c>
      <c r="H10" s="731">
        <v>252.51198718749998</v>
      </c>
      <c r="I10" s="732">
        <v>4.0302056813846852</v>
      </c>
      <c r="J10" s="733" t="s">
        <v>1</v>
      </c>
    </row>
    <row r="11" spans="1:10" ht="14.4" customHeight="1" x14ac:dyDescent="0.3">
      <c r="A11" s="729" t="s">
        <v>574</v>
      </c>
      <c r="B11" s="730" t="s">
        <v>582</v>
      </c>
      <c r="C11" s="731">
        <v>1002.5723300000001</v>
      </c>
      <c r="D11" s="731">
        <v>751.58261000000039</v>
      </c>
      <c r="E11" s="731"/>
      <c r="F11" s="731">
        <v>748.98557000000017</v>
      </c>
      <c r="G11" s="731">
        <v>808.33332812499987</v>
      </c>
      <c r="H11" s="731">
        <v>-59.3477581249997</v>
      </c>
      <c r="I11" s="732">
        <v>0.92658009256817109</v>
      </c>
      <c r="J11" s="733" t="s">
        <v>1</v>
      </c>
    </row>
    <row r="12" spans="1:10" ht="14.4" customHeight="1" x14ac:dyDescent="0.3">
      <c r="A12" s="729" t="s">
        <v>574</v>
      </c>
      <c r="B12" s="730" t="s">
        <v>583</v>
      </c>
      <c r="C12" s="731">
        <v>202.57395</v>
      </c>
      <c r="D12" s="731">
        <v>75.255869999999987</v>
      </c>
      <c r="E12" s="731"/>
      <c r="F12" s="731">
        <v>134.0883</v>
      </c>
      <c r="G12" s="731">
        <v>116.66666162109375</v>
      </c>
      <c r="H12" s="731">
        <v>17.421638378906252</v>
      </c>
      <c r="I12" s="732">
        <v>1.1493283354201709</v>
      </c>
      <c r="J12" s="733" t="s">
        <v>1</v>
      </c>
    </row>
    <row r="13" spans="1:10" ht="14.4" customHeight="1" x14ac:dyDescent="0.3">
      <c r="A13" s="729" t="s">
        <v>574</v>
      </c>
      <c r="B13" s="730" t="s">
        <v>584</v>
      </c>
      <c r="C13" s="731">
        <v>0</v>
      </c>
      <c r="D13" s="731">
        <v>0</v>
      </c>
      <c r="E13" s="731"/>
      <c r="F13" s="731">
        <v>0</v>
      </c>
      <c r="G13" s="731">
        <v>0</v>
      </c>
      <c r="H13" s="731">
        <v>0</v>
      </c>
      <c r="I13" s="732" t="s">
        <v>576</v>
      </c>
      <c r="J13" s="733" t="s">
        <v>1</v>
      </c>
    </row>
    <row r="14" spans="1:10" ht="14.4" customHeight="1" x14ac:dyDescent="0.3">
      <c r="A14" s="729" t="s">
        <v>574</v>
      </c>
      <c r="B14" s="730" t="s">
        <v>585</v>
      </c>
      <c r="C14" s="731">
        <v>127.92481999999998</v>
      </c>
      <c r="D14" s="731">
        <v>104.38230000000001</v>
      </c>
      <c r="E14" s="731"/>
      <c r="F14" s="731">
        <v>99.235160000000008</v>
      </c>
      <c r="G14" s="731">
        <v>112.50000057983398</v>
      </c>
      <c r="H14" s="731">
        <v>-13.264840579833972</v>
      </c>
      <c r="I14" s="732">
        <v>0.8820903065647473</v>
      </c>
      <c r="J14" s="733" t="s">
        <v>1</v>
      </c>
    </row>
    <row r="15" spans="1:10" ht="14.4" customHeight="1" x14ac:dyDescent="0.3">
      <c r="A15" s="729" t="s">
        <v>574</v>
      </c>
      <c r="B15" s="730" t="s">
        <v>586</v>
      </c>
      <c r="C15" s="731">
        <v>4270.2218000000003</v>
      </c>
      <c r="D15" s="731">
        <v>3222.8614900000002</v>
      </c>
      <c r="E15" s="731"/>
      <c r="F15" s="731">
        <v>3905.627120000001</v>
      </c>
      <c r="G15" s="731">
        <v>3579.1649239196768</v>
      </c>
      <c r="H15" s="731">
        <v>326.46219608032425</v>
      </c>
      <c r="I15" s="732">
        <v>1.0912118337712149</v>
      </c>
      <c r="J15" s="733" t="s">
        <v>587</v>
      </c>
    </row>
    <row r="17" spans="1:10" ht="14.4" customHeight="1" x14ac:dyDescent="0.3">
      <c r="A17" s="729" t="s">
        <v>574</v>
      </c>
      <c r="B17" s="730" t="s">
        <v>575</v>
      </c>
      <c r="C17" s="731" t="s">
        <v>576</v>
      </c>
      <c r="D17" s="731" t="s">
        <v>576</v>
      </c>
      <c r="E17" s="731"/>
      <c r="F17" s="731" t="s">
        <v>576</v>
      </c>
      <c r="G17" s="731" t="s">
        <v>576</v>
      </c>
      <c r="H17" s="731" t="s">
        <v>576</v>
      </c>
      <c r="I17" s="732" t="s">
        <v>576</v>
      </c>
      <c r="J17" s="733" t="s">
        <v>73</v>
      </c>
    </row>
    <row r="18" spans="1:10" ht="14.4" customHeight="1" x14ac:dyDescent="0.3">
      <c r="A18" s="729" t="s">
        <v>588</v>
      </c>
      <c r="B18" s="730" t="s">
        <v>589</v>
      </c>
      <c r="C18" s="731" t="s">
        <v>576</v>
      </c>
      <c r="D18" s="731" t="s">
        <v>576</v>
      </c>
      <c r="E18" s="731"/>
      <c r="F18" s="731" t="s">
        <v>576</v>
      </c>
      <c r="G18" s="731" t="s">
        <v>576</v>
      </c>
      <c r="H18" s="731" t="s">
        <v>576</v>
      </c>
      <c r="I18" s="732" t="s">
        <v>576</v>
      </c>
      <c r="J18" s="733" t="s">
        <v>0</v>
      </c>
    </row>
    <row r="19" spans="1:10" ht="14.4" customHeight="1" x14ac:dyDescent="0.3">
      <c r="A19" s="729" t="s">
        <v>588</v>
      </c>
      <c r="B19" s="730" t="s">
        <v>577</v>
      </c>
      <c r="C19" s="731">
        <v>251.97654</v>
      </c>
      <c r="D19" s="731">
        <v>222.01724999999993</v>
      </c>
      <c r="E19" s="731"/>
      <c r="F19" s="731">
        <v>325.48321999999996</v>
      </c>
      <c r="G19" s="731">
        <v>290</v>
      </c>
      <c r="H19" s="731">
        <v>35.48321999999996</v>
      </c>
      <c r="I19" s="732">
        <v>1.1223559310344826</v>
      </c>
      <c r="J19" s="733" t="s">
        <v>1</v>
      </c>
    </row>
    <row r="20" spans="1:10" ht="14.4" customHeight="1" x14ac:dyDescent="0.3">
      <c r="A20" s="729" t="s">
        <v>588</v>
      </c>
      <c r="B20" s="730" t="s">
        <v>578</v>
      </c>
      <c r="C20" s="731">
        <v>105.05359000000001</v>
      </c>
      <c r="D20" s="731">
        <v>70.434799999999981</v>
      </c>
      <c r="E20" s="731"/>
      <c r="F20" s="731">
        <v>166.85506000000001</v>
      </c>
      <c r="G20" s="731">
        <v>124</v>
      </c>
      <c r="H20" s="731">
        <v>42.855060000000009</v>
      </c>
      <c r="I20" s="732">
        <v>1.3456053225806452</v>
      </c>
      <c r="J20" s="733" t="s">
        <v>1</v>
      </c>
    </row>
    <row r="21" spans="1:10" ht="14.4" customHeight="1" x14ac:dyDescent="0.3">
      <c r="A21" s="729" t="s">
        <v>588</v>
      </c>
      <c r="B21" s="730" t="s">
        <v>579</v>
      </c>
      <c r="C21" s="731">
        <v>37.086480000000002</v>
      </c>
      <c r="D21" s="731">
        <v>7.3309300000000004</v>
      </c>
      <c r="E21" s="731"/>
      <c r="F21" s="731">
        <v>9.3141999999999996</v>
      </c>
      <c r="G21" s="731">
        <v>25</v>
      </c>
      <c r="H21" s="731">
        <v>-15.6858</v>
      </c>
      <c r="I21" s="732">
        <v>0.37256800000000001</v>
      </c>
      <c r="J21" s="733" t="s">
        <v>1</v>
      </c>
    </row>
    <row r="22" spans="1:10" ht="14.4" customHeight="1" x14ac:dyDescent="0.3">
      <c r="A22" s="729" t="s">
        <v>588</v>
      </c>
      <c r="B22" s="730" t="s">
        <v>580</v>
      </c>
      <c r="C22" s="731">
        <v>11.556599999999998</v>
      </c>
      <c r="D22" s="731">
        <v>0</v>
      </c>
      <c r="E22" s="731"/>
      <c r="F22" s="731">
        <v>36.414619999999992</v>
      </c>
      <c r="G22" s="731">
        <v>0</v>
      </c>
      <c r="H22" s="731">
        <v>36.414619999999992</v>
      </c>
      <c r="I22" s="732" t="s">
        <v>576</v>
      </c>
      <c r="J22" s="733" t="s">
        <v>1</v>
      </c>
    </row>
    <row r="23" spans="1:10" ht="14.4" customHeight="1" x14ac:dyDescent="0.3">
      <c r="A23" s="729" t="s">
        <v>588</v>
      </c>
      <c r="B23" s="730" t="s">
        <v>581</v>
      </c>
      <c r="C23" s="731">
        <v>0</v>
      </c>
      <c r="D23" s="731">
        <v>0</v>
      </c>
      <c r="E23" s="731"/>
      <c r="F23" s="731">
        <v>0.91298999999999997</v>
      </c>
      <c r="G23" s="731">
        <v>0</v>
      </c>
      <c r="H23" s="731">
        <v>0.91298999999999997</v>
      </c>
      <c r="I23" s="732" t="s">
        <v>576</v>
      </c>
      <c r="J23" s="733" t="s">
        <v>1</v>
      </c>
    </row>
    <row r="24" spans="1:10" ht="14.4" customHeight="1" x14ac:dyDescent="0.3">
      <c r="A24" s="729" t="s">
        <v>588</v>
      </c>
      <c r="B24" s="730" t="s">
        <v>582</v>
      </c>
      <c r="C24" s="731">
        <v>147.72145999999998</v>
      </c>
      <c r="D24" s="731">
        <v>93.835850000000008</v>
      </c>
      <c r="E24" s="731"/>
      <c r="F24" s="731">
        <v>153.38085000000004</v>
      </c>
      <c r="G24" s="731">
        <v>149</v>
      </c>
      <c r="H24" s="731">
        <v>4.3808500000000379</v>
      </c>
      <c r="I24" s="732">
        <v>1.0294016778523492</v>
      </c>
      <c r="J24" s="733" t="s">
        <v>1</v>
      </c>
    </row>
    <row r="25" spans="1:10" ht="14.4" customHeight="1" x14ac:dyDescent="0.3">
      <c r="A25" s="729" t="s">
        <v>588</v>
      </c>
      <c r="B25" s="730" t="s">
        <v>583</v>
      </c>
      <c r="C25" s="731">
        <v>130.28208000000001</v>
      </c>
      <c r="D25" s="731">
        <v>39.443690000000004</v>
      </c>
      <c r="E25" s="731"/>
      <c r="F25" s="731">
        <v>70.750410000000002</v>
      </c>
      <c r="G25" s="731">
        <v>56</v>
      </c>
      <c r="H25" s="731">
        <v>14.750410000000002</v>
      </c>
      <c r="I25" s="732">
        <v>1.2634001785714286</v>
      </c>
      <c r="J25" s="733" t="s">
        <v>1</v>
      </c>
    </row>
    <row r="26" spans="1:10" ht="14.4" customHeight="1" x14ac:dyDescent="0.3">
      <c r="A26" s="729" t="s">
        <v>588</v>
      </c>
      <c r="B26" s="730" t="s">
        <v>585</v>
      </c>
      <c r="C26" s="731">
        <v>39.847060000000006</v>
      </c>
      <c r="D26" s="731">
        <v>32.864370000000001</v>
      </c>
      <c r="E26" s="731"/>
      <c r="F26" s="731">
        <v>32.176180000000002</v>
      </c>
      <c r="G26" s="731">
        <v>36</v>
      </c>
      <c r="H26" s="731">
        <v>-3.8238199999999978</v>
      </c>
      <c r="I26" s="732">
        <v>0.89378277777777781</v>
      </c>
      <c r="J26" s="733" t="s">
        <v>1</v>
      </c>
    </row>
    <row r="27" spans="1:10" ht="14.4" customHeight="1" x14ac:dyDescent="0.3">
      <c r="A27" s="729" t="s">
        <v>588</v>
      </c>
      <c r="B27" s="730" t="s">
        <v>590</v>
      </c>
      <c r="C27" s="731">
        <v>723.52380999999991</v>
      </c>
      <c r="D27" s="731">
        <v>465.92688999999996</v>
      </c>
      <c r="E27" s="731"/>
      <c r="F27" s="731">
        <v>795.28753000000006</v>
      </c>
      <c r="G27" s="731">
        <v>679</v>
      </c>
      <c r="H27" s="731">
        <v>116.28753000000006</v>
      </c>
      <c r="I27" s="732">
        <v>1.1712629307805598</v>
      </c>
      <c r="J27" s="733" t="s">
        <v>591</v>
      </c>
    </row>
    <row r="28" spans="1:10" ht="14.4" customHeight="1" x14ac:dyDescent="0.3">
      <c r="A28" s="729" t="s">
        <v>576</v>
      </c>
      <c r="B28" s="730" t="s">
        <v>576</v>
      </c>
      <c r="C28" s="731" t="s">
        <v>576</v>
      </c>
      <c r="D28" s="731" t="s">
        <v>576</v>
      </c>
      <c r="E28" s="731"/>
      <c r="F28" s="731" t="s">
        <v>576</v>
      </c>
      <c r="G28" s="731" t="s">
        <v>576</v>
      </c>
      <c r="H28" s="731" t="s">
        <v>576</v>
      </c>
      <c r="I28" s="732" t="s">
        <v>576</v>
      </c>
      <c r="J28" s="733" t="s">
        <v>592</v>
      </c>
    </row>
    <row r="29" spans="1:10" ht="14.4" customHeight="1" x14ac:dyDescent="0.3">
      <c r="A29" s="729" t="s">
        <v>593</v>
      </c>
      <c r="B29" s="730" t="s">
        <v>594</v>
      </c>
      <c r="C29" s="731" t="s">
        <v>576</v>
      </c>
      <c r="D29" s="731" t="s">
        <v>576</v>
      </c>
      <c r="E29" s="731"/>
      <c r="F29" s="731" t="s">
        <v>576</v>
      </c>
      <c r="G29" s="731" t="s">
        <v>576</v>
      </c>
      <c r="H29" s="731" t="s">
        <v>576</v>
      </c>
      <c r="I29" s="732" t="s">
        <v>576</v>
      </c>
      <c r="J29" s="733" t="s">
        <v>0</v>
      </c>
    </row>
    <row r="30" spans="1:10" ht="14.4" customHeight="1" x14ac:dyDescent="0.3">
      <c r="A30" s="729" t="s">
        <v>593</v>
      </c>
      <c r="B30" s="730" t="s">
        <v>577</v>
      </c>
      <c r="C30" s="731">
        <v>366.09943999999996</v>
      </c>
      <c r="D30" s="731">
        <v>305.05781000000007</v>
      </c>
      <c r="E30" s="731"/>
      <c r="F30" s="731">
        <v>360.37940999999989</v>
      </c>
      <c r="G30" s="731">
        <v>288</v>
      </c>
      <c r="H30" s="731">
        <v>72.379409999999893</v>
      </c>
      <c r="I30" s="732">
        <v>1.251317395833333</v>
      </c>
      <c r="J30" s="733" t="s">
        <v>1</v>
      </c>
    </row>
    <row r="31" spans="1:10" ht="14.4" customHeight="1" x14ac:dyDescent="0.3">
      <c r="A31" s="729" t="s">
        <v>593</v>
      </c>
      <c r="B31" s="730" t="s">
        <v>578</v>
      </c>
      <c r="C31" s="731">
        <v>70.293120000000002</v>
      </c>
      <c r="D31" s="731">
        <v>66.520560000000003</v>
      </c>
      <c r="E31" s="731"/>
      <c r="F31" s="731">
        <v>93.342729999999975</v>
      </c>
      <c r="G31" s="731">
        <v>79</v>
      </c>
      <c r="H31" s="731">
        <v>14.342729999999975</v>
      </c>
      <c r="I31" s="732">
        <v>1.1815535443037972</v>
      </c>
      <c r="J31" s="733" t="s">
        <v>1</v>
      </c>
    </row>
    <row r="32" spans="1:10" ht="14.4" customHeight="1" x14ac:dyDescent="0.3">
      <c r="A32" s="729" t="s">
        <v>593</v>
      </c>
      <c r="B32" s="730" t="s">
        <v>579</v>
      </c>
      <c r="C32" s="731">
        <v>6.1229699999999996</v>
      </c>
      <c r="D32" s="731">
        <v>6.5414299999999992</v>
      </c>
      <c r="E32" s="731"/>
      <c r="F32" s="731">
        <v>7.6853400000000001</v>
      </c>
      <c r="G32" s="731">
        <v>22</v>
      </c>
      <c r="H32" s="731">
        <v>-14.31466</v>
      </c>
      <c r="I32" s="732">
        <v>0.34933363636363635</v>
      </c>
      <c r="J32" s="733" t="s">
        <v>1</v>
      </c>
    </row>
    <row r="33" spans="1:10" ht="14.4" customHeight="1" x14ac:dyDescent="0.3">
      <c r="A33" s="729" t="s">
        <v>593</v>
      </c>
      <c r="B33" s="730" t="s">
        <v>580</v>
      </c>
      <c r="C33" s="731">
        <v>22.976800000000001</v>
      </c>
      <c r="D33" s="731">
        <v>20.592629999999996</v>
      </c>
      <c r="E33" s="731"/>
      <c r="F33" s="731">
        <v>10.6821</v>
      </c>
      <c r="G33" s="731">
        <v>41</v>
      </c>
      <c r="H33" s="731">
        <v>-30.317900000000002</v>
      </c>
      <c r="I33" s="732">
        <v>0.2605390243902439</v>
      </c>
      <c r="J33" s="733" t="s">
        <v>1</v>
      </c>
    </row>
    <row r="34" spans="1:10" ht="14.4" customHeight="1" x14ac:dyDescent="0.3">
      <c r="A34" s="729" t="s">
        <v>593</v>
      </c>
      <c r="B34" s="730" t="s">
        <v>581</v>
      </c>
      <c r="C34" s="731">
        <v>80.799400000000006</v>
      </c>
      <c r="D34" s="731">
        <v>148.84429</v>
      </c>
      <c r="E34" s="731"/>
      <c r="F34" s="731">
        <v>0</v>
      </c>
      <c r="G34" s="731">
        <v>83</v>
      </c>
      <c r="H34" s="731">
        <v>-83</v>
      </c>
      <c r="I34" s="732">
        <v>0</v>
      </c>
      <c r="J34" s="733" t="s">
        <v>1</v>
      </c>
    </row>
    <row r="35" spans="1:10" ht="14.4" customHeight="1" x14ac:dyDescent="0.3">
      <c r="A35" s="729" t="s">
        <v>593</v>
      </c>
      <c r="B35" s="730" t="s">
        <v>582</v>
      </c>
      <c r="C35" s="731">
        <v>340.41692000000023</v>
      </c>
      <c r="D35" s="731">
        <v>214.83881000000005</v>
      </c>
      <c r="E35" s="731"/>
      <c r="F35" s="731">
        <v>188.14899000000005</v>
      </c>
      <c r="G35" s="731">
        <v>190</v>
      </c>
      <c r="H35" s="731">
        <v>-1.8510099999999454</v>
      </c>
      <c r="I35" s="732">
        <v>0.99025784210526346</v>
      </c>
      <c r="J35" s="733" t="s">
        <v>1</v>
      </c>
    </row>
    <row r="36" spans="1:10" ht="14.4" customHeight="1" x14ac:dyDescent="0.3">
      <c r="A36" s="729" t="s">
        <v>593</v>
      </c>
      <c r="B36" s="730" t="s">
        <v>583</v>
      </c>
      <c r="C36" s="731">
        <v>3.1588100000000012</v>
      </c>
      <c r="D36" s="731">
        <v>4.44442</v>
      </c>
      <c r="E36" s="731"/>
      <c r="F36" s="731">
        <v>24.48094</v>
      </c>
      <c r="G36" s="731">
        <v>3</v>
      </c>
      <c r="H36" s="731">
        <v>21.48094</v>
      </c>
      <c r="I36" s="732">
        <v>8.1603133333333329</v>
      </c>
      <c r="J36" s="733" t="s">
        <v>1</v>
      </c>
    </row>
    <row r="37" spans="1:10" ht="14.4" customHeight="1" x14ac:dyDescent="0.3">
      <c r="A37" s="729" t="s">
        <v>593</v>
      </c>
      <c r="B37" s="730" t="s">
        <v>585</v>
      </c>
      <c r="C37" s="731">
        <v>0</v>
      </c>
      <c r="D37" s="731">
        <v>0.55200000000000005</v>
      </c>
      <c r="E37" s="731"/>
      <c r="F37" s="731">
        <v>0.55200000000000005</v>
      </c>
      <c r="G37" s="731">
        <v>0</v>
      </c>
      <c r="H37" s="731">
        <v>0.55200000000000005</v>
      </c>
      <c r="I37" s="732" t="s">
        <v>576</v>
      </c>
      <c r="J37" s="733" t="s">
        <v>1</v>
      </c>
    </row>
    <row r="38" spans="1:10" ht="14.4" customHeight="1" x14ac:dyDescent="0.3">
      <c r="A38" s="729" t="s">
        <v>593</v>
      </c>
      <c r="B38" s="730" t="s">
        <v>595</v>
      </c>
      <c r="C38" s="731">
        <v>889.86746000000028</v>
      </c>
      <c r="D38" s="731">
        <v>767.39195000000018</v>
      </c>
      <c r="E38" s="731"/>
      <c r="F38" s="731">
        <v>685.27150999999992</v>
      </c>
      <c r="G38" s="731">
        <v>706</v>
      </c>
      <c r="H38" s="731">
        <v>-20.728490000000079</v>
      </c>
      <c r="I38" s="732">
        <v>0.97063953257790359</v>
      </c>
      <c r="J38" s="733" t="s">
        <v>591</v>
      </c>
    </row>
    <row r="39" spans="1:10" ht="14.4" customHeight="1" x14ac:dyDescent="0.3">
      <c r="A39" s="729" t="s">
        <v>576</v>
      </c>
      <c r="B39" s="730" t="s">
        <v>576</v>
      </c>
      <c r="C39" s="731" t="s">
        <v>576</v>
      </c>
      <c r="D39" s="731" t="s">
        <v>576</v>
      </c>
      <c r="E39" s="731"/>
      <c r="F39" s="731" t="s">
        <v>576</v>
      </c>
      <c r="G39" s="731" t="s">
        <v>576</v>
      </c>
      <c r="H39" s="731" t="s">
        <v>576</v>
      </c>
      <c r="I39" s="732" t="s">
        <v>576</v>
      </c>
      <c r="J39" s="733" t="s">
        <v>592</v>
      </c>
    </row>
    <row r="40" spans="1:10" ht="14.4" customHeight="1" x14ac:dyDescent="0.3">
      <c r="A40" s="729" t="s">
        <v>596</v>
      </c>
      <c r="B40" s="730" t="s">
        <v>597</v>
      </c>
      <c r="C40" s="731" t="s">
        <v>576</v>
      </c>
      <c r="D40" s="731" t="s">
        <v>576</v>
      </c>
      <c r="E40" s="731"/>
      <c r="F40" s="731" t="s">
        <v>576</v>
      </c>
      <c r="G40" s="731" t="s">
        <v>576</v>
      </c>
      <c r="H40" s="731" t="s">
        <v>576</v>
      </c>
      <c r="I40" s="732" t="s">
        <v>576</v>
      </c>
      <c r="J40" s="733" t="s">
        <v>0</v>
      </c>
    </row>
    <row r="41" spans="1:10" ht="14.4" customHeight="1" x14ac:dyDescent="0.3">
      <c r="A41" s="729" t="s">
        <v>596</v>
      </c>
      <c r="B41" s="730" t="s">
        <v>577</v>
      </c>
      <c r="C41" s="731">
        <v>420.14368000000002</v>
      </c>
      <c r="D41" s="731">
        <v>373.91122000000013</v>
      </c>
      <c r="E41" s="731"/>
      <c r="F41" s="731">
        <v>414.9324400000001</v>
      </c>
      <c r="G41" s="731">
        <v>406</v>
      </c>
      <c r="H41" s="731">
        <v>8.9324400000000992</v>
      </c>
      <c r="I41" s="732">
        <v>1.0220010837438427</v>
      </c>
      <c r="J41" s="733" t="s">
        <v>1</v>
      </c>
    </row>
    <row r="42" spans="1:10" ht="14.4" customHeight="1" x14ac:dyDescent="0.3">
      <c r="A42" s="729" t="s">
        <v>596</v>
      </c>
      <c r="B42" s="730" t="s">
        <v>578</v>
      </c>
      <c r="C42" s="731">
        <v>115.33984999999998</v>
      </c>
      <c r="D42" s="731">
        <v>132.81802000000002</v>
      </c>
      <c r="E42" s="731"/>
      <c r="F42" s="731">
        <v>165.23419999999999</v>
      </c>
      <c r="G42" s="731">
        <v>155</v>
      </c>
      <c r="H42" s="731">
        <v>10.234199999999987</v>
      </c>
      <c r="I42" s="732">
        <v>1.0660270967741934</v>
      </c>
      <c r="J42" s="733" t="s">
        <v>1</v>
      </c>
    </row>
    <row r="43" spans="1:10" ht="14.4" customHeight="1" x14ac:dyDescent="0.3">
      <c r="A43" s="729" t="s">
        <v>596</v>
      </c>
      <c r="B43" s="730" t="s">
        <v>579</v>
      </c>
      <c r="C43" s="731">
        <v>14.159780000000003</v>
      </c>
      <c r="D43" s="731">
        <v>7.0284299999999993</v>
      </c>
      <c r="E43" s="731"/>
      <c r="F43" s="731">
        <v>33.64011</v>
      </c>
      <c r="G43" s="731">
        <v>20</v>
      </c>
      <c r="H43" s="731">
        <v>13.64011</v>
      </c>
      <c r="I43" s="732">
        <v>1.6820055</v>
      </c>
      <c r="J43" s="733" t="s">
        <v>1</v>
      </c>
    </row>
    <row r="44" spans="1:10" ht="14.4" customHeight="1" x14ac:dyDescent="0.3">
      <c r="A44" s="729" t="s">
        <v>596</v>
      </c>
      <c r="B44" s="730" t="s">
        <v>580</v>
      </c>
      <c r="C44" s="731">
        <v>91.469919999999988</v>
      </c>
      <c r="D44" s="731">
        <v>78.738719999999986</v>
      </c>
      <c r="E44" s="731"/>
      <c r="F44" s="731">
        <v>88.244420000000005</v>
      </c>
      <c r="G44" s="731">
        <v>71</v>
      </c>
      <c r="H44" s="731">
        <v>17.244420000000005</v>
      </c>
      <c r="I44" s="732">
        <v>1.2428791549295775</v>
      </c>
      <c r="J44" s="733" t="s">
        <v>1</v>
      </c>
    </row>
    <row r="45" spans="1:10" ht="14.4" customHeight="1" x14ac:dyDescent="0.3">
      <c r="A45" s="729" t="s">
        <v>596</v>
      </c>
      <c r="B45" s="730" t="s">
        <v>581</v>
      </c>
      <c r="C45" s="731">
        <v>187.11789999999999</v>
      </c>
      <c r="D45" s="731">
        <v>0</v>
      </c>
      <c r="E45" s="731"/>
      <c r="F45" s="731">
        <v>283.35816999999997</v>
      </c>
      <c r="G45" s="731">
        <v>0</v>
      </c>
      <c r="H45" s="731">
        <v>283.35816999999997</v>
      </c>
      <c r="I45" s="732" t="s">
        <v>576</v>
      </c>
      <c r="J45" s="733" t="s">
        <v>1</v>
      </c>
    </row>
    <row r="46" spans="1:10" ht="14.4" customHeight="1" x14ac:dyDescent="0.3">
      <c r="A46" s="729" t="s">
        <v>596</v>
      </c>
      <c r="B46" s="730" t="s">
        <v>582</v>
      </c>
      <c r="C46" s="731">
        <v>304.37123999999994</v>
      </c>
      <c r="D46" s="731">
        <v>321.63585000000029</v>
      </c>
      <c r="E46" s="731"/>
      <c r="F46" s="731">
        <v>285.2147700000001</v>
      </c>
      <c r="G46" s="731">
        <v>252</v>
      </c>
      <c r="H46" s="731">
        <v>33.214770000000101</v>
      </c>
      <c r="I46" s="732">
        <v>1.1318046428571433</v>
      </c>
      <c r="J46" s="733" t="s">
        <v>1</v>
      </c>
    </row>
    <row r="47" spans="1:10" ht="14.4" customHeight="1" x14ac:dyDescent="0.3">
      <c r="A47" s="729" t="s">
        <v>596</v>
      </c>
      <c r="B47" s="730" t="s">
        <v>583</v>
      </c>
      <c r="C47" s="731">
        <v>18.740959999999998</v>
      </c>
      <c r="D47" s="731">
        <v>27.769009999999994</v>
      </c>
      <c r="E47" s="731"/>
      <c r="F47" s="731">
        <v>2.1114499999999996</v>
      </c>
      <c r="G47" s="731">
        <v>48</v>
      </c>
      <c r="H47" s="731">
        <v>-45.888550000000002</v>
      </c>
      <c r="I47" s="732">
        <v>4.3988541666666658E-2</v>
      </c>
      <c r="J47" s="733" t="s">
        <v>1</v>
      </c>
    </row>
    <row r="48" spans="1:10" ht="14.4" customHeight="1" x14ac:dyDescent="0.3">
      <c r="A48" s="729" t="s">
        <v>596</v>
      </c>
      <c r="B48" s="730" t="s">
        <v>585</v>
      </c>
      <c r="C48" s="731">
        <v>3.3119999999999998</v>
      </c>
      <c r="D48" s="731">
        <v>1.6559999999999999</v>
      </c>
      <c r="E48" s="731"/>
      <c r="F48" s="731">
        <v>1.1040000000000001</v>
      </c>
      <c r="G48" s="731">
        <v>1</v>
      </c>
      <c r="H48" s="731">
        <v>0.10400000000000009</v>
      </c>
      <c r="I48" s="732">
        <v>1.1040000000000001</v>
      </c>
      <c r="J48" s="733" t="s">
        <v>1</v>
      </c>
    </row>
    <row r="49" spans="1:10" ht="14.4" customHeight="1" x14ac:dyDescent="0.3">
      <c r="A49" s="729" t="s">
        <v>596</v>
      </c>
      <c r="B49" s="730" t="s">
        <v>598</v>
      </c>
      <c r="C49" s="731">
        <v>1154.6553299999998</v>
      </c>
      <c r="D49" s="731">
        <v>943.55725000000029</v>
      </c>
      <c r="E49" s="731"/>
      <c r="F49" s="731">
        <v>1273.8395600000003</v>
      </c>
      <c r="G49" s="731">
        <v>955</v>
      </c>
      <c r="H49" s="731">
        <v>318.83956000000035</v>
      </c>
      <c r="I49" s="732">
        <v>1.3338634136125658</v>
      </c>
      <c r="J49" s="733" t="s">
        <v>591</v>
      </c>
    </row>
    <row r="50" spans="1:10" ht="14.4" customHeight="1" x14ac:dyDescent="0.3">
      <c r="A50" s="729" t="s">
        <v>576</v>
      </c>
      <c r="B50" s="730" t="s">
        <v>576</v>
      </c>
      <c r="C50" s="731" t="s">
        <v>576</v>
      </c>
      <c r="D50" s="731" t="s">
        <v>576</v>
      </c>
      <c r="E50" s="731"/>
      <c r="F50" s="731" t="s">
        <v>576</v>
      </c>
      <c r="G50" s="731" t="s">
        <v>576</v>
      </c>
      <c r="H50" s="731" t="s">
        <v>576</v>
      </c>
      <c r="I50" s="732" t="s">
        <v>576</v>
      </c>
      <c r="J50" s="733" t="s">
        <v>592</v>
      </c>
    </row>
    <row r="51" spans="1:10" ht="14.4" customHeight="1" x14ac:dyDescent="0.3">
      <c r="A51" s="729" t="s">
        <v>599</v>
      </c>
      <c r="B51" s="730" t="s">
        <v>600</v>
      </c>
      <c r="C51" s="731" t="s">
        <v>576</v>
      </c>
      <c r="D51" s="731" t="s">
        <v>576</v>
      </c>
      <c r="E51" s="731"/>
      <c r="F51" s="731" t="s">
        <v>576</v>
      </c>
      <c r="G51" s="731" t="s">
        <v>576</v>
      </c>
      <c r="H51" s="731" t="s">
        <v>576</v>
      </c>
      <c r="I51" s="732" t="s">
        <v>576</v>
      </c>
      <c r="J51" s="733" t="s">
        <v>0</v>
      </c>
    </row>
    <row r="52" spans="1:10" ht="14.4" customHeight="1" x14ac:dyDescent="0.3">
      <c r="A52" s="729" t="s">
        <v>599</v>
      </c>
      <c r="B52" s="730" t="s">
        <v>577</v>
      </c>
      <c r="C52" s="731">
        <v>11.511749999999999</v>
      </c>
      <c r="D52" s="731">
        <v>13.213130000000001</v>
      </c>
      <c r="E52" s="731"/>
      <c r="F52" s="731">
        <v>14.120659999999999</v>
      </c>
      <c r="G52" s="731">
        <v>16</v>
      </c>
      <c r="H52" s="731">
        <v>-1.8793400000000009</v>
      </c>
      <c r="I52" s="732">
        <v>0.88254124999999994</v>
      </c>
      <c r="J52" s="733" t="s">
        <v>1</v>
      </c>
    </row>
    <row r="53" spans="1:10" ht="14.4" customHeight="1" x14ac:dyDescent="0.3">
      <c r="A53" s="729" t="s">
        <v>599</v>
      </c>
      <c r="B53" s="730" t="s">
        <v>584</v>
      </c>
      <c r="C53" s="731">
        <v>0</v>
      </c>
      <c r="D53" s="731">
        <v>0</v>
      </c>
      <c r="E53" s="731"/>
      <c r="F53" s="731">
        <v>0</v>
      </c>
      <c r="G53" s="731">
        <v>0</v>
      </c>
      <c r="H53" s="731">
        <v>0</v>
      </c>
      <c r="I53" s="732" t="s">
        <v>576</v>
      </c>
      <c r="J53" s="733" t="s">
        <v>1</v>
      </c>
    </row>
    <row r="54" spans="1:10" ht="14.4" customHeight="1" x14ac:dyDescent="0.3">
      <c r="A54" s="729" t="s">
        <v>599</v>
      </c>
      <c r="B54" s="730" t="s">
        <v>585</v>
      </c>
      <c r="C54" s="731">
        <v>13.558359999999999</v>
      </c>
      <c r="D54" s="731">
        <v>10.770790000000002</v>
      </c>
      <c r="E54" s="731"/>
      <c r="F54" s="731">
        <v>10.541399999999999</v>
      </c>
      <c r="G54" s="731">
        <v>12</v>
      </c>
      <c r="H54" s="731">
        <v>-1.4586000000000006</v>
      </c>
      <c r="I54" s="732">
        <v>0.87844999999999995</v>
      </c>
      <c r="J54" s="733" t="s">
        <v>1</v>
      </c>
    </row>
    <row r="55" spans="1:10" ht="14.4" customHeight="1" x14ac:dyDescent="0.3">
      <c r="A55" s="729" t="s">
        <v>599</v>
      </c>
      <c r="B55" s="730" t="s">
        <v>601</v>
      </c>
      <c r="C55" s="731">
        <v>25.07011</v>
      </c>
      <c r="D55" s="731">
        <v>23.983920000000005</v>
      </c>
      <c r="E55" s="731"/>
      <c r="F55" s="731">
        <v>24.662059999999997</v>
      </c>
      <c r="G55" s="731">
        <v>28</v>
      </c>
      <c r="H55" s="731">
        <v>-3.3379400000000032</v>
      </c>
      <c r="I55" s="732">
        <v>0.88078785714285701</v>
      </c>
      <c r="J55" s="733" t="s">
        <v>591</v>
      </c>
    </row>
    <row r="56" spans="1:10" ht="14.4" customHeight="1" x14ac:dyDescent="0.3">
      <c r="A56" s="729" t="s">
        <v>576</v>
      </c>
      <c r="B56" s="730" t="s">
        <v>576</v>
      </c>
      <c r="C56" s="731" t="s">
        <v>576</v>
      </c>
      <c r="D56" s="731" t="s">
        <v>576</v>
      </c>
      <c r="E56" s="731"/>
      <c r="F56" s="731" t="s">
        <v>576</v>
      </c>
      <c r="G56" s="731" t="s">
        <v>576</v>
      </c>
      <c r="H56" s="731" t="s">
        <v>576</v>
      </c>
      <c r="I56" s="732" t="s">
        <v>576</v>
      </c>
      <c r="J56" s="733" t="s">
        <v>592</v>
      </c>
    </row>
    <row r="57" spans="1:10" ht="14.4" customHeight="1" x14ac:dyDescent="0.3">
      <c r="A57" s="729" t="s">
        <v>602</v>
      </c>
      <c r="B57" s="730" t="s">
        <v>603</v>
      </c>
      <c r="C57" s="731" t="s">
        <v>576</v>
      </c>
      <c r="D57" s="731" t="s">
        <v>576</v>
      </c>
      <c r="E57" s="731"/>
      <c r="F57" s="731" t="s">
        <v>576</v>
      </c>
      <c r="G57" s="731" t="s">
        <v>576</v>
      </c>
      <c r="H57" s="731" t="s">
        <v>576</v>
      </c>
      <c r="I57" s="732" t="s">
        <v>576</v>
      </c>
      <c r="J57" s="733" t="s">
        <v>0</v>
      </c>
    </row>
    <row r="58" spans="1:10" ht="14.4" customHeight="1" x14ac:dyDescent="0.3">
      <c r="A58" s="729" t="s">
        <v>602</v>
      </c>
      <c r="B58" s="730" t="s">
        <v>577</v>
      </c>
      <c r="C58" s="731">
        <v>474.22583999999989</v>
      </c>
      <c r="D58" s="731">
        <v>503.40875999999997</v>
      </c>
      <c r="E58" s="731"/>
      <c r="F58" s="731">
        <v>500.5916900000002</v>
      </c>
      <c r="G58" s="731">
        <v>524</v>
      </c>
      <c r="H58" s="731">
        <v>-23.408309999999801</v>
      </c>
      <c r="I58" s="732">
        <v>0.95532765267175612</v>
      </c>
      <c r="J58" s="733" t="s">
        <v>1</v>
      </c>
    </row>
    <row r="59" spans="1:10" ht="14.4" customHeight="1" x14ac:dyDescent="0.3">
      <c r="A59" s="729" t="s">
        <v>602</v>
      </c>
      <c r="B59" s="730" t="s">
        <v>578</v>
      </c>
      <c r="C59" s="731">
        <v>319.4975500000001</v>
      </c>
      <c r="D59" s="731">
        <v>286.56612000000007</v>
      </c>
      <c r="E59" s="731"/>
      <c r="F59" s="731">
        <v>313.92219999999998</v>
      </c>
      <c r="G59" s="731">
        <v>304</v>
      </c>
      <c r="H59" s="731">
        <v>9.9221999999999753</v>
      </c>
      <c r="I59" s="732">
        <v>1.0326388157894737</v>
      </c>
      <c r="J59" s="733" t="s">
        <v>1</v>
      </c>
    </row>
    <row r="60" spans="1:10" ht="14.4" customHeight="1" x14ac:dyDescent="0.3">
      <c r="A60" s="729" t="s">
        <v>602</v>
      </c>
      <c r="B60" s="730" t="s">
        <v>579</v>
      </c>
      <c r="C60" s="731">
        <v>10.63147</v>
      </c>
      <c r="D60" s="731">
        <v>4.7827900000000003</v>
      </c>
      <c r="E60" s="731"/>
      <c r="F60" s="731">
        <v>7.3340599999999991</v>
      </c>
      <c r="G60" s="731">
        <v>17</v>
      </c>
      <c r="H60" s="731">
        <v>-9.6659400000000009</v>
      </c>
      <c r="I60" s="732">
        <v>0.43141529411764701</v>
      </c>
      <c r="J60" s="733" t="s">
        <v>1</v>
      </c>
    </row>
    <row r="61" spans="1:10" ht="14.4" customHeight="1" x14ac:dyDescent="0.3">
      <c r="A61" s="729" t="s">
        <v>602</v>
      </c>
      <c r="B61" s="730" t="s">
        <v>580</v>
      </c>
      <c r="C61" s="731">
        <v>50.639279999999999</v>
      </c>
      <c r="D61" s="731">
        <v>13.75916</v>
      </c>
      <c r="E61" s="731"/>
      <c r="F61" s="731">
        <v>26.868049999999997</v>
      </c>
      <c r="G61" s="731">
        <v>34</v>
      </c>
      <c r="H61" s="731">
        <v>-7.1319500000000033</v>
      </c>
      <c r="I61" s="732">
        <v>0.79023676470588222</v>
      </c>
      <c r="J61" s="733" t="s">
        <v>1</v>
      </c>
    </row>
    <row r="62" spans="1:10" ht="14.4" customHeight="1" x14ac:dyDescent="0.3">
      <c r="A62" s="729" t="s">
        <v>602</v>
      </c>
      <c r="B62" s="730" t="s">
        <v>581</v>
      </c>
      <c r="C62" s="731">
        <v>250.90883000000008</v>
      </c>
      <c r="D62" s="731">
        <v>0</v>
      </c>
      <c r="E62" s="731"/>
      <c r="F62" s="731">
        <v>51.57246</v>
      </c>
      <c r="G62" s="731">
        <v>0</v>
      </c>
      <c r="H62" s="731">
        <v>51.57246</v>
      </c>
      <c r="I62" s="732" t="s">
        <v>576</v>
      </c>
      <c r="J62" s="733" t="s">
        <v>1</v>
      </c>
    </row>
    <row r="63" spans="1:10" ht="14.4" customHeight="1" x14ac:dyDescent="0.3">
      <c r="A63" s="729" t="s">
        <v>602</v>
      </c>
      <c r="B63" s="730" t="s">
        <v>582</v>
      </c>
      <c r="C63" s="731">
        <v>210.06270999999995</v>
      </c>
      <c r="D63" s="731">
        <v>121.27210000000002</v>
      </c>
      <c r="E63" s="731"/>
      <c r="F63" s="731">
        <v>122.24095999999999</v>
      </c>
      <c r="G63" s="731">
        <v>217</v>
      </c>
      <c r="H63" s="731">
        <v>-94.759040000000013</v>
      </c>
      <c r="I63" s="732">
        <v>0.563322396313364</v>
      </c>
      <c r="J63" s="733" t="s">
        <v>1</v>
      </c>
    </row>
    <row r="64" spans="1:10" ht="14.4" customHeight="1" x14ac:dyDescent="0.3">
      <c r="A64" s="729" t="s">
        <v>602</v>
      </c>
      <c r="B64" s="730" t="s">
        <v>583</v>
      </c>
      <c r="C64" s="731">
        <v>50.392099999999999</v>
      </c>
      <c r="D64" s="731">
        <v>3.5987499999999999</v>
      </c>
      <c r="E64" s="731"/>
      <c r="F64" s="731">
        <v>36.7455</v>
      </c>
      <c r="G64" s="731">
        <v>10</v>
      </c>
      <c r="H64" s="731">
        <v>26.7455</v>
      </c>
      <c r="I64" s="732">
        <v>3.67455</v>
      </c>
      <c r="J64" s="733" t="s">
        <v>1</v>
      </c>
    </row>
    <row r="65" spans="1:10" ht="14.4" customHeight="1" x14ac:dyDescent="0.3">
      <c r="A65" s="729" t="s">
        <v>602</v>
      </c>
      <c r="B65" s="730" t="s">
        <v>585</v>
      </c>
      <c r="C65" s="731">
        <v>71.207399999999993</v>
      </c>
      <c r="D65" s="731">
        <v>58.539139999999996</v>
      </c>
      <c r="E65" s="731"/>
      <c r="F65" s="731">
        <v>54.861580000000004</v>
      </c>
      <c r="G65" s="731">
        <v>64</v>
      </c>
      <c r="H65" s="731">
        <v>-9.1384199999999964</v>
      </c>
      <c r="I65" s="732">
        <v>0.85721218750000006</v>
      </c>
      <c r="J65" s="733" t="s">
        <v>1</v>
      </c>
    </row>
    <row r="66" spans="1:10" ht="14.4" customHeight="1" x14ac:dyDescent="0.3">
      <c r="A66" s="729" t="s">
        <v>602</v>
      </c>
      <c r="B66" s="730" t="s">
        <v>604</v>
      </c>
      <c r="C66" s="731">
        <v>1437.5651800000001</v>
      </c>
      <c r="D66" s="731">
        <v>991.92681999999991</v>
      </c>
      <c r="E66" s="731"/>
      <c r="F66" s="731">
        <v>1114.1365000000003</v>
      </c>
      <c r="G66" s="731">
        <v>1169</v>
      </c>
      <c r="H66" s="731">
        <v>-54.863499999999704</v>
      </c>
      <c r="I66" s="732">
        <v>0.95306800684345616</v>
      </c>
      <c r="J66" s="733" t="s">
        <v>591</v>
      </c>
    </row>
    <row r="67" spans="1:10" ht="14.4" customHeight="1" x14ac:dyDescent="0.3">
      <c r="A67" s="729" t="s">
        <v>576</v>
      </c>
      <c r="B67" s="730" t="s">
        <v>576</v>
      </c>
      <c r="C67" s="731" t="s">
        <v>576</v>
      </c>
      <c r="D67" s="731" t="s">
        <v>576</v>
      </c>
      <c r="E67" s="731"/>
      <c r="F67" s="731" t="s">
        <v>576</v>
      </c>
      <c r="G67" s="731" t="s">
        <v>576</v>
      </c>
      <c r="H67" s="731" t="s">
        <v>576</v>
      </c>
      <c r="I67" s="732" t="s">
        <v>576</v>
      </c>
      <c r="J67" s="733" t="s">
        <v>592</v>
      </c>
    </row>
    <row r="68" spans="1:10" ht="14.4" customHeight="1" x14ac:dyDescent="0.3">
      <c r="A68" s="729" t="s">
        <v>605</v>
      </c>
      <c r="B68" s="730" t="s">
        <v>606</v>
      </c>
      <c r="C68" s="731" t="s">
        <v>576</v>
      </c>
      <c r="D68" s="731" t="s">
        <v>576</v>
      </c>
      <c r="E68" s="731"/>
      <c r="F68" s="731" t="s">
        <v>576</v>
      </c>
      <c r="G68" s="731" t="s">
        <v>576</v>
      </c>
      <c r="H68" s="731" t="s">
        <v>576</v>
      </c>
      <c r="I68" s="732" t="s">
        <v>576</v>
      </c>
      <c r="J68" s="733" t="s">
        <v>0</v>
      </c>
    </row>
    <row r="69" spans="1:10" ht="14.4" customHeight="1" x14ac:dyDescent="0.3">
      <c r="A69" s="729" t="s">
        <v>605</v>
      </c>
      <c r="B69" s="730" t="s">
        <v>577</v>
      </c>
      <c r="C69" s="731">
        <v>29.689709999999998</v>
      </c>
      <c r="D69" s="731">
        <v>19.444559999999999</v>
      </c>
      <c r="E69" s="731"/>
      <c r="F69" s="731">
        <v>12.429959999999999</v>
      </c>
      <c r="G69" s="731">
        <v>30</v>
      </c>
      <c r="H69" s="731">
        <v>-17.570039999999999</v>
      </c>
      <c r="I69" s="732">
        <v>0.41433199999999998</v>
      </c>
      <c r="J69" s="733" t="s">
        <v>1</v>
      </c>
    </row>
    <row r="70" spans="1:10" ht="14.4" customHeight="1" x14ac:dyDescent="0.3">
      <c r="A70" s="729" t="s">
        <v>605</v>
      </c>
      <c r="B70" s="730" t="s">
        <v>607</v>
      </c>
      <c r="C70" s="731">
        <v>29.689709999999998</v>
      </c>
      <c r="D70" s="731">
        <v>19.444559999999999</v>
      </c>
      <c r="E70" s="731"/>
      <c r="F70" s="731">
        <v>12.429959999999999</v>
      </c>
      <c r="G70" s="731">
        <v>30</v>
      </c>
      <c r="H70" s="731">
        <v>-17.570039999999999</v>
      </c>
      <c r="I70" s="732">
        <v>0.41433199999999998</v>
      </c>
      <c r="J70" s="733" t="s">
        <v>591</v>
      </c>
    </row>
    <row r="71" spans="1:10" ht="14.4" customHeight="1" x14ac:dyDescent="0.3">
      <c r="A71" s="729" t="s">
        <v>576</v>
      </c>
      <c r="B71" s="730" t="s">
        <v>576</v>
      </c>
      <c r="C71" s="731" t="s">
        <v>576</v>
      </c>
      <c r="D71" s="731" t="s">
        <v>576</v>
      </c>
      <c r="E71" s="731"/>
      <c r="F71" s="731" t="s">
        <v>576</v>
      </c>
      <c r="G71" s="731" t="s">
        <v>576</v>
      </c>
      <c r="H71" s="731" t="s">
        <v>576</v>
      </c>
      <c r="I71" s="732" t="s">
        <v>576</v>
      </c>
      <c r="J71" s="733" t="s">
        <v>592</v>
      </c>
    </row>
    <row r="72" spans="1:10" ht="14.4" customHeight="1" x14ac:dyDescent="0.3">
      <c r="A72" s="729" t="s">
        <v>608</v>
      </c>
      <c r="B72" s="730" t="s">
        <v>609</v>
      </c>
      <c r="C72" s="731" t="s">
        <v>576</v>
      </c>
      <c r="D72" s="731" t="s">
        <v>576</v>
      </c>
      <c r="E72" s="731"/>
      <c r="F72" s="731" t="s">
        <v>576</v>
      </c>
      <c r="G72" s="731" t="s">
        <v>576</v>
      </c>
      <c r="H72" s="731" t="s">
        <v>576</v>
      </c>
      <c r="I72" s="732" t="s">
        <v>576</v>
      </c>
      <c r="J72" s="733" t="s">
        <v>0</v>
      </c>
    </row>
    <row r="73" spans="1:10" ht="14.4" customHeight="1" x14ac:dyDescent="0.3">
      <c r="A73" s="729" t="s">
        <v>608</v>
      </c>
      <c r="B73" s="730" t="s">
        <v>577</v>
      </c>
      <c r="C73" s="731">
        <v>9.850200000000001</v>
      </c>
      <c r="D73" s="731">
        <v>10.630099999999997</v>
      </c>
      <c r="E73" s="731"/>
      <c r="F73" s="731">
        <v>0</v>
      </c>
      <c r="G73" s="731">
        <v>12</v>
      </c>
      <c r="H73" s="731">
        <v>-12</v>
      </c>
      <c r="I73" s="732">
        <v>0</v>
      </c>
      <c r="J73" s="733" t="s">
        <v>1</v>
      </c>
    </row>
    <row r="74" spans="1:10" ht="14.4" customHeight="1" x14ac:dyDescent="0.3">
      <c r="A74" s="729" t="s">
        <v>608</v>
      </c>
      <c r="B74" s="730" t="s">
        <v>610</v>
      </c>
      <c r="C74" s="731">
        <v>9.850200000000001</v>
      </c>
      <c r="D74" s="731">
        <v>10.630099999999997</v>
      </c>
      <c r="E74" s="731"/>
      <c r="F74" s="731">
        <v>0</v>
      </c>
      <c r="G74" s="731">
        <v>12</v>
      </c>
      <c r="H74" s="731">
        <v>-12</v>
      </c>
      <c r="I74" s="732">
        <v>0</v>
      </c>
      <c r="J74" s="733" t="s">
        <v>591</v>
      </c>
    </row>
    <row r="75" spans="1:10" ht="14.4" customHeight="1" x14ac:dyDescent="0.3">
      <c r="A75" s="729" t="s">
        <v>576</v>
      </c>
      <c r="B75" s="730" t="s">
        <v>576</v>
      </c>
      <c r="C75" s="731" t="s">
        <v>576</v>
      </c>
      <c r="D75" s="731" t="s">
        <v>576</v>
      </c>
      <c r="E75" s="731"/>
      <c r="F75" s="731" t="s">
        <v>576</v>
      </c>
      <c r="G75" s="731" t="s">
        <v>576</v>
      </c>
      <c r="H75" s="731" t="s">
        <v>576</v>
      </c>
      <c r="I75" s="732" t="s">
        <v>576</v>
      </c>
      <c r="J75" s="733" t="s">
        <v>592</v>
      </c>
    </row>
    <row r="76" spans="1:10" ht="14.4" customHeight="1" x14ac:dyDescent="0.3">
      <c r="A76" s="729" t="s">
        <v>574</v>
      </c>
      <c r="B76" s="730" t="s">
        <v>586</v>
      </c>
      <c r="C76" s="731">
        <v>4270.2218000000003</v>
      </c>
      <c r="D76" s="731">
        <v>3222.8614900000002</v>
      </c>
      <c r="E76" s="731"/>
      <c r="F76" s="731">
        <v>3905.6271199999996</v>
      </c>
      <c r="G76" s="731">
        <v>3579</v>
      </c>
      <c r="H76" s="731">
        <v>326.62711999999965</v>
      </c>
      <c r="I76" s="732">
        <v>1.0912621179100306</v>
      </c>
      <c r="J76" s="733" t="s">
        <v>587</v>
      </c>
    </row>
  </sheetData>
  <mergeCells count="3">
    <mergeCell ref="F3:I3"/>
    <mergeCell ref="C4:D4"/>
    <mergeCell ref="A1:I1"/>
  </mergeCells>
  <conditionalFormatting sqref="F16 F77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76">
    <cfRule type="expression" dxfId="66" priority="5">
      <formula>$H17&gt;0</formula>
    </cfRule>
  </conditionalFormatting>
  <conditionalFormatting sqref="A17:A76">
    <cfRule type="expression" dxfId="65" priority="2">
      <formula>AND($J17&lt;&gt;"mezeraKL",$J17&lt;&gt;"")</formula>
    </cfRule>
  </conditionalFormatting>
  <conditionalFormatting sqref="I17:I76">
    <cfRule type="expression" dxfId="64" priority="6">
      <formula>$I17&gt;1</formula>
    </cfRule>
  </conditionalFormatting>
  <conditionalFormatting sqref="B17:B76">
    <cfRule type="expression" dxfId="63" priority="1">
      <formula>OR($J17="NS",$J17="SumaNS",$J17="Účet")</formula>
    </cfRule>
  </conditionalFormatting>
  <conditionalFormatting sqref="A17:D76 F17:I76">
    <cfRule type="expression" dxfId="62" priority="8">
      <formula>AND($J17&lt;&gt;"",$J17&lt;&gt;"mezeraKL")</formula>
    </cfRule>
  </conditionalFormatting>
  <conditionalFormatting sqref="B17:D76 F17:I76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6 F17:I76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0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219.276074712433</v>
      </c>
      <c r="M3" s="203">
        <f>SUBTOTAL(9,M5:M1048576)</f>
        <v>17403.849999999995</v>
      </c>
      <c r="N3" s="204">
        <f>SUBTOTAL(9,N5:N1048576)</f>
        <v>3816247.912883976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574</v>
      </c>
      <c r="B5" s="741" t="s">
        <v>575</v>
      </c>
      <c r="C5" s="742" t="s">
        <v>588</v>
      </c>
      <c r="D5" s="743" t="s">
        <v>589</v>
      </c>
      <c r="E5" s="744">
        <v>50113001</v>
      </c>
      <c r="F5" s="743" t="s">
        <v>611</v>
      </c>
      <c r="G5" s="742" t="s">
        <v>612</v>
      </c>
      <c r="H5" s="742">
        <v>846758</v>
      </c>
      <c r="I5" s="742">
        <v>103387</v>
      </c>
      <c r="J5" s="742" t="s">
        <v>613</v>
      </c>
      <c r="K5" s="742" t="s">
        <v>614</v>
      </c>
      <c r="L5" s="745">
        <v>71.720000000000013</v>
      </c>
      <c r="M5" s="745">
        <v>33</v>
      </c>
      <c r="N5" s="746">
        <v>2366.7600000000002</v>
      </c>
    </row>
    <row r="6" spans="1:14" ht="14.4" customHeight="1" x14ac:dyDescent="0.3">
      <c r="A6" s="747" t="s">
        <v>574</v>
      </c>
      <c r="B6" s="748" t="s">
        <v>575</v>
      </c>
      <c r="C6" s="749" t="s">
        <v>588</v>
      </c>
      <c r="D6" s="750" t="s">
        <v>589</v>
      </c>
      <c r="E6" s="751">
        <v>50113001</v>
      </c>
      <c r="F6" s="750" t="s">
        <v>611</v>
      </c>
      <c r="G6" s="749" t="s">
        <v>612</v>
      </c>
      <c r="H6" s="749">
        <v>192729</v>
      </c>
      <c r="I6" s="749">
        <v>92729</v>
      </c>
      <c r="J6" s="749" t="s">
        <v>615</v>
      </c>
      <c r="K6" s="749" t="s">
        <v>616</v>
      </c>
      <c r="L6" s="752">
        <v>48.320000000000014</v>
      </c>
      <c r="M6" s="752">
        <v>9</v>
      </c>
      <c r="N6" s="753">
        <v>434.88000000000011</v>
      </c>
    </row>
    <row r="7" spans="1:14" ht="14.4" customHeight="1" x14ac:dyDescent="0.3">
      <c r="A7" s="747" t="s">
        <v>574</v>
      </c>
      <c r="B7" s="748" t="s">
        <v>575</v>
      </c>
      <c r="C7" s="749" t="s">
        <v>588</v>
      </c>
      <c r="D7" s="750" t="s">
        <v>589</v>
      </c>
      <c r="E7" s="751">
        <v>50113001</v>
      </c>
      <c r="F7" s="750" t="s">
        <v>611</v>
      </c>
      <c r="G7" s="749" t="s">
        <v>612</v>
      </c>
      <c r="H7" s="749">
        <v>197323</v>
      </c>
      <c r="I7" s="749">
        <v>197323</v>
      </c>
      <c r="J7" s="749" t="s">
        <v>617</v>
      </c>
      <c r="K7" s="749" t="s">
        <v>618</v>
      </c>
      <c r="L7" s="752">
        <v>1335.2</v>
      </c>
      <c r="M7" s="752">
        <v>7</v>
      </c>
      <c r="N7" s="753">
        <v>9346.4</v>
      </c>
    </row>
    <row r="8" spans="1:14" ht="14.4" customHeight="1" x14ac:dyDescent="0.3">
      <c r="A8" s="747" t="s">
        <v>574</v>
      </c>
      <c r="B8" s="748" t="s">
        <v>575</v>
      </c>
      <c r="C8" s="749" t="s">
        <v>588</v>
      </c>
      <c r="D8" s="750" t="s">
        <v>589</v>
      </c>
      <c r="E8" s="751">
        <v>50113001</v>
      </c>
      <c r="F8" s="750" t="s">
        <v>611</v>
      </c>
      <c r="G8" s="749" t="s">
        <v>612</v>
      </c>
      <c r="H8" s="749">
        <v>100362</v>
      </c>
      <c r="I8" s="749">
        <v>362</v>
      </c>
      <c r="J8" s="749" t="s">
        <v>619</v>
      </c>
      <c r="K8" s="749" t="s">
        <v>620</v>
      </c>
      <c r="L8" s="752">
        <v>72.765000000000001</v>
      </c>
      <c r="M8" s="752">
        <v>2</v>
      </c>
      <c r="N8" s="753">
        <v>145.53</v>
      </c>
    </row>
    <row r="9" spans="1:14" ht="14.4" customHeight="1" x14ac:dyDescent="0.3">
      <c r="A9" s="747" t="s">
        <v>574</v>
      </c>
      <c r="B9" s="748" t="s">
        <v>575</v>
      </c>
      <c r="C9" s="749" t="s">
        <v>588</v>
      </c>
      <c r="D9" s="750" t="s">
        <v>589</v>
      </c>
      <c r="E9" s="751">
        <v>50113001</v>
      </c>
      <c r="F9" s="750" t="s">
        <v>611</v>
      </c>
      <c r="G9" s="749" t="s">
        <v>612</v>
      </c>
      <c r="H9" s="749">
        <v>128831</v>
      </c>
      <c r="I9" s="749">
        <v>28831</v>
      </c>
      <c r="J9" s="749" t="s">
        <v>621</v>
      </c>
      <c r="K9" s="749" t="s">
        <v>622</v>
      </c>
      <c r="L9" s="752">
        <v>162.89999999999998</v>
      </c>
      <c r="M9" s="752">
        <v>1</v>
      </c>
      <c r="N9" s="753">
        <v>162.89999999999998</v>
      </c>
    </row>
    <row r="10" spans="1:14" ht="14.4" customHeight="1" x14ac:dyDescent="0.3">
      <c r="A10" s="747" t="s">
        <v>574</v>
      </c>
      <c r="B10" s="748" t="s">
        <v>575</v>
      </c>
      <c r="C10" s="749" t="s">
        <v>588</v>
      </c>
      <c r="D10" s="750" t="s">
        <v>589</v>
      </c>
      <c r="E10" s="751">
        <v>50113001</v>
      </c>
      <c r="F10" s="750" t="s">
        <v>611</v>
      </c>
      <c r="G10" s="749" t="s">
        <v>612</v>
      </c>
      <c r="H10" s="749">
        <v>202701</v>
      </c>
      <c r="I10" s="749">
        <v>202701</v>
      </c>
      <c r="J10" s="749" t="s">
        <v>623</v>
      </c>
      <c r="K10" s="749" t="s">
        <v>624</v>
      </c>
      <c r="L10" s="752">
        <v>129.07000000000002</v>
      </c>
      <c r="M10" s="752">
        <v>1</v>
      </c>
      <c r="N10" s="753">
        <v>129.07000000000002</v>
      </c>
    </row>
    <row r="11" spans="1:14" ht="14.4" customHeight="1" x14ac:dyDescent="0.3">
      <c r="A11" s="747" t="s">
        <v>574</v>
      </c>
      <c r="B11" s="748" t="s">
        <v>575</v>
      </c>
      <c r="C11" s="749" t="s">
        <v>588</v>
      </c>
      <c r="D11" s="750" t="s">
        <v>589</v>
      </c>
      <c r="E11" s="751">
        <v>50113001</v>
      </c>
      <c r="F11" s="750" t="s">
        <v>611</v>
      </c>
      <c r="G11" s="749" t="s">
        <v>612</v>
      </c>
      <c r="H11" s="749">
        <v>845008</v>
      </c>
      <c r="I11" s="749">
        <v>107806</v>
      </c>
      <c r="J11" s="749" t="s">
        <v>623</v>
      </c>
      <c r="K11" s="749" t="s">
        <v>625</v>
      </c>
      <c r="L11" s="752">
        <v>65.155555555555551</v>
      </c>
      <c r="M11" s="752">
        <v>9</v>
      </c>
      <c r="N11" s="753">
        <v>586.4</v>
      </c>
    </row>
    <row r="12" spans="1:14" ht="14.4" customHeight="1" x14ac:dyDescent="0.3">
      <c r="A12" s="747" t="s">
        <v>574</v>
      </c>
      <c r="B12" s="748" t="s">
        <v>575</v>
      </c>
      <c r="C12" s="749" t="s">
        <v>588</v>
      </c>
      <c r="D12" s="750" t="s">
        <v>589</v>
      </c>
      <c r="E12" s="751">
        <v>50113001</v>
      </c>
      <c r="F12" s="750" t="s">
        <v>611</v>
      </c>
      <c r="G12" s="749" t="s">
        <v>612</v>
      </c>
      <c r="H12" s="749">
        <v>185724</v>
      </c>
      <c r="I12" s="749">
        <v>185724</v>
      </c>
      <c r="J12" s="749" t="s">
        <v>626</v>
      </c>
      <c r="K12" s="749" t="s">
        <v>627</v>
      </c>
      <c r="L12" s="752">
        <v>46.950000000000024</v>
      </c>
      <c r="M12" s="752">
        <v>1</v>
      </c>
      <c r="N12" s="753">
        <v>46.950000000000024</v>
      </c>
    </row>
    <row r="13" spans="1:14" ht="14.4" customHeight="1" x14ac:dyDescent="0.3">
      <c r="A13" s="747" t="s">
        <v>574</v>
      </c>
      <c r="B13" s="748" t="s">
        <v>575</v>
      </c>
      <c r="C13" s="749" t="s">
        <v>588</v>
      </c>
      <c r="D13" s="750" t="s">
        <v>589</v>
      </c>
      <c r="E13" s="751">
        <v>50113001</v>
      </c>
      <c r="F13" s="750" t="s">
        <v>611</v>
      </c>
      <c r="G13" s="749" t="s">
        <v>628</v>
      </c>
      <c r="H13" s="749">
        <v>102945</v>
      </c>
      <c r="I13" s="749">
        <v>2945</v>
      </c>
      <c r="J13" s="749" t="s">
        <v>629</v>
      </c>
      <c r="K13" s="749" t="s">
        <v>630</v>
      </c>
      <c r="L13" s="752">
        <v>8.66</v>
      </c>
      <c r="M13" s="752">
        <v>1</v>
      </c>
      <c r="N13" s="753">
        <v>8.66</v>
      </c>
    </row>
    <row r="14" spans="1:14" ht="14.4" customHeight="1" x14ac:dyDescent="0.3">
      <c r="A14" s="747" t="s">
        <v>574</v>
      </c>
      <c r="B14" s="748" t="s">
        <v>575</v>
      </c>
      <c r="C14" s="749" t="s">
        <v>588</v>
      </c>
      <c r="D14" s="750" t="s">
        <v>589</v>
      </c>
      <c r="E14" s="751">
        <v>50113001</v>
      </c>
      <c r="F14" s="750" t="s">
        <v>611</v>
      </c>
      <c r="G14" s="749" t="s">
        <v>612</v>
      </c>
      <c r="H14" s="749">
        <v>176954</v>
      </c>
      <c r="I14" s="749">
        <v>176954</v>
      </c>
      <c r="J14" s="749" t="s">
        <v>631</v>
      </c>
      <c r="K14" s="749" t="s">
        <v>632</v>
      </c>
      <c r="L14" s="752">
        <v>94.926666666666662</v>
      </c>
      <c r="M14" s="752">
        <v>3</v>
      </c>
      <c r="N14" s="753">
        <v>284.77999999999997</v>
      </c>
    </row>
    <row r="15" spans="1:14" ht="14.4" customHeight="1" x14ac:dyDescent="0.3">
      <c r="A15" s="747" t="s">
        <v>574</v>
      </c>
      <c r="B15" s="748" t="s">
        <v>575</v>
      </c>
      <c r="C15" s="749" t="s">
        <v>588</v>
      </c>
      <c r="D15" s="750" t="s">
        <v>589</v>
      </c>
      <c r="E15" s="751">
        <v>50113001</v>
      </c>
      <c r="F15" s="750" t="s">
        <v>611</v>
      </c>
      <c r="G15" s="749" t="s">
        <v>612</v>
      </c>
      <c r="H15" s="749">
        <v>167547</v>
      </c>
      <c r="I15" s="749">
        <v>67547</v>
      </c>
      <c r="J15" s="749" t="s">
        <v>633</v>
      </c>
      <c r="K15" s="749" t="s">
        <v>634</v>
      </c>
      <c r="L15" s="752">
        <v>47.12</v>
      </c>
      <c r="M15" s="752">
        <v>24</v>
      </c>
      <c r="N15" s="753">
        <v>1130.8799999999999</v>
      </c>
    </row>
    <row r="16" spans="1:14" ht="14.4" customHeight="1" x14ac:dyDescent="0.3">
      <c r="A16" s="747" t="s">
        <v>574</v>
      </c>
      <c r="B16" s="748" t="s">
        <v>575</v>
      </c>
      <c r="C16" s="749" t="s">
        <v>588</v>
      </c>
      <c r="D16" s="750" t="s">
        <v>589</v>
      </c>
      <c r="E16" s="751">
        <v>50113001</v>
      </c>
      <c r="F16" s="750" t="s">
        <v>611</v>
      </c>
      <c r="G16" s="749" t="s">
        <v>628</v>
      </c>
      <c r="H16" s="749">
        <v>849453</v>
      </c>
      <c r="I16" s="749">
        <v>163077</v>
      </c>
      <c r="J16" s="749" t="s">
        <v>635</v>
      </c>
      <c r="K16" s="749" t="s">
        <v>636</v>
      </c>
      <c r="L16" s="752">
        <v>15.509999999999996</v>
      </c>
      <c r="M16" s="752">
        <v>1</v>
      </c>
      <c r="N16" s="753">
        <v>15.509999999999996</v>
      </c>
    </row>
    <row r="17" spans="1:14" ht="14.4" customHeight="1" x14ac:dyDescent="0.3">
      <c r="A17" s="747" t="s">
        <v>574</v>
      </c>
      <c r="B17" s="748" t="s">
        <v>575</v>
      </c>
      <c r="C17" s="749" t="s">
        <v>588</v>
      </c>
      <c r="D17" s="750" t="s">
        <v>589</v>
      </c>
      <c r="E17" s="751">
        <v>50113001</v>
      </c>
      <c r="F17" s="750" t="s">
        <v>611</v>
      </c>
      <c r="G17" s="749" t="s">
        <v>612</v>
      </c>
      <c r="H17" s="749">
        <v>194916</v>
      </c>
      <c r="I17" s="749">
        <v>94916</v>
      </c>
      <c r="J17" s="749" t="s">
        <v>637</v>
      </c>
      <c r="K17" s="749" t="s">
        <v>638</v>
      </c>
      <c r="L17" s="752">
        <v>85.15</v>
      </c>
      <c r="M17" s="752">
        <v>21</v>
      </c>
      <c r="N17" s="753">
        <v>1788.15</v>
      </c>
    </row>
    <row r="18" spans="1:14" ht="14.4" customHeight="1" x14ac:dyDescent="0.3">
      <c r="A18" s="747" t="s">
        <v>574</v>
      </c>
      <c r="B18" s="748" t="s">
        <v>575</v>
      </c>
      <c r="C18" s="749" t="s">
        <v>588</v>
      </c>
      <c r="D18" s="750" t="s">
        <v>589</v>
      </c>
      <c r="E18" s="751">
        <v>50113001</v>
      </c>
      <c r="F18" s="750" t="s">
        <v>611</v>
      </c>
      <c r="G18" s="749" t="s">
        <v>612</v>
      </c>
      <c r="H18" s="749">
        <v>194920</v>
      </c>
      <c r="I18" s="749">
        <v>94920</v>
      </c>
      <c r="J18" s="749" t="s">
        <v>639</v>
      </c>
      <c r="K18" s="749" t="s">
        <v>640</v>
      </c>
      <c r="L18" s="752">
        <v>74.242999999999995</v>
      </c>
      <c r="M18" s="752">
        <v>10</v>
      </c>
      <c r="N18" s="753">
        <v>742.43</v>
      </c>
    </row>
    <row r="19" spans="1:14" ht="14.4" customHeight="1" x14ac:dyDescent="0.3">
      <c r="A19" s="747" t="s">
        <v>574</v>
      </c>
      <c r="B19" s="748" t="s">
        <v>575</v>
      </c>
      <c r="C19" s="749" t="s">
        <v>588</v>
      </c>
      <c r="D19" s="750" t="s">
        <v>589</v>
      </c>
      <c r="E19" s="751">
        <v>50113001</v>
      </c>
      <c r="F19" s="750" t="s">
        <v>611</v>
      </c>
      <c r="G19" s="749" t="s">
        <v>612</v>
      </c>
      <c r="H19" s="749">
        <v>845369</v>
      </c>
      <c r="I19" s="749">
        <v>107987</v>
      </c>
      <c r="J19" s="749" t="s">
        <v>641</v>
      </c>
      <c r="K19" s="749" t="s">
        <v>642</v>
      </c>
      <c r="L19" s="752">
        <v>112.28</v>
      </c>
      <c r="M19" s="752">
        <v>4</v>
      </c>
      <c r="N19" s="753">
        <v>449.12</v>
      </c>
    </row>
    <row r="20" spans="1:14" ht="14.4" customHeight="1" x14ac:dyDescent="0.3">
      <c r="A20" s="747" t="s">
        <v>574</v>
      </c>
      <c r="B20" s="748" t="s">
        <v>575</v>
      </c>
      <c r="C20" s="749" t="s">
        <v>588</v>
      </c>
      <c r="D20" s="750" t="s">
        <v>589</v>
      </c>
      <c r="E20" s="751">
        <v>50113001</v>
      </c>
      <c r="F20" s="750" t="s">
        <v>611</v>
      </c>
      <c r="G20" s="749" t="s">
        <v>612</v>
      </c>
      <c r="H20" s="749">
        <v>196610</v>
      </c>
      <c r="I20" s="749">
        <v>96610</v>
      </c>
      <c r="J20" s="749" t="s">
        <v>643</v>
      </c>
      <c r="K20" s="749" t="s">
        <v>644</v>
      </c>
      <c r="L20" s="752">
        <v>46.385000000000005</v>
      </c>
      <c r="M20" s="752">
        <v>4</v>
      </c>
      <c r="N20" s="753">
        <v>185.54000000000002</v>
      </c>
    </row>
    <row r="21" spans="1:14" ht="14.4" customHeight="1" x14ac:dyDescent="0.3">
      <c r="A21" s="747" t="s">
        <v>574</v>
      </c>
      <c r="B21" s="748" t="s">
        <v>575</v>
      </c>
      <c r="C21" s="749" t="s">
        <v>588</v>
      </c>
      <c r="D21" s="750" t="s">
        <v>589</v>
      </c>
      <c r="E21" s="751">
        <v>50113001</v>
      </c>
      <c r="F21" s="750" t="s">
        <v>611</v>
      </c>
      <c r="G21" s="749" t="s">
        <v>612</v>
      </c>
      <c r="H21" s="749">
        <v>187764</v>
      </c>
      <c r="I21" s="749">
        <v>87764</v>
      </c>
      <c r="J21" s="749" t="s">
        <v>645</v>
      </c>
      <c r="K21" s="749" t="s">
        <v>646</v>
      </c>
      <c r="L21" s="752">
        <v>52.46</v>
      </c>
      <c r="M21" s="752">
        <v>3</v>
      </c>
      <c r="N21" s="753">
        <v>157.38</v>
      </c>
    </row>
    <row r="22" spans="1:14" ht="14.4" customHeight="1" x14ac:dyDescent="0.3">
      <c r="A22" s="747" t="s">
        <v>574</v>
      </c>
      <c r="B22" s="748" t="s">
        <v>575</v>
      </c>
      <c r="C22" s="749" t="s">
        <v>588</v>
      </c>
      <c r="D22" s="750" t="s">
        <v>589</v>
      </c>
      <c r="E22" s="751">
        <v>50113001</v>
      </c>
      <c r="F22" s="750" t="s">
        <v>611</v>
      </c>
      <c r="G22" s="749" t="s">
        <v>612</v>
      </c>
      <c r="H22" s="749">
        <v>187825</v>
      </c>
      <c r="I22" s="749">
        <v>87825</v>
      </c>
      <c r="J22" s="749" t="s">
        <v>647</v>
      </c>
      <c r="K22" s="749" t="s">
        <v>646</v>
      </c>
      <c r="L22" s="752">
        <v>80.37</v>
      </c>
      <c r="M22" s="752">
        <v>4</v>
      </c>
      <c r="N22" s="753">
        <v>321.48</v>
      </c>
    </row>
    <row r="23" spans="1:14" ht="14.4" customHeight="1" x14ac:dyDescent="0.3">
      <c r="A23" s="747" t="s">
        <v>574</v>
      </c>
      <c r="B23" s="748" t="s">
        <v>575</v>
      </c>
      <c r="C23" s="749" t="s">
        <v>588</v>
      </c>
      <c r="D23" s="750" t="s">
        <v>589</v>
      </c>
      <c r="E23" s="751">
        <v>50113001</v>
      </c>
      <c r="F23" s="750" t="s">
        <v>611</v>
      </c>
      <c r="G23" s="749" t="s">
        <v>612</v>
      </c>
      <c r="H23" s="749">
        <v>192351</v>
      </c>
      <c r="I23" s="749">
        <v>92351</v>
      </c>
      <c r="J23" s="749" t="s">
        <v>648</v>
      </c>
      <c r="K23" s="749" t="s">
        <v>649</v>
      </c>
      <c r="L23" s="752">
        <v>86.22</v>
      </c>
      <c r="M23" s="752">
        <v>1</v>
      </c>
      <c r="N23" s="753">
        <v>86.22</v>
      </c>
    </row>
    <row r="24" spans="1:14" ht="14.4" customHeight="1" x14ac:dyDescent="0.3">
      <c r="A24" s="747" t="s">
        <v>574</v>
      </c>
      <c r="B24" s="748" t="s">
        <v>575</v>
      </c>
      <c r="C24" s="749" t="s">
        <v>588</v>
      </c>
      <c r="D24" s="750" t="s">
        <v>589</v>
      </c>
      <c r="E24" s="751">
        <v>50113001</v>
      </c>
      <c r="F24" s="750" t="s">
        <v>611</v>
      </c>
      <c r="G24" s="749" t="s">
        <v>612</v>
      </c>
      <c r="H24" s="749">
        <v>112892</v>
      </c>
      <c r="I24" s="749">
        <v>12892</v>
      </c>
      <c r="J24" s="749" t="s">
        <v>650</v>
      </c>
      <c r="K24" s="749" t="s">
        <v>651</v>
      </c>
      <c r="L24" s="752">
        <v>104.34</v>
      </c>
      <c r="M24" s="752">
        <v>1</v>
      </c>
      <c r="N24" s="753">
        <v>104.34</v>
      </c>
    </row>
    <row r="25" spans="1:14" ht="14.4" customHeight="1" x14ac:dyDescent="0.3">
      <c r="A25" s="747" t="s">
        <v>574</v>
      </c>
      <c r="B25" s="748" t="s">
        <v>575</v>
      </c>
      <c r="C25" s="749" t="s">
        <v>588</v>
      </c>
      <c r="D25" s="750" t="s">
        <v>589</v>
      </c>
      <c r="E25" s="751">
        <v>50113001</v>
      </c>
      <c r="F25" s="750" t="s">
        <v>611</v>
      </c>
      <c r="G25" s="749" t="s">
        <v>612</v>
      </c>
      <c r="H25" s="749">
        <v>176496</v>
      </c>
      <c r="I25" s="749">
        <v>76496</v>
      </c>
      <c r="J25" s="749" t="s">
        <v>652</v>
      </c>
      <c r="K25" s="749" t="s">
        <v>653</v>
      </c>
      <c r="L25" s="752">
        <v>125.43</v>
      </c>
      <c r="M25" s="752">
        <v>1</v>
      </c>
      <c r="N25" s="753">
        <v>125.43</v>
      </c>
    </row>
    <row r="26" spans="1:14" ht="14.4" customHeight="1" x14ac:dyDescent="0.3">
      <c r="A26" s="747" t="s">
        <v>574</v>
      </c>
      <c r="B26" s="748" t="s">
        <v>575</v>
      </c>
      <c r="C26" s="749" t="s">
        <v>588</v>
      </c>
      <c r="D26" s="750" t="s">
        <v>589</v>
      </c>
      <c r="E26" s="751">
        <v>50113001</v>
      </c>
      <c r="F26" s="750" t="s">
        <v>611</v>
      </c>
      <c r="G26" s="749" t="s">
        <v>612</v>
      </c>
      <c r="H26" s="749">
        <v>231696</v>
      </c>
      <c r="I26" s="749">
        <v>231696</v>
      </c>
      <c r="J26" s="749" t="s">
        <v>654</v>
      </c>
      <c r="K26" s="749" t="s">
        <v>655</v>
      </c>
      <c r="L26" s="752">
        <v>207.43999999999994</v>
      </c>
      <c r="M26" s="752">
        <v>1</v>
      </c>
      <c r="N26" s="753">
        <v>207.43999999999994</v>
      </c>
    </row>
    <row r="27" spans="1:14" ht="14.4" customHeight="1" x14ac:dyDescent="0.3">
      <c r="A27" s="747" t="s">
        <v>574</v>
      </c>
      <c r="B27" s="748" t="s">
        <v>575</v>
      </c>
      <c r="C27" s="749" t="s">
        <v>588</v>
      </c>
      <c r="D27" s="750" t="s">
        <v>589</v>
      </c>
      <c r="E27" s="751">
        <v>50113001</v>
      </c>
      <c r="F27" s="750" t="s">
        <v>611</v>
      </c>
      <c r="G27" s="749" t="s">
        <v>628</v>
      </c>
      <c r="H27" s="749">
        <v>132225</v>
      </c>
      <c r="I27" s="749">
        <v>32225</v>
      </c>
      <c r="J27" s="749" t="s">
        <v>654</v>
      </c>
      <c r="K27" s="749" t="s">
        <v>656</v>
      </c>
      <c r="L27" s="752">
        <v>72.33</v>
      </c>
      <c r="M27" s="752">
        <v>1</v>
      </c>
      <c r="N27" s="753">
        <v>72.33</v>
      </c>
    </row>
    <row r="28" spans="1:14" ht="14.4" customHeight="1" x14ac:dyDescent="0.3">
      <c r="A28" s="747" t="s">
        <v>574</v>
      </c>
      <c r="B28" s="748" t="s">
        <v>575</v>
      </c>
      <c r="C28" s="749" t="s">
        <v>588</v>
      </c>
      <c r="D28" s="750" t="s">
        <v>589</v>
      </c>
      <c r="E28" s="751">
        <v>50113001</v>
      </c>
      <c r="F28" s="750" t="s">
        <v>611</v>
      </c>
      <c r="G28" s="749" t="s">
        <v>612</v>
      </c>
      <c r="H28" s="749">
        <v>231691</v>
      </c>
      <c r="I28" s="749">
        <v>231691</v>
      </c>
      <c r="J28" s="749" t="s">
        <v>657</v>
      </c>
      <c r="K28" s="749" t="s">
        <v>658</v>
      </c>
      <c r="L28" s="752">
        <v>101.73999999999997</v>
      </c>
      <c r="M28" s="752">
        <v>1</v>
      </c>
      <c r="N28" s="753">
        <v>101.73999999999997</v>
      </c>
    </row>
    <row r="29" spans="1:14" ht="14.4" customHeight="1" x14ac:dyDescent="0.3">
      <c r="A29" s="747" t="s">
        <v>574</v>
      </c>
      <c r="B29" s="748" t="s">
        <v>575</v>
      </c>
      <c r="C29" s="749" t="s">
        <v>588</v>
      </c>
      <c r="D29" s="750" t="s">
        <v>589</v>
      </c>
      <c r="E29" s="751">
        <v>50113001</v>
      </c>
      <c r="F29" s="750" t="s">
        <v>611</v>
      </c>
      <c r="G29" s="749" t="s">
        <v>628</v>
      </c>
      <c r="H29" s="749">
        <v>992572</v>
      </c>
      <c r="I29" s="749">
        <v>158711</v>
      </c>
      <c r="J29" s="749" t="s">
        <v>659</v>
      </c>
      <c r="K29" s="749" t="s">
        <v>660</v>
      </c>
      <c r="L29" s="752">
        <v>52.279999999999994</v>
      </c>
      <c r="M29" s="752">
        <v>1</v>
      </c>
      <c r="N29" s="753">
        <v>52.279999999999994</v>
      </c>
    </row>
    <row r="30" spans="1:14" ht="14.4" customHeight="1" x14ac:dyDescent="0.3">
      <c r="A30" s="747" t="s">
        <v>574</v>
      </c>
      <c r="B30" s="748" t="s">
        <v>575</v>
      </c>
      <c r="C30" s="749" t="s">
        <v>588</v>
      </c>
      <c r="D30" s="750" t="s">
        <v>589</v>
      </c>
      <c r="E30" s="751">
        <v>50113001</v>
      </c>
      <c r="F30" s="750" t="s">
        <v>611</v>
      </c>
      <c r="G30" s="749" t="s">
        <v>628</v>
      </c>
      <c r="H30" s="749">
        <v>158692</v>
      </c>
      <c r="I30" s="749">
        <v>158692</v>
      </c>
      <c r="J30" s="749" t="s">
        <v>661</v>
      </c>
      <c r="K30" s="749" t="s">
        <v>662</v>
      </c>
      <c r="L30" s="752">
        <v>26.150000000000006</v>
      </c>
      <c r="M30" s="752">
        <v>2</v>
      </c>
      <c r="N30" s="753">
        <v>52.300000000000011</v>
      </c>
    </row>
    <row r="31" spans="1:14" ht="14.4" customHeight="1" x14ac:dyDescent="0.3">
      <c r="A31" s="747" t="s">
        <v>574</v>
      </c>
      <c r="B31" s="748" t="s">
        <v>575</v>
      </c>
      <c r="C31" s="749" t="s">
        <v>588</v>
      </c>
      <c r="D31" s="750" t="s">
        <v>589</v>
      </c>
      <c r="E31" s="751">
        <v>50113001</v>
      </c>
      <c r="F31" s="750" t="s">
        <v>611</v>
      </c>
      <c r="G31" s="749" t="s">
        <v>612</v>
      </c>
      <c r="H31" s="749">
        <v>116320</v>
      </c>
      <c r="I31" s="749">
        <v>16320</v>
      </c>
      <c r="J31" s="749" t="s">
        <v>663</v>
      </c>
      <c r="K31" s="749" t="s">
        <v>664</v>
      </c>
      <c r="L31" s="752">
        <v>118.67999999999999</v>
      </c>
      <c r="M31" s="752">
        <v>6</v>
      </c>
      <c r="N31" s="753">
        <v>712.07999999999993</v>
      </c>
    </row>
    <row r="32" spans="1:14" ht="14.4" customHeight="1" x14ac:dyDescent="0.3">
      <c r="A32" s="747" t="s">
        <v>574</v>
      </c>
      <c r="B32" s="748" t="s">
        <v>575</v>
      </c>
      <c r="C32" s="749" t="s">
        <v>588</v>
      </c>
      <c r="D32" s="750" t="s">
        <v>589</v>
      </c>
      <c r="E32" s="751">
        <v>50113001</v>
      </c>
      <c r="F32" s="750" t="s">
        <v>611</v>
      </c>
      <c r="G32" s="749" t="s">
        <v>612</v>
      </c>
      <c r="H32" s="749">
        <v>151621</v>
      </c>
      <c r="I32" s="749">
        <v>51621</v>
      </c>
      <c r="J32" s="749" t="s">
        <v>665</v>
      </c>
      <c r="K32" s="749" t="s">
        <v>666</v>
      </c>
      <c r="L32" s="752">
        <v>46.108000000000011</v>
      </c>
      <c r="M32" s="752">
        <v>30</v>
      </c>
      <c r="N32" s="753">
        <v>1383.2400000000002</v>
      </c>
    </row>
    <row r="33" spans="1:14" ht="14.4" customHeight="1" x14ac:dyDescent="0.3">
      <c r="A33" s="747" t="s">
        <v>574</v>
      </c>
      <c r="B33" s="748" t="s">
        <v>575</v>
      </c>
      <c r="C33" s="749" t="s">
        <v>588</v>
      </c>
      <c r="D33" s="750" t="s">
        <v>589</v>
      </c>
      <c r="E33" s="751">
        <v>50113001</v>
      </c>
      <c r="F33" s="750" t="s">
        <v>611</v>
      </c>
      <c r="G33" s="749" t="s">
        <v>612</v>
      </c>
      <c r="H33" s="749">
        <v>149317</v>
      </c>
      <c r="I33" s="749">
        <v>49317</v>
      </c>
      <c r="J33" s="749" t="s">
        <v>667</v>
      </c>
      <c r="K33" s="749" t="s">
        <v>668</v>
      </c>
      <c r="L33" s="752">
        <v>299.00200000000001</v>
      </c>
      <c r="M33" s="752">
        <v>1</v>
      </c>
      <c r="N33" s="753">
        <v>299.00200000000001</v>
      </c>
    </row>
    <row r="34" spans="1:14" ht="14.4" customHeight="1" x14ac:dyDescent="0.3">
      <c r="A34" s="747" t="s">
        <v>574</v>
      </c>
      <c r="B34" s="748" t="s">
        <v>575</v>
      </c>
      <c r="C34" s="749" t="s">
        <v>588</v>
      </c>
      <c r="D34" s="750" t="s">
        <v>589</v>
      </c>
      <c r="E34" s="751">
        <v>50113001</v>
      </c>
      <c r="F34" s="750" t="s">
        <v>611</v>
      </c>
      <c r="G34" s="749" t="s">
        <v>612</v>
      </c>
      <c r="H34" s="749">
        <v>137275</v>
      </c>
      <c r="I34" s="749">
        <v>137275</v>
      </c>
      <c r="J34" s="749" t="s">
        <v>669</v>
      </c>
      <c r="K34" s="749" t="s">
        <v>670</v>
      </c>
      <c r="L34" s="752">
        <v>1055.8830428279634</v>
      </c>
      <c r="M34" s="752">
        <v>1</v>
      </c>
      <c r="N34" s="753">
        <v>1055.8830428279634</v>
      </c>
    </row>
    <row r="35" spans="1:14" ht="14.4" customHeight="1" x14ac:dyDescent="0.3">
      <c r="A35" s="747" t="s">
        <v>574</v>
      </c>
      <c r="B35" s="748" t="s">
        <v>575</v>
      </c>
      <c r="C35" s="749" t="s">
        <v>588</v>
      </c>
      <c r="D35" s="750" t="s">
        <v>589</v>
      </c>
      <c r="E35" s="751">
        <v>50113001</v>
      </c>
      <c r="F35" s="750" t="s">
        <v>611</v>
      </c>
      <c r="G35" s="749" t="s">
        <v>612</v>
      </c>
      <c r="H35" s="749">
        <v>145981</v>
      </c>
      <c r="I35" s="749">
        <v>45981</v>
      </c>
      <c r="J35" s="749" t="s">
        <v>671</v>
      </c>
      <c r="K35" s="749" t="s">
        <v>672</v>
      </c>
      <c r="L35" s="752">
        <v>1704.5600000000004</v>
      </c>
      <c r="M35" s="752">
        <v>18</v>
      </c>
      <c r="N35" s="753">
        <v>30682.080000000009</v>
      </c>
    </row>
    <row r="36" spans="1:14" ht="14.4" customHeight="1" x14ac:dyDescent="0.3">
      <c r="A36" s="747" t="s">
        <v>574</v>
      </c>
      <c r="B36" s="748" t="s">
        <v>575</v>
      </c>
      <c r="C36" s="749" t="s">
        <v>588</v>
      </c>
      <c r="D36" s="750" t="s">
        <v>589</v>
      </c>
      <c r="E36" s="751">
        <v>50113001</v>
      </c>
      <c r="F36" s="750" t="s">
        <v>611</v>
      </c>
      <c r="G36" s="749" t="s">
        <v>612</v>
      </c>
      <c r="H36" s="749">
        <v>230415</v>
      </c>
      <c r="I36" s="749">
        <v>230415</v>
      </c>
      <c r="J36" s="749" t="s">
        <v>673</v>
      </c>
      <c r="K36" s="749" t="s">
        <v>674</v>
      </c>
      <c r="L36" s="752">
        <v>27.089999999999996</v>
      </c>
      <c r="M36" s="752">
        <v>2</v>
      </c>
      <c r="N36" s="753">
        <v>54.179999999999993</v>
      </c>
    </row>
    <row r="37" spans="1:14" ht="14.4" customHeight="1" x14ac:dyDescent="0.3">
      <c r="A37" s="747" t="s">
        <v>574</v>
      </c>
      <c r="B37" s="748" t="s">
        <v>575</v>
      </c>
      <c r="C37" s="749" t="s">
        <v>588</v>
      </c>
      <c r="D37" s="750" t="s">
        <v>589</v>
      </c>
      <c r="E37" s="751">
        <v>50113001</v>
      </c>
      <c r="F37" s="750" t="s">
        <v>611</v>
      </c>
      <c r="G37" s="749" t="s">
        <v>612</v>
      </c>
      <c r="H37" s="749">
        <v>847085</v>
      </c>
      <c r="I37" s="749">
        <v>115401</v>
      </c>
      <c r="J37" s="749" t="s">
        <v>675</v>
      </c>
      <c r="K37" s="749" t="s">
        <v>676</v>
      </c>
      <c r="L37" s="752">
        <v>606.69330000000002</v>
      </c>
      <c r="M37" s="752">
        <v>1</v>
      </c>
      <c r="N37" s="753">
        <v>606.69330000000002</v>
      </c>
    </row>
    <row r="38" spans="1:14" ht="14.4" customHeight="1" x14ac:dyDescent="0.3">
      <c r="A38" s="747" t="s">
        <v>574</v>
      </c>
      <c r="B38" s="748" t="s">
        <v>575</v>
      </c>
      <c r="C38" s="749" t="s">
        <v>588</v>
      </c>
      <c r="D38" s="750" t="s">
        <v>589</v>
      </c>
      <c r="E38" s="751">
        <v>50113001</v>
      </c>
      <c r="F38" s="750" t="s">
        <v>611</v>
      </c>
      <c r="G38" s="749" t="s">
        <v>612</v>
      </c>
      <c r="H38" s="749">
        <v>156992</v>
      </c>
      <c r="I38" s="749">
        <v>56992</v>
      </c>
      <c r="J38" s="749" t="s">
        <v>677</v>
      </c>
      <c r="K38" s="749" t="s">
        <v>678</v>
      </c>
      <c r="L38" s="752">
        <v>61.440000000000019</v>
      </c>
      <c r="M38" s="752">
        <v>3</v>
      </c>
      <c r="N38" s="753">
        <v>184.32000000000005</v>
      </c>
    </row>
    <row r="39" spans="1:14" ht="14.4" customHeight="1" x14ac:dyDescent="0.3">
      <c r="A39" s="747" t="s">
        <v>574</v>
      </c>
      <c r="B39" s="748" t="s">
        <v>575</v>
      </c>
      <c r="C39" s="749" t="s">
        <v>588</v>
      </c>
      <c r="D39" s="750" t="s">
        <v>589</v>
      </c>
      <c r="E39" s="751">
        <v>50113001</v>
      </c>
      <c r="F39" s="750" t="s">
        <v>611</v>
      </c>
      <c r="G39" s="749" t="s">
        <v>612</v>
      </c>
      <c r="H39" s="749">
        <v>207940</v>
      </c>
      <c r="I39" s="749">
        <v>207940</v>
      </c>
      <c r="J39" s="749" t="s">
        <v>679</v>
      </c>
      <c r="K39" s="749" t="s">
        <v>680</v>
      </c>
      <c r="L39" s="752">
        <v>73.150000000000006</v>
      </c>
      <c r="M39" s="752">
        <v>14</v>
      </c>
      <c r="N39" s="753">
        <v>1024.1000000000001</v>
      </c>
    </row>
    <row r="40" spans="1:14" ht="14.4" customHeight="1" x14ac:dyDescent="0.3">
      <c r="A40" s="747" t="s">
        <v>574</v>
      </c>
      <c r="B40" s="748" t="s">
        <v>575</v>
      </c>
      <c r="C40" s="749" t="s">
        <v>588</v>
      </c>
      <c r="D40" s="750" t="s">
        <v>589</v>
      </c>
      <c r="E40" s="751">
        <v>50113001</v>
      </c>
      <c r="F40" s="750" t="s">
        <v>611</v>
      </c>
      <c r="G40" s="749" t="s">
        <v>628</v>
      </c>
      <c r="H40" s="749">
        <v>214427</v>
      </c>
      <c r="I40" s="749">
        <v>214427</v>
      </c>
      <c r="J40" s="749" t="s">
        <v>681</v>
      </c>
      <c r="K40" s="749" t="s">
        <v>682</v>
      </c>
      <c r="L40" s="752">
        <v>16.581132075471697</v>
      </c>
      <c r="M40" s="752">
        <v>265</v>
      </c>
      <c r="N40" s="753">
        <v>4394</v>
      </c>
    </row>
    <row r="41" spans="1:14" ht="14.4" customHeight="1" x14ac:dyDescent="0.3">
      <c r="A41" s="747" t="s">
        <v>574</v>
      </c>
      <c r="B41" s="748" t="s">
        <v>575</v>
      </c>
      <c r="C41" s="749" t="s">
        <v>588</v>
      </c>
      <c r="D41" s="750" t="s">
        <v>589</v>
      </c>
      <c r="E41" s="751">
        <v>50113001</v>
      </c>
      <c r="F41" s="750" t="s">
        <v>611</v>
      </c>
      <c r="G41" s="749" t="s">
        <v>628</v>
      </c>
      <c r="H41" s="749">
        <v>113767</v>
      </c>
      <c r="I41" s="749">
        <v>13767</v>
      </c>
      <c r="J41" s="749" t="s">
        <v>683</v>
      </c>
      <c r="K41" s="749" t="s">
        <v>684</v>
      </c>
      <c r="L41" s="752">
        <v>44.66</v>
      </c>
      <c r="M41" s="752">
        <v>2</v>
      </c>
      <c r="N41" s="753">
        <v>89.32</v>
      </c>
    </row>
    <row r="42" spans="1:14" ht="14.4" customHeight="1" x14ac:dyDescent="0.3">
      <c r="A42" s="747" t="s">
        <v>574</v>
      </c>
      <c r="B42" s="748" t="s">
        <v>575</v>
      </c>
      <c r="C42" s="749" t="s">
        <v>588</v>
      </c>
      <c r="D42" s="750" t="s">
        <v>589</v>
      </c>
      <c r="E42" s="751">
        <v>50113001</v>
      </c>
      <c r="F42" s="750" t="s">
        <v>611</v>
      </c>
      <c r="G42" s="749" t="s">
        <v>628</v>
      </c>
      <c r="H42" s="749">
        <v>113768</v>
      </c>
      <c r="I42" s="749">
        <v>13768</v>
      </c>
      <c r="J42" s="749" t="s">
        <v>683</v>
      </c>
      <c r="K42" s="749" t="s">
        <v>685</v>
      </c>
      <c r="L42" s="752">
        <v>89.31</v>
      </c>
      <c r="M42" s="752">
        <v>1</v>
      </c>
      <c r="N42" s="753">
        <v>89.31</v>
      </c>
    </row>
    <row r="43" spans="1:14" ht="14.4" customHeight="1" x14ac:dyDescent="0.3">
      <c r="A43" s="747" t="s">
        <v>574</v>
      </c>
      <c r="B43" s="748" t="s">
        <v>575</v>
      </c>
      <c r="C43" s="749" t="s">
        <v>588</v>
      </c>
      <c r="D43" s="750" t="s">
        <v>589</v>
      </c>
      <c r="E43" s="751">
        <v>50113001</v>
      </c>
      <c r="F43" s="750" t="s">
        <v>611</v>
      </c>
      <c r="G43" s="749" t="s">
        <v>612</v>
      </c>
      <c r="H43" s="749">
        <v>167561</v>
      </c>
      <c r="I43" s="749">
        <v>67561</v>
      </c>
      <c r="J43" s="749" t="s">
        <v>686</v>
      </c>
      <c r="K43" s="749" t="s">
        <v>687</v>
      </c>
      <c r="L43" s="752">
        <v>22.310000000000002</v>
      </c>
      <c r="M43" s="752">
        <v>1</v>
      </c>
      <c r="N43" s="753">
        <v>22.310000000000002</v>
      </c>
    </row>
    <row r="44" spans="1:14" ht="14.4" customHeight="1" x14ac:dyDescent="0.3">
      <c r="A44" s="747" t="s">
        <v>574</v>
      </c>
      <c r="B44" s="748" t="s">
        <v>575</v>
      </c>
      <c r="C44" s="749" t="s">
        <v>588</v>
      </c>
      <c r="D44" s="750" t="s">
        <v>589</v>
      </c>
      <c r="E44" s="751">
        <v>50113001</v>
      </c>
      <c r="F44" s="750" t="s">
        <v>611</v>
      </c>
      <c r="G44" s="749" t="s">
        <v>612</v>
      </c>
      <c r="H44" s="749">
        <v>193105</v>
      </c>
      <c r="I44" s="749">
        <v>93105</v>
      </c>
      <c r="J44" s="749" t="s">
        <v>688</v>
      </c>
      <c r="K44" s="749" t="s">
        <v>689</v>
      </c>
      <c r="L44" s="752">
        <v>208.57</v>
      </c>
      <c r="M44" s="752">
        <v>8</v>
      </c>
      <c r="N44" s="753">
        <v>1668.56</v>
      </c>
    </row>
    <row r="45" spans="1:14" ht="14.4" customHeight="1" x14ac:dyDescent="0.3">
      <c r="A45" s="747" t="s">
        <v>574</v>
      </c>
      <c r="B45" s="748" t="s">
        <v>575</v>
      </c>
      <c r="C45" s="749" t="s">
        <v>588</v>
      </c>
      <c r="D45" s="750" t="s">
        <v>589</v>
      </c>
      <c r="E45" s="751">
        <v>50113001</v>
      </c>
      <c r="F45" s="750" t="s">
        <v>611</v>
      </c>
      <c r="G45" s="749" t="s">
        <v>612</v>
      </c>
      <c r="H45" s="749">
        <v>193104</v>
      </c>
      <c r="I45" s="749">
        <v>93104</v>
      </c>
      <c r="J45" s="749" t="s">
        <v>688</v>
      </c>
      <c r="K45" s="749" t="s">
        <v>690</v>
      </c>
      <c r="L45" s="752">
        <v>47.285925925925937</v>
      </c>
      <c r="M45" s="752">
        <v>27</v>
      </c>
      <c r="N45" s="753">
        <v>1276.7200000000003</v>
      </c>
    </row>
    <row r="46" spans="1:14" ht="14.4" customHeight="1" x14ac:dyDescent="0.3">
      <c r="A46" s="747" t="s">
        <v>574</v>
      </c>
      <c r="B46" s="748" t="s">
        <v>575</v>
      </c>
      <c r="C46" s="749" t="s">
        <v>588</v>
      </c>
      <c r="D46" s="750" t="s">
        <v>589</v>
      </c>
      <c r="E46" s="751">
        <v>50113001</v>
      </c>
      <c r="F46" s="750" t="s">
        <v>611</v>
      </c>
      <c r="G46" s="749" t="s">
        <v>628</v>
      </c>
      <c r="H46" s="749">
        <v>192587</v>
      </c>
      <c r="I46" s="749">
        <v>92587</v>
      </c>
      <c r="J46" s="749" t="s">
        <v>691</v>
      </c>
      <c r="K46" s="749" t="s">
        <v>692</v>
      </c>
      <c r="L46" s="752">
        <v>58.530000000000008</v>
      </c>
      <c r="M46" s="752">
        <v>1</v>
      </c>
      <c r="N46" s="753">
        <v>58.530000000000008</v>
      </c>
    </row>
    <row r="47" spans="1:14" ht="14.4" customHeight="1" x14ac:dyDescent="0.3">
      <c r="A47" s="747" t="s">
        <v>574</v>
      </c>
      <c r="B47" s="748" t="s">
        <v>575</v>
      </c>
      <c r="C47" s="749" t="s">
        <v>588</v>
      </c>
      <c r="D47" s="750" t="s">
        <v>589</v>
      </c>
      <c r="E47" s="751">
        <v>50113001</v>
      </c>
      <c r="F47" s="750" t="s">
        <v>611</v>
      </c>
      <c r="G47" s="749" t="s">
        <v>612</v>
      </c>
      <c r="H47" s="749">
        <v>197522</v>
      </c>
      <c r="I47" s="749">
        <v>97522</v>
      </c>
      <c r="J47" s="749" t="s">
        <v>693</v>
      </c>
      <c r="K47" s="749" t="s">
        <v>694</v>
      </c>
      <c r="L47" s="752">
        <v>159.20000000000005</v>
      </c>
      <c r="M47" s="752">
        <v>1</v>
      </c>
      <c r="N47" s="753">
        <v>159.20000000000005</v>
      </c>
    </row>
    <row r="48" spans="1:14" ht="14.4" customHeight="1" x14ac:dyDescent="0.3">
      <c r="A48" s="747" t="s">
        <v>574</v>
      </c>
      <c r="B48" s="748" t="s">
        <v>575</v>
      </c>
      <c r="C48" s="749" t="s">
        <v>588</v>
      </c>
      <c r="D48" s="750" t="s">
        <v>589</v>
      </c>
      <c r="E48" s="751">
        <v>50113001</v>
      </c>
      <c r="F48" s="750" t="s">
        <v>611</v>
      </c>
      <c r="G48" s="749" t="s">
        <v>612</v>
      </c>
      <c r="H48" s="749">
        <v>102477</v>
      </c>
      <c r="I48" s="749">
        <v>2477</v>
      </c>
      <c r="J48" s="749" t="s">
        <v>695</v>
      </c>
      <c r="K48" s="749" t="s">
        <v>696</v>
      </c>
      <c r="L48" s="752">
        <v>40.108838226740581</v>
      </c>
      <c r="M48" s="752">
        <v>5</v>
      </c>
      <c r="N48" s="753">
        <v>200.5441911337029</v>
      </c>
    </row>
    <row r="49" spans="1:14" ht="14.4" customHeight="1" x14ac:dyDescent="0.3">
      <c r="A49" s="747" t="s">
        <v>574</v>
      </c>
      <c r="B49" s="748" t="s">
        <v>575</v>
      </c>
      <c r="C49" s="749" t="s">
        <v>588</v>
      </c>
      <c r="D49" s="750" t="s">
        <v>589</v>
      </c>
      <c r="E49" s="751">
        <v>50113001</v>
      </c>
      <c r="F49" s="750" t="s">
        <v>611</v>
      </c>
      <c r="G49" s="749" t="s">
        <v>612</v>
      </c>
      <c r="H49" s="749">
        <v>102478</v>
      </c>
      <c r="I49" s="749">
        <v>2478</v>
      </c>
      <c r="J49" s="749" t="s">
        <v>695</v>
      </c>
      <c r="K49" s="749" t="s">
        <v>697</v>
      </c>
      <c r="L49" s="752">
        <v>77.486727322281325</v>
      </c>
      <c r="M49" s="752">
        <v>5</v>
      </c>
      <c r="N49" s="753">
        <v>387.43363661140665</v>
      </c>
    </row>
    <row r="50" spans="1:14" ht="14.4" customHeight="1" x14ac:dyDescent="0.3">
      <c r="A50" s="747" t="s">
        <v>574</v>
      </c>
      <c r="B50" s="748" t="s">
        <v>575</v>
      </c>
      <c r="C50" s="749" t="s">
        <v>588</v>
      </c>
      <c r="D50" s="750" t="s">
        <v>589</v>
      </c>
      <c r="E50" s="751">
        <v>50113001</v>
      </c>
      <c r="F50" s="750" t="s">
        <v>611</v>
      </c>
      <c r="G50" s="749" t="s">
        <v>612</v>
      </c>
      <c r="H50" s="749">
        <v>230420</v>
      </c>
      <c r="I50" s="749">
        <v>230420</v>
      </c>
      <c r="J50" s="749" t="s">
        <v>695</v>
      </c>
      <c r="K50" s="749" t="s">
        <v>697</v>
      </c>
      <c r="L50" s="752">
        <v>77.08</v>
      </c>
      <c r="M50" s="752">
        <v>5</v>
      </c>
      <c r="N50" s="753">
        <v>385.4</v>
      </c>
    </row>
    <row r="51" spans="1:14" ht="14.4" customHeight="1" x14ac:dyDescent="0.3">
      <c r="A51" s="747" t="s">
        <v>574</v>
      </c>
      <c r="B51" s="748" t="s">
        <v>575</v>
      </c>
      <c r="C51" s="749" t="s">
        <v>588</v>
      </c>
      <c r="D51" s="750" t="s">
        <v>589</v>
      </c>
      <c r="E51" s="751">
        <v>50113001</v>
      </c>
      <c r="F51" s="750" t="s">
        <v>611</v>
      </c>
      <c r="G51" s="749" t="s">
        <v>612</v>
      </c>
      <c r="H51" s="749">
        <v>117011</v>
      </c>
      <c r="I51" s="749">
        <v>17011</v>
      </c>
      <c r="J51" s="749" t="s">
        <v>698</v>
      </c>
      <c r="K51" s="749" t="s">
        <v>699</v>
      </c>
      <c r="L51" s="752">
        <v>145.43965517241378</v>
      </c>
      <c r="M51" s="752">
        <v>29</v>
      </c>
      <c r="N51" s="753">
        <v>4217.75</v>
      </c>
    </row>
    <row r="52" spans="1:14" ht="14.4" customHeight="1" x14ac:dyDescent="0.3">
      <c r="A52" s="747" t="s">
        <v>574</v>
      </c>
      <c r="B52" s="748" t="s">
        <v>575</v>
      </c>
      <c r="C52" s="749" t="s">
        <v>588</v>
      </c>
      <c r="D52" s="750" t="s">
        <v>589</v>
      </c>
      <c r="E52" s="751">
        <v>50113001</v>
      </c>
      <c r="F52" s="750" t="s">
        <v>611</v>
      </c>
      <c r="G52" s="749" t="s">
        <v>612</v>
      </c>
      <c r="H52" s="749">
        <v>183318</v>
      </c>
      <c r="I52" s="749">
        <v>83318</v>
      </c>
      <c r="J52" s="749" t="s">
        <v>700</v>
      </c>
      <c r="K52" s="749" t="s">
        <v>701</v>
      </c>
      <c r="L52" s="752">
        <v>31.8</v>
      </c>
      <c r="M52" s="752">
        <v>1</v>
      </c>
      <c r="N52" s="753">
        <v>31.8</v>
      </c>
    </row>
    <row r="53" spans="1:14" ht="14.4" customHeight="1" x14ac:dyDescent="0.3">
      <c r="A53" s="747" t="s">
        <v>574</v>
      </c>
      <c r="B53" s="748" t="s">
        <v>575</v>
      </c>
      <c r="C53" s="749" t="s">
        <v>588</v>
      </c>
      <c r="D53" s="750" t="s">
        <v>589</v>
      </c>
      <c r="E53" s="751">
        <v>50113001</v>
      </c>
      <c r="F53" s="750" t="s">
        <v>611</v>
      </c>
      <c r="G53" s="749" t="s">
        <v>612</v>
      </c>
      <c r="H53" s="749">
        <v>231751</v>
      </c>
      <c r="I53" s="749">
        <v>231751</v>
      </c>
      <c r="J53" s="749" t="s">
        <v>702</v>
      </c>
      <c r="K53" s="749" t="s">
        <v>703</v>
      </c>
      <c r="L53" s="752">
        <v>111.51666666666667</v>
      </c>
      <c r="M53" s="752">
        <v>12</v>
      </c>
      <c r="N53" s="753">
        <v>1338.2</v>
      </c>
    </row>
    <row r="54" spans="1:14" ht="14.4" customHeight="1" x14ac:dyDescent="0.3">
      <c r="A54" s="747" t="s">
        <v>574</v>
      </c>
      <c r="B54" s="748" t="s">
        <v>575</v>
      </c>
      <c r="C54" s="749" t="s">
        <v>588</v>
      </c>
      <c r="D54" s="750" t="s">
        <v>589</v>
      </c>
      <c r="E54" s="751">
        <v>50113001</v>
      </c>
      <c r="F54" s="750" t="s">
        <v>611</v>
      </c>
      <c r="G54" s="749" t="s">
        <v>612</v>
      </c>
      <c r="H54" s="749">
        <v>108499</v>
      </c>
      <c r="I54" s="749">
        <v>8499</v>
      </c>
      <c r="J54" s="749" t="s">
        <v>702</v>
      </c>
      <c r="K54" s="749" t="s">
        <v>703</v>
      </c>
      <c r="L54" s="752">
        <v>111.52000000000001</v>
      </c>
      <c r="M54" s="752">
        <v>14</v>
      </c>
      <c r="N54" s="753">
        <v>1561.2800000000002</v>
      </c>
    </row>
    <row r="55" spans="1:14" ht="14.4" customHeight="1" x14ac:dyDescent="0.3">
      <c r="A55" s="747" t="s">
        <v>574</v>
      </c>
      <c r="B55" s="748" t="s">
        <v>575</v>
      </c>
      <c r="C55" s="749" t="s">
        <v>588</v>
      </c>
      <c r="D55" s="750" t="s">
        <v>589</v>
      </c>
      <c r="E55" s="751">
        <v>50113001</v>
      </c>
      <c r="F55" s="750" t="s">
        <v>611</v>
      </c>
      <c r="G55" s="749" t="s">
        <v>612</v>
      </c>
      <c r="H55" s="749">
        <v>104071</v>
      </c>
      <c r="I55" s="749">
        <v>4071</v>
      </c>
      <c r="J55" s="749" t="s">
        <v>704</v>
      </c>
      <c r="K55" s="749" t="s">
        <v>705</v>
      </c>
      <c r="L55" s="752">
        <v>224.38000000000008</v>
      </c>
      <c r="M55" s="752">
        <v>1</v>
      </c>
      <c r="N55" s="753">
        <v>224.38000000000008</v>
      </c>
    </row>
    <row r="56" spans="1:14" ht="14.4" customHeight="1" x14ac:dyDescent="0.3">
      <c r="A56" s="747" t="s">
        <v>574</v>
      </c>
      <c r="B56" s="748" t="s">
        <v>575</v>
      </c>
      <c r="C56" s="749" t="s">
        <v>588</v>
      </c>
      <c r="D56" s="750" t="s">
        <v>589</v>
      </c>
      <c r="E56" s="751">
        <v>50113001</v>
      </c>
      <c r="F56" s="750" t="s">
        <v>611</v>
      </c>
      <c r="G56" s="749" t="s">
        <v>612</v>
      </c>
      <c r="H56" s="749">
        <v>102479</v>
      </c>
      <c r="I56" s="749">
        <v>2479</v>
      </c>
      <c r="J56" s="749" t="s">
        <v>704</v>
      </c>
      <c r="K56" s="749" t="s">
        <v>706</v>
      </c>
      <c r="L56" s="752">
        <v>65.570000000000007</v>
      </c>
      <c r="M56" s="752">
        <v>1</v>
      </c>
      <c r="N56" s="753">
        <v>65.570000000000007</v>
      </c>
    </row>
    <row r="57" spans="1:14" ht="14.4" customHeight="1" x14ac:dyDescent="0.3">
      <c r="A57" s="747" t="s">
        <v>574</v>
      </c>
      <c r="B57" s="748" t="s">
        <v>575</v>
      </c>
      <c r="C57" s="749" t="s">
        <v>588</v>
      </c>
      <c r="D57" s="750" t="s">
        <v>589</v>
      </c>
      <c r="E57" s="751">
        <v>50113001</v>
      </c>
      <c r="F57" s="750" t="s">
        <v>611</v>
      </c>
      <c r="G57" s="749" t="s">
        <v>612</v>
      </c>
      <c r="H57" s="749">
        <v>158425</v>
      </c>
      <c r="I57" s="749">
        <v>58425</v>
      </c>
      <c r="J57" s="749" t="s">
        <v>707</v>
      </c>
      <c r="K57" s="749" t="s">
        <v>708</v>
      </c>
      <c r="L57" s="752">
        <v>82.215882352941165</v>
      </c>
      <c r="M57" s="752">
        <v>17</v>
      </c>
      <c r="N57" s="753">
        <v>1397.6699999999998</v>
      </c>
    </row>
    <row r="58" spans="1:14" ht="14.4" customHeight="1" x14ac:dyDescent="0.3">
      <c r="A58" s="747" t="s">
        <v>574</v>
      </c>
      <c r="B58" s="748" t="s">
        <v>575</v>
      </c>
      <c r="C58" s="749" t="s">
        <v>588</v>
      </c>
      <c r="D58" s="750" t="s">
        <v>589</v>
      </c>
      <c r="E58" s="751">
        <v>50113001</v>
      </c>
      <c r="F58" s="750" t="s">
        <v>611</v>
      </c>
      <c r="G58" s="749" t="s">
        <v>612</v>
      </c>
      <c r="H58" s="749">
        <v>154539</v>
      </c>
      <c r="I58" s="749">
        <v>54539</v>
      </c>
      <c r="J58" s="749" t="s">
        <v>709</v>
      </c>
      <c r="K58" s="749" t="s">
        <v>710</v>
      </c>
      <c r="L58" s="752">
        <v>60.209999999999994</v>
      </c>
      <c r="M58" s="752">
        <v>22</v>
      </c>
      <c r="N58" s="753">
        <v>1324.62</v>
      </c>
    </row>
    <row r="59" spans="1:14" ht="14.4" customHeight="1" x14ac:dyDescent="0.3">
      <c r="A59" s="747" t="s">
        <v>574</v>
      </c>
      <c r="B59" s="748" t="s">
        <v>575</v>
      </c>
      <c r="C59" s="749" t="s">
        <v>588</v>
      </c>
      <c r="D59" s="750" t="s">
        <v>589</v>
      </c>
      <c r="E59" s="751">
        <v>50113001</v>
      </c>
      <c r="F59" s="750" t="s">
        <v>611</v>
      </c>
      <c r="G59" s="749" t="s">
        <v>576</v>
      </c>
      <c r="H59" s="749">
        <v>175080</v>
      </c>
      <c r="I59" s="749">
        <v>175080</v>
      </c>
      <c r="J59" s="749" t="s">
        <v>711</v>
      </c>
      <c r="K59" s="749" t="s">
        <v>712</v>
      </c>
      <c r="L59" s="752">
        <v>169.44</v>
      </c>
      <c r="M59" s="752">
        <v>1</v>
      </c>
      <c r="N59" s="753">
        <v>169.44</v>
      </c>
    </row>
    <row r="60" spans="1:14" ht="14.4" customHeight="1" x14ac:dyDescent="0.3">
      <c r="A60" s="747" t="s">
        <v>574</v>
      </c>
      <c r="B60" s="748" t="s">
        <v>575</v>
      </c>
      <c r="C60" s="749" t="s">
        <v>588</v>
      </c>
      <c r="D60" s="750" t="s">
        <v>589</v>
      </c>
      <c r="E60" s="751">
        <v>50113001</v>
      </c>
      <c r="F60" s="750" t="s">
        <v>611</v>
      </c>
      <c r="G60" s="749" t="s">
        <v>612</v>
      </c>
      <c r="H60" s="749">
        <v>145988</v>
      </c>
      <c r="I60" s="749">
        <v>145988</v>
      </c>
      <c r="J60" s="749" t="s">
        <v>713</v>
      </c>
      <c r="K60" s="749" t="s">
        <v>714</v>
      </c>
      <c r="L60" s="752">
        <v>1327.37</v>
      </c>
      <c r="M60" s="752">
        <v>1</v>
      </c>
      <c r="N60" s="753">
        <v>1327.37</v>
      </c>
    </row>
    <row r="61" spans="1:14" ht="14.4" customHeight="1" x14ac:dyDescent="0.3">
      <c r="A61" s="747" t="s">
        <v>574</v>
      </c>
      <c r="B61" s="748" t="s">
        <v>575</v>
      </c>
      <c r="C61" s="749" t="s">
        <v>588</v>
      </c>
      <c r="D61" s="750" t="s">
        <v>589</v>
      </c>
      <c r="E61" s="751">
        <v>50113001</v>
      </c>
      <c r="F61" s="750" t="s">
        <v>611</v>
      </c>
      <c r="G61" s="749" t="s">
        <v>612</v>
      </c>
      <c r="H61" s="749">
        <v>226525</v>
      </c>
      <c r="I61" s="749">
        <v>226525</v>
      </c>
      <c r="J61" s="749" t="s">
        <v>715</v>
      </c>
      <c r="K61" s="749" t="s">
        <v>716</v>
      </c>
      <c r="L61" s="752">
        <v>66.340000000000018</v>
      </c>
      <c r="M61" s="752">
        <v>1</v>
      </c>
      <c r="N61" s="753">
        <v>66.340000000000018</v>
      </c>
    </row>
    <row r="62" spans="1:14" ht="14.4" customHeight="1" x14ac:dyDescent="0.3">
      <c r="A62" s="747" t="s">
        <v>574</v>
      </c>
      <c r="B62" s="748" t="s">
        <v>575</v>
      </c>
      <c r="C62" s="749" t="s">
        <v>588</v>
      </c>
      <c r="D62" s="750" t="s">
        <v>589</v>
      </c>
      <c r="E62" s="751">
        <v>50113001</v>
      </c>
      <c r="F62" s="750" t="s">
        <v>611</v>
      </c>
      <c r="G62" s="749" t="s">
        <v>576</v>
      </c>
      <c r="H62" s="749">
        <v>159448</v>
      </c>
      <c r="I62" s="749">
        <v>59448</v>
      </c>
      <c r="J62" s="749" t="s">
        <v>717</v>
      </c>
      <c r="K62" s="749" t="s">
        <v>718</v>
      </c>
      <c r="L62" s="752">
        <v>368.85250000000002</v>
      </c>
      <c r="M62" s="752">
        <v>4</v>
      </c>
      <c r="N62" s="753">
        <v>1475.41</v>
      </c>
    </row>
    <row r="63" spans="1:14" ht="14.4" customHeight="1" x14ac:dyDescent="0.3">
      <c r="A63" s="747" t="s">
        <v>574</v>
      </c>
      <c r="B63" s="748" t="s">
        <v>575</v>
      </c>
      <c r="C63" s="749" t="s">
        <v>588</v>
      </c>
      <c r="D63" s="750" t="s">
        <v>589</v>
      </c>
      <c r="E63" s="751">
        <v>50113001</v>
      </c>
      <c r="F63" s="750" t="s">
        <v>611</v>
      </c>
      <c r="G63" s="749" t="s">
        <v>576</v>
      </c>
      <c r="H63" s="749">
        <v>159449</v>
      </c>
      <c r="I63" s="749">
        <v>59449</v>
      </c>
      <c r="J63" s="749" t="s">
        <v>719</v>
      </c>
      <c r="K63" s="749" t="s">
        <v>720</v>
      </c>
      <c r="L63" s="752">
        <v>774.46999999999991</v>
      </c>
      <c r="M63" s="752">
        <v>2</v>
      </c>
      <c r="N63" s="753">
        <v>1548.9399999999998</v>
      </c>
    </row>
    <row r="64" spans="1:14" ht="14.4" customHeight="1" x14ac:dyDescent="0.3">
      <c r="A64" s="747" t="s">
        <v>574</v>
      </c>
      <c r="B64" s="748" t="s">
        <v>575</v>
      </c>
      <c r="C64" s="749" t="s">
        <v>588</v>
      </c>
      <c r="D64" s="750" t="s">
        <v>589</v>
      </c>
      <c r="E64" s="751">
        <v>50113001</v>
      </c>
      <c r="F64" s="750" t="s">
        <v>611</v>
      </c>
      <c r="G64" s="749" t="s">
        <v>612</v>
      </c>
      <c r="H64" s="749">
        <v>905097</v>
      </c>
      <c r="I64" s="749">
        <v>158767</v>
      </c>
      <c r="J64" s="749" t="s">
        <v>721</v>
      </c>
      <c r="K64" s="749" t="s">
        <v>722</v>
      </c>
      <c r="L64" s="752">
        <v>167.42873467379698</v>
      </c>
      <c r="M64" s="752">
        <v>3</v>
      </c>
      <c r="N64" s="753">
        <v>502.28620402139097</v>
      </c>
    </row>
    <row r="65" spans="1:14" ht="14.4" customHeight="1" x14ac:dyDescent="0.3">
      <c r="A65" s="747" t="s">
        <v>574</v>
      </c>
      <c r="B65" s="748" t="s">
        <v>575</v>
      </c>
      <c r="C65" s="749" t="s">
        <v>588</v>
      </c>
      <c r="D65" s="750" t="s">
        <v>589</v>
      </c>
      <c r="E65" s="751">
        <v>50113001</v>
      </c>
      <c r="F65" s="750" t="s">
        <v>611</v>
      </c>
      <c r="G65" s="749" t="s">
        <v>612</v>
      </c>
      <c r="H65" s="749">
        <v>500087</v>
      </c>
      <c r="I65" s="749">
        <v>0</v>
      </c>
      <c r="J65" s="749" t="s">
        <v>723</v>
      </c>
      <c r="K65" s="749" t="s">
        <v>576</v>
      </c>
      <c r="L65" s="752">
        <v>846.77017376621507</v>
      </c>
      <c r="M65" s="752">
        <v>1</v>
      </c>
      <c r="N65" s="753">
        <v>846.77017376621507</v>
      </c>
    </row>
    <row r="66" spans="1:14" ht="14.4" customHeight="1" x14ac:dyDescent="0.3">
      <c r="A66" s="747" t="s">
        <v>574</v>
      </c>
      <c r="B66" s="748" t="s">
        <v>575</v>
      </c>
      <c r="C66" s="749" t="s">
        <v>588</v>
      </c>
      <c r="D66" s="750" t="s">
        <v>589</v>
      </c>
      <c r="E66" s="751">
        <v>50113001</v>
      </c>
      <c r="F66" s="750" t="s">
        <v>611</v>
      </c>
      <c r="G66" s="749" t="s">
        <v>612</v>
      </c>
      <c r="H66" s="749">
        <v>500088</v>
      </c>
      <c r="I66" s="749">
        <v>0</v>
      </c>
      <c r="J66" s="749" t="s">
        <v>724</v>
      </c>
      <c r="K66" s="749" t="s">
        <v>576</v>
      </c>
      <c r="L66" s="752">
        <v>236.59</v>
      </c>
      <c r="M66" s="752">
        <v>1</v>
      </c>
      <c r="N66" s="753">
        <v>236.59</v>
      </c>
    </row>
    <row r="67" spans="1:14" ht="14.4" customHeight="1" x14ac:dyDescent="0.3">
      <c r="A67" s="747" t="s">
        <v>574</v>
      </c>
      <c r="B67" s="748" t="s">
        <v>575</v>
      </c>
      <c r="C67" s="749" t="s">
        <v>588</v>
      </c>
      <c r="D67" s="750" t="s">
        <v>589</v>
      </c>
      <c r="E67" s="751">
        <v>50113001</v>
      </c>
      <c r="F67" s="750" t="s">
        <v>611</v>
      </c>
      <c r="G67" s="749" t="s">
        <v>612</v>
      </c>
      <c r="H67" s="749">
        <v>215476</v>
      </c>
      <c r="I67" s="749">
        <v>215476</v>
      </c>
      <c r="J67" s="749" t="s">
        <v>725</v>
      </c>
      <c r="K67" s="749" t="s">
        <v>726</v>
      </c>
      <c r="L67" s="752">
        <v>183.72999999999988</v>
      </c>
      <c r="M67" s="752">
        <v>1</v>
      </c>
      <c r="N67" s="753">
        <v>183.72999999999988</v>
      </c>
    </row>
    <row r="68" spans="1:14" ht="14.4" customHeight="1" x14ac:dyDescent="0.3">
      <c r="A68" s="747" t="s">
        <v>574</v>
      </c>
      <c r="B68" s="748" t="s">
        <v>575</v>
      </c>
      <c r="C68" s="749" t="s">
        <v>588</v>
      </c>
      <c r="D68" s="750" t="s">
        <v>589</v>
      </c>
      <c r="E68" s="751">
        <v>50113001</v>
      </c>
      <c r="F68" s="750" t="s">
        <v>611</v>
      </c>
      <c r="G68" s="749" t="s">
        <v>628</v>
      </c>
      <c r="H68" s="749">
        <v>168326</v>
      </c>
      <c r="I68" s="749">
        <v>168326</v>
      </c>
      <c r="J68" s="749" t="s">
        <v>727</v>
      </c>
      <c r="K68" s="749" t="s">
        <v>728</v>
      </c>
      <c r="L68" s="752">
        <v>379.59000000000015</v>
      </c>
      <c r="M68" s="752">
        <v>1</v>
      </c>
      <c r="N68" s="753">
        <v>379.59000000000015</v>
      </c>
    </row>
    <row r="69" spans="1:14" ht="14.4" customHeight="1" x14ac:dyDescent="0.3">
      <c r="A69" s="747" t="s">
        <v>574</v>
      </c>
      <c r="B69" s="748" t="s">
        <v>575</v>
      </c>
      <c r="C69" s="749" t="s">
        <v>588</v>
      </c>
      <c r="D69" s="750" t="s">
        <v>589</v>
      </c>
      <c r="E69" s="751">
        <v>50113001</v>
      </c>
      <c r="F69" s="750" t="s">
        <v>611</v>
      </c>
      <c r="G69" s="749" t="s">
        <v>612</v>
      </c>
      <c r="H69" s="749">
        <v>162597</v>
      </c>
      <c r="I69" s="749">
        <v>62597</v>
      </c>
      <c r="J69" s="749" t="s">
        <v>729</v>
      </c>
      <c r="K69" s="749" t="s">
        <v>730</v>
      </c>
      <c r="L69" s="752">
        <v>77.89666666666669</v>
      </c>
      <c r="M69" s="752">
        <v>9</v>
      </c>
      <c r="N69" s="753">
        <v>701.07000000000016</v>
      </c>
    </row>
    <row r="70" spans="1:14" ht="14.4" customHeight="1" x14ac:dyDescent="0.3">
      <c r="A70" s="747" t="s">
        <v>574</v>
      </c>
      <c r="B70" s="748" t="s">
        <v>575</v>
      </c>
      <c r="C70" s="749" t="s">
        <v>588</v>
      </c>
      <c r="D70" s="750" t="s">
        <v>589</v>
      </c>
      <c r="E70" s="751">
        <v>50113001</v>
      </c>
      <c r="F70" s="750" t="s">
        <v>611</v>
      </c>
      <c r="G70" s="749" t="s">
        <v>612</v>
      </c>
      <c r="H70" s="749">
        <v>162083</v>
      </c>
      <c r="I70" s="749">
        <v>162083</v>
      </c>
      <c r="J70" s="749" t="s">
        <v>731</v>
      </c>
      <c r="K70" s="749" t="s">
        <v>732</v>
      </c>
      <c r="L70" s="752">
        <v>489.39384615384631</v>
      </c>
      <c r="M70" s="752">
        <v>13</v>
      </c>
      <c r="N70" s="753">
        <v>6362.1200000000017</v>
      </c>
    </row>
    <row r="71" spans="1:14" ht="14.4" customHeight="1" x14ac:dyDescent="0.3">
      <c r="A71" s="747" t="s">
        <v>574</v>
      </c>
      <c r="B71" s="748" t="s">
        <v>575</v>
      </c>
      <c r="C71" s="749" t="s">
        <v>588</v>
      </c>
      <c r="D71" s="750" t="s">
        <v>589</v>
      </c>
      <c r="E71" s="751">
        <v>50113001</v>
      </c>
      <c r="F71" s="750" t="s">
        <v>611</v>
      </c>
      <c r="G71" s="749" t="s">
        <v>612</v>
      </c>
      <c r="H71" s="749">
        <v>199680</v>
      </c>
      <c r="I71" s="749">
        <v>199680</v>
      </c>
      <c r="J71" s="749" t="s">
        <v>733</v>
      </c>
      <c r="K71" s="749" t="s">
        <v>734</v>
      </c>
      <c r="L71" s="752">
        <v>362.39428571428573</v>
      </c>
      <c r="M71" s="752">
        <v>7</v>
      </c>
      <c r="N71" s="753">
        <v>2536.7600000000002</v>
      </c>
    </row>
    <row r="72" spans="1:14" ht="14.4" customHeight="1" x14ac:dyDescent="0.3">
      <c r="A72" s="747" t="s">
        <v>574</v>
      </c>
      <c r="B72" s="748" t="s">
        <v>575</v>
      </c>
      <c r="C72" s="749" t="s">
        <v>588</v>
      </c>
      <c r="D72" s="750" t="s">
        <v>589</v>
      </c>
      <c r="E72" s="751">
        <v>50113001</v>
      </c>
      <c r="F72" s="750" t="s">
        <v>611</v>
      </c>
      <c r="G72" s="749" t="s">
        <v>612</v>
      </c>
      <c r="H72" s="749">
        <v>846413</v>
      </c>
      <c r="I72" s="749">
        <v>57585</v>
      </c>
      <c r="J72" s="749" t="s">
        <v>735</v>
      </c>
      <c r="K72" s="749" t="s">
        <v>736</v>
      </c>
      <c r="L72" s="752">
        <v>133.28</v>
      </c>
      <c r="M72" s="752">
        <v>3</v>
      </c>
      <c r="N72" s="753">
        <v>399.84000000000003</v>
      </c>
    </row>
    <row r="73" spans="1:14" ht="14.4" customHeight="1" x14ac:dyDescent="0.3">
      <c r="A73" s="747" t="s">
        <v>574</v>
      </c>
      <c r="B73" s="748" t="s">
        <v>575</v>
      </c>
      <c r="C73" s="749" t="s">
        <v>588</v>
      </c>
      <c r="D73" s="750" t="s">
        <v>589</v>
      </c>
      <c r="E73" s="751">
        <v>50113001</v>
      </c>
      <c r="F73" s="750" t="s">
        <v>611</v>
      </c>
      <c r="G73" s="749" t="s">
        <v>628</v>
      </c>
      <c r="H73" s="749">
        <v>169189</v>
      </c>
      <c r="I73" s="749">
        <v>69189</v>
      </c>
      <c r="J73" s="749" t="s">
        <v>737</v>
      </c>
      <c r="K73" s="749" t="s">
        <v>738</v>
      </c>
      <c r="L73" s="752">
        <v>61.109999999999992</v>
      </c>
      <c r="M73" s="752">
        <v>3</v>
      </c>
      <c r="N73" s="753">
        <v>183.32999999999998</v>
      </c>
    </row>
    <row r="74" spans="1:14" ht="14.4" customHeight="1" x14ac:dyDescent="0.3">
      <c r="A74" s="747" t="s">
        <v>574</v>
      </c>
      <c r="B74" s="748" t="s">
        <v>575</v>
      </c>
      <c r="C74" s="749" t="s">
        <v>588</v>
      </c>
      <c r="D74" s="750" t="s">
        <v>589</v>
      </c>
      <c r="E74" s="751">
        <v>50113001</v>
      </c>
      <c r="F74" s="750" t="s">
        <v>611</v>
      </c>
      <c r="G74" s="749" t="s">
        <v>612</v>
      </c>
      <c r="H74" s="749">
        <v>149990</v>
      </c>
      <c r="I74" s="749">
        <v>49990</v>
      </c>
      <c r="J74" s="749" t="s">
        <v>739</v>
      </c>
      <c r="K74" s="749" t="s">
        <v>740</v>
      </c>
      <c r="L74" s="752">
        <v>121.77000000000001</v>
      </c>
      <c r="M74" s="752">
        <v>4</v>
      </c>
      <c r="N74" s="753">
        <v>487.08000000000004</v>
      </c>
    </row>
    <row r="75" spans="1:14" ht="14.4" customHeight="1" x14ac:dyDescent="0.3">
      <c r="A75" s="747" t="s">
        <v>574</v>
      </c>
      <c r="B75" s="748" t="s">
        <v>575</v>
      </c>
      <c r="C75" s="749" t="s">
        <v>588</v>
      </c>
      <c r="D75" s="750" t="s">
        <v>589</v>
      </c>
      <c r="E75" s="751">
        <v>50113001</v>
      </c>
      <c r="F75" s="750" t="s">
        <v>611</v>
      </c>
      <c r="G75" s="749" t="s">
        <v>628</v>
      </c>
      <c r="H75" s="749">
        <v>114439</v>
      </c>
      <c r="I75" s="749">
        <v>14439</v>
      </c>
      <c r="J75" s="749" t="s">
        <v>741</v>
      </c>
      <c r="K75" s="749" t="s">
        <v>742</v>
      </c>
      <c r="L75" s="752">
        <v>74.510000000000019</v>
      </c>
      <c r="M75" s="752">
        <v>1</v>
      </c>
      <c r="N75" s="753">
        <v>74.510000000000019</v>
      </c>
    </row>
    <row r="76" spans="1:14" ht="14.4" customHeight="1" x14ac:dyDescent="0.3">
      <c r="A76" s="747" t="s">
        <v>574</v>
      </c>
      <c r="B76" s="748" t="s">
        <v>575</v>
      </c>
      <c r="C76" s="749" t="s">
        <v>588</v>
      </c>
      <c r="D76" s="750" t="s">
        <v>589</v>
      </c>
      <c r="E76" s="751">
        <v>50113001</v>
      </c>
      <c r="F76" s="750" t="s">
        <v>611</v>
      </c>
      <c r="G76" s="749" t="s">
        <v>612</v>
      </c>
      <c r="H76" s="749">
        <v>216978</v>
      </c>
      <c r="I76" s="749">
        <v>216978</v>
      </c>
      <c r="J76" s="749" t="s">
        <v>743</v>
      </c>
      <c r="K76" s="749" t="s">
        <v>744</v>
      </c>
      <c r="L76" s="752">
        <v>291.62000000000006</v>
      </c>
      <c r="M76" s="752">
        <v>1</v>
      </c>
      <c r="N76" s="753">
        <v>291.62000000000006</v>
      </c>
    </row>
    <row r="77" spans="1:14" ht="14.4" customHeight="1" x14ac:dyDescent="0.3">
      <c r="A77" s="747" t="s">
        <v>574</v>
      </c>
      <c r="B77" s="748" t="s">
        <v>575</v>
      </c>
      <c r="C77" s="749" t="s">
        <v>588</v>
      </c>
      <c r="D77" s="750" t="s">
        <v>589</v>
      </c>
      <c r="E77" s="751">
        <v>50113001</v>
      </c>
      <c r="F77" s="750" t="s">
        <v>611</v>
      </c>
      <c r="G77" s="749" t="s">
        <v>612</v>
      </c>
      <c r="H77" s="749">
        <v>158827</v>
      </c>
      <c r="I77" s="749">
        <v>58827</v>
      </c>
      <c r="J77" s="749" t="s">
        <v>745</v>
      </c>
      <c r="K77" s="749" t="s">
        <v>746</v>
      </c>
      <c r="L77" s="752">
        <v>162.48999999999998</v>
      </c>
      <c r="M77" s="752">
        <v>2</v>
      </c>
      <c r="N77" s="753">
        <v>324.97999999999996</v>
      </c>
    </row>
    <row r="78" spans="1:14" ht="14.4" customHeight="1" x14ac:dyDescent="0.3">
      <c r="A78" s="747" t="s">
        <v>574</v>
      </c>
      <c r="B78" s="748" t="s">
        <v>575</v>
      </c>
      <c r="C78" s="749" t="s">
        <v>588</v>
      </c>
      <c r="D78" s="750" t="s">
        <v>589</v>
      </c>
      <c r="E78" s="751">
        <v>50113001</v>
      </c>
      <c r="F78" s="750" t="s">
        <v>611</v>
      </c>
      <c r="G78" s="749" t="s">
        <v>628</v>
      </c>
      <c r="H78" s="749">
        <v>213477</v>
      </c>
      <c r="I78" s="749">
        <v>213477</v>
      </c>
      <c r="J78" s="749" t="s">
        <v>747</v>
      </c>
      <c r="K78" s="749" t="s">
        <v>748</v>
      </c>
      <c r="L78" s="752">
        <v>3300</v>
      </c>
      <c r="M78" s="752">
        <v>22</v>
      </c>
      <c r="N78" s="753">
        <v>72600</v>
      </c>
    </row>
    <row r="79" spans="1:14" ht="14.4" customHeight="1" x14ac:dyDescent="0.3">
      <c r="A79" s="747" t="s">
        <v>574</v>
      </c>
      <c r="B79" s="748" t="s">
        <v>575</v>
      </c>
      <c r="C79" s="749" t="s">
        <v>588</v>
      </c>
      <c r="D79" s="750" t="s">
        <v>589</v>
      </c>
      <c r="E79" s="751">
        <v>50113001</v>
      </c>
      <c r="F79" s="750" t="s">
        <v>611</v>
      </c>
      <c r="G79" s="749" t="s">
        <v>628</v>
      </c>
      <c r="H79" s="749">
        <v>213494</v>
      </c>
      <c r="I79" s="749">
        <v>213494</v>
      </c>
      <c r="J79" s="749" t="s">
        <v>749</v>
      </c>
      <c r="K79" s="749" t="s">
        <v>750</v>
      </c>
      <c r="L79" s="752">
        <v>408.95</v>
      </c>
      <c r="M79" s="752">
        <v>1</v>
      </c>
      <c r="N79" s="753">
        <v>408.95</v>
      </c>
    </row>
    <row r="80" spans="1:14" ht="14.4" customHeight="1" x14ac:dyDescent="0.3">
      <c r="A80" s="747" t="s">
        <v>574</v>
      </c>
      <c r="B80" s="748" t="s">
        <v>575</v>
      </c>
      <c r="C80" s="749" t="s">
        <v>588</v>
      </c>
      <c r="D80" s="750" t="s">
        <v>589</v>
      </c>
      <c r="E80" s="751">
        <v>50113001</v>
      </c>
      <c r="F80" s="750" t="s">
        <v>611</v>
      </c>
      <c r="G80" s="749" t="s">
        <v>628</v>
      </c>
      <c r="H80" s="749">
        <v>213482</v>
      </c>
      <c r="I80" s="749">
        <v>213482</v>
      </c>
      <c r="J80" s="749" t="s">
        <v>751</v>
      </c>
      <c r="K80" s="749" t="s">
        <v>752</v>
      </c>
      <c r="L80" s="752">
        <v>1501.0199999999998</v>
      </c>
      <c r="M80" s="752">
        <v>1</v>
      </c>
      <c r="N80" s="753">
        <v>1501.0199999999998</v>
      </c>
    </row>
    <row r="81" spans="1:14" ht="14.4" customHeight="1" x14ac:dyDescent="0.3">
      <c r="A81" s="747" t="s">
        <v>574</v>
      </c>
      <c r="B81" s="748" t="s">
        <v>575</v>
      </c>
      <c r="C81" s="749" t="s">
        <v>588</v>
      </c>
      <c r="D81" s="750" t="s">
        <v>589</v>
      </c>
      <c r="E81" s="751">
        <v>50113001</v>
      </c>
      <c r="F81" s="750" t="s">
        <v>611</v>
      </c>
      <c r="G81" s="749" t="s">
        <v>612</v>
      </c>
      <c r="H81" s="749">
        <v>498429</v>
      </c>
      <c r="I81" s="749">
        <v>217208</v>
      </c>
      <c r="J81" s="749" t="s">
        <v>753</v>
      </c>
      <c r="K81" s="749" t="s">
        <v>754</v>
      </c>
      <c r="L81" s="752">
        <v>183.44999854400245</v>
      </c>
      <c r="M81" s="752">
        <v>14</v>
      </c>
      <c r="N81" s="753">
        <v>2568.2999796160343</v>
      </c>
    </row>
    <row r="82" spans="1:14" ht="14.4" customHeight="1" x14ac:dyDescent="0.3">
      <c r="A82" s="747" t="s">
        <v>574</v>
      </c>
      <c r="B82" s="748" t="s">
        <v>575</v>
      </c>
      <c r="C82" s="749" t="s">
        <v>588</v>
      </c>
      <c r="D82" s="750" t="s">
        <v>589</v>
      </c>
      <c r="E82" s="751">
        <v>50113001</v>
      </c>
      <c r="F82" s="750" t="s">
        <v>611</v>
      </c>
      <c r="G82" s="749" t="s">
        <v>628</v>
      </c>
      <c r="H82" s="749">
        <v>156805</v>
      </c>
      <c r="I82" s="749">
        <v>56805</v>
      </c>
      <c r="J82" s="749" t="s">
        <v>755</v>
      </c>
      <c r="K82" s="749" t="s">
        <v>756</v>
      </c>
      <c r="L82" s="752">
        <v>58.14</v>
      </c>
      <c r="M82" s="752">
        <v>1</v>
      </c>
      <c r="N82" s="753">
        <v>58.14</v>
      </c>
    </row>
    <row r="83" spans="1:14" ht="14.4" customHeight="1" x14ac:dyDescent="0.3">
      <c r="A83" s="747" t="s">
        <v>574</v>
      </c>
      <c r="B83" s="748" t="s">
        <v>575</v>
      </c>
      <c r="C83" s="749" t="s">
        <v>588</v>
      </c>
      <c r="D83" s="750" t="s">
        <v>589</v>
      </c>
      <c r="E83" s="751">
        <v>50113001</v>
      </c>
      <c r="F83" s="750" t="s">
        <v>611</v>
      </c>
      <c r="G83" s="749" t="s">
        <v>628</v>
      </c>
      <c r="H83" s="749">
        <v>214036</v>
      </c>
      <c r="I83" s="749">
        <v>214036</v>
      </c>
      <c r="J83" s="749" t="s">
        <v>757</v>
      </c>
      <c r="K83" s="749" t="s">
        <v>758</v>
      </c>
      <c r="L83" s="752">
        <v>40.39</v>
      </c>
      <c r="M83" s="752">
        <v>9</v>
      </c>
      <c r="N83" s="753">
        <v>363.51</v>
      </c>
    </row>
    <row r="84" spans="1:14" ht="14.4" customHeight="1" x14ac:dyDescent="0.3">
      <c r="A84" s="747" t="s">
        <v>574</v>
      </c>
      <c r="B84" s="748" t="s">
        <v>575</v>
      </c>
      <c r="C84" s="749" t="s">
        <v>588</v>
      </c>
      <c r="D84" s="750" t="s">
        <v>589</v>
      </c>
      <c r="E84" s="751">
        <v>50113001</v>
      </c>
      <c r="F84" s="750" t="s">
        <v>611</v>
      </c>
      <c r="G84" s="749" t="s">
        <v>612</v>
      </c>
      <c r="H84" s="749">
        <v>199333</v>
      </c>
      <c r="I84" s="749">
        <v>99333</v>
      </c>
      <c r="J84" s="749" t="s">
        <v>759</v>
      </c>
      <c r="K84" s="749" t="s">
        <v>760</v>
      </c>
      <c r="L84" s="752">
        <v>247.03000000000006</v>
      </c>
      <c r="M84" s="752">
        <v>3</v>
      </c>
      <c r="N84" s="753">
        <v>741.09000000000015</v>
      </c>
    </row>
    <row r="85" spans="1:14" ht="14.4" customHeight="1" x14ac:dyDescent="0.3">
      <c r="A85" s="747" t="s">
        <v>574</v>
      </c>
      <c r="B85" s="748" t="s">
        <v>575</v>
      </c>
      <c r="C85" s="749" t="s">
        <v>588</v>
      </c>
      <c r="D85" s="750" t="s">
        <v>589</v>
      </c>
      <c r="E85" s="751">
        <v>50113001</v>
      </c>
      <c r="F85" s="750" t="s">
        <v>611</v>
      </c>
      <c r="G85" s="749" t="s">
        <v>612</v>
      </c>
      <c r="H85" s="749">
        <v>156779</v>
      </c>
      <c r="I85" s="749">
        <v>56779</v>
      </c>
      <c r="J85" s="749" t="s">
        <v>761</v>
      </c>
      <c r="K85" s="749" t="s">
        <v>762</v>
      </c>
      <c r="L85" s="752">
        <v>117.63000000000002</v>
      </c>
      <c r="M85" s="752">
        <v>1</v>
      </c>
      <c r="N85" s="753">
        <v>117.63000000000002</v>
      </c>
    </row>
    <row r="86" spans="1:14" ht="14.4" customHeight="1" x14ac:dyDescent="0.3">
      <c r="A86" s="747" t="s">
        <v>574</v>
      </c>
      <c r="B86" s="748" t="s">
        <v>575</v>
      </c>
      <c r="C86" s="749" t="s">
        <v>588</v>
      </c>
      <c r="D86" s="750" t="s">
        <v>589</v>
      </c>
      <c r="E86" s="751">
        <v>50113001</v>
      </c>
      <c r="F86" s="750" t="s">
        <v>611</v>
      </c>
      <c r="G86" s="749" t="s">
        <v>612</v>
      </c>
      <c r="H86" s="749">
        <v>31915</v>
      </c>
      <c r="I86" s="749">
        <v>31915</v>
      </c>
      <c r="J86" s="749" t="s">
        <v>763</v>
      </c>
      <c r="K86" s="749" t="s">
        <v>764</v>
      </c>
      <c r="L86" s="752">
        <v>173.68999999999997</v>
      </c>
      <c r="M86" s="752">
        <v>37</v>
      </c>
      <c r="N86" s="753">
        <v>6426.5299999999988</v>
      </c>
    </row>
    <row r="87" spans="1:14" ht="14.4" customHeight="1" x14ac:dyDescent="0.3">
      <c r="A87" s="747" t="s">
        <v>574</v>
      </c>
      <c r="B87" s="748" t="s">
        <v>575</v>
      </c>
      <c r="C87" s="749" t="s">
        <v>588</v>
      </c>
      <c r="D87" s="750" t="s">
        <v>589</v>
      </c>
      <c r="E87" s="751">
        <v>50113001</v>
      </c>
      <c r="F87" s="750" t="s">
        <v>611</v>
      </c>
      <c r="G87" s="749" t="s">
        <v>612</v>
      </c>
      <c r="H87" s="749">
        <v>47249</v>
      </c>
      <c r="I87" s="749">
        <v>47249</v>
      </c>
      <c r="J87" s="749" t="s">
        <v>765</v>
      </c>
      <c r="K87" s="749" t="s">
        <v>766</v>
      </c>
      <c r="L87" s="752">
        <v>126.5</v>
      </c>
      <c r="M87" s="752">
        <v>9</v>
      </c>
      <c r="N87" s="753">
        <v>1138.5</v>
      </c>
    </row>
    <row r="88" spans="1:14" ht="14.4" customHeight="1" x14ac:dyDescent="0.3">
      <c r="A88" s="747" t="s">
        <v>574</v>
      </c>
      <c r="B88" s="748" t="s">
        <v>575</v>
      </c>
      <c r="C88" s="749" t="s">
        <v>588</v>
      </c>
      <c r="D88" s="750" t="s">
        <v>589</v>
      </c>
      <c r="E88" s="751">
        <v>50113001</v>
      </c>
      <c r="F88" s="750" t="s">
        <v>611</v>
      </c>
      <c r="G88" s="749" t="s">
        <v>612</v>
      </c>
      <c r="H88" s="749">
        <v>230425</v>
      </c>
      <c r="I88" s="749">
        <v>230425</v>
      </c>
      <c r="J88" s="749" t="s">
        <v>767</v>
      </c>
      <c r="K88" s="749" t="s">
        <v>768</v>
      </c>
      <c r="L88" s="752">
        <v>74.03</v>
      </c>
      <c r="M88" s="752">
        <v>1</v>
      </c>
      <c r="N88" s="753">
        <v>74.03</v>
      </c>
    </row>
    <row r="89" spans="1:14" ht="14.4" customHeight="1" x14ac:dyDescent="0.3">
      <c r="A89" s="747" t="s">
        <v>574</v>
      </c>
      <c r="B89" s="748" t="s">
        <v>575</v>
      </c>
      <c r="C89" s="749" t="s">
        <v>588</v>
      </c>
      <c r="D89" s="750" t="s">
        <v>589</v>
      </c>
      <c r="E89" s="751">
        <v>50113001</v>
      </c>
      <c r="F89" s="750" t="s">
        <v>611</v>
      </c>
      <c r="G89" s="749" t="s">
        <v>612</v>
      </c>
      <c r="H89" s="749">
        <v>106091</v>
      </c>
      <c r="I89" s="749">
        <v>6091</v>
      </c>
      <c r="J89" s="749" t="s">
        <v>769</v>
      </c>
      <c r="K89" s="749" t="s">
        <v>770</v>
      </c>
      <c r="L89" s="752">
        <v>89.75</v>
      </c>
      <c r="M89" s="752">
        <v>1</v>
      </c>
      <c r="N89" s="753">
        <v>89.75</v>
      </c>
    </row>
    <row r="90" spans="1:14" ht="14.4" customHeight="1" x14ac:dyDescent="0.3">
      <c r="A90" s="747" t="s">
        <v>574</v>
      </c>
      <c r="B90" s="748" t="s">
        <v>575</v>
      </c>
      <c r="C90" s="749" t="s">
        <v>588</v>
      </c>
      <c r="D90" s="750" t="s">
        <v>589</v>
      </c>
      <c r="E90" s="751">
        <v>50113001</v>
      </c>
      <c r="F90" s="750" t="s">
        <v>611</v>
      </c>
      <c r="G90" s="749" t="s">
        <v>612</v>
      </c>
      <c r="H90" s="749">
        <v>125366</v>
      </c>
      <c r="I90" s="749">
        <v>25366</v>
      </c>
      <c r="J90" s="749" t="s">
        <v>771</v>
      </c>
      <c r="K90" s="749" t="s">
        <v>772</v>
      </c>
      <c r="L90" s="752">
        <v>72.034615384615392</v>
      </c>
      <c r="M90" s="752">
        <v>26</v>
      </c>
      <c r="N90" s="753">
        <v>1872.9</v>
      </c>
    </row>
    <row r="91" spans="1:14" ht="14.4" customHeight="1" x14ac:dyDescent="0.3">
      <c r="A91" s="747" t="s">
        <v>574</v>
      </c>
      <c r="B91" s="748" t="s">
        <v>575</v>
      </c>
      <c r="C91" s="749" t="s">
        <v>588</v>
      </c>
      <c r="D91" s="750" t="s">
        <v>589</v>
      </c>
      <c r="E91" s="751">
        <v>50113001</v>
      </c>
      <c r="F91" s="750" t="s">
        <v>611</v>
      </c>
      <c r="G91" s="749" t="s">
        <v>628</v>
      </c>
      <c r="H91" s="749">
        <v>845593</v>
      </c>
      <c r="I91" s="749">
        <v>100304</v>
      </c>
      <c r="J91" s="749" t="s">
        <v>773</v>
      </c>
      <c r="K91" s="749" t="s">
        <v>774</v>
      </c>
      <c r="L91" s="752">
        <v>41.561666764298103</v>
      </c>
      <c r="M91" s="752">
        <v>36</v>
      </c>
      <c r="N91" s="753">
        <v>1496.2200035147316</v>
      </c>
    </row>
    <row r="92" spans="1:14" ht="14.4" customHeight="1" x14ac:dyDescent="0.3">
      <c r="A92" s="747" t="s">
        <v>574</v>
      </c>
      <c r="B92" s="748" t="s">
        <v>575</v>
      </c>
      <c r="C92" s="749" t="s">
        <v>588</v>
      </c>
      <c r="D92" s="750" t="s">
        <v>589</v>
      </c>
      <c r="E92" s="751">
        <v>50113001</v>
      </c>
      <c r="F92" s="750" t="s">
        <v>611</v>
      </c>
      <c r="G92" s="749" t="s">
        <v>628</v>
      </c>
      <c r="H92" s="749">
        <v>100308</v>
      </c>
      <c r="I92" s="749">
        <v>100308</v>
      </c>
      <c r="J92" s="749" t="s">
        <v>773</v>
      </c>
      <c r="K92" s="749" t="s">
        <v>775</v>
      </c>
      <c r="L92" s="752">
        <v>40.074545454545458</v>
      </c>
      <c r="M92" s="752">
        <v>11</v>
      </c>
      <c r="N92" s="753">
        <v>440.82000000000005</v>
      </c>
    </row>
    <row r="93" spans="1:14" ht="14.4" customHeight="1" x14ac:dyDescent="0.3">
      <c r="A93" s="747" t="s">
        <v>574</v>
      </c>
      <c r="B93" s="748" t="s">
        <v>575</v>
      </c>
      <c r="C93" s="749" t="s">
        <v>588</v>
      </c>
      <c r="D93" s="750" t="s">
        <v>589</v>
      </c>
      <c r="E93" s="751">
        <v>50113001</v>
      </c>
      <c r="F93" s="750" t="s">
        <v>611</v>
      </c>
      <c r="G93" s="749" t="s">
        <v>612</v>
      </c>
      <c r="H93" s="749">
        <v>214355</v>
      </c>
      <c r="I93" s="749">
        <v>214355</v>
      </c>
      <c r="J93" s="749" t="s">
        <v>776</v>
      </c>
      <c r="K93" s="749" t="s">
        <v>777</v>
      </c>
      <c r="L93" s="752">
        <v>215.18000000000006</v>
      </c>
      <c r="M93" s="752">
        <v>4</v>
      </c>
      <c r="N93" s="753">
        <v>860.72000000000025</v>
      </c>
    </row>
    <row r="94" spans="1:14" ht="14.4" customHeight="1" x14ac:dyDescent="0.3">
      <c r="A94" s="747" t="s">
        <v>574</v>
      </c>
      <c r="B94" s="748" t="s">
        <v>575</v>
      </c>
      <c r="C94" s="749" t="s">
        <v>588</v>
      </c>
      <c r="D94" s="750" t="s">
        <v>589</v>
      </c>
      <c r="E94" s="751">
        <v>50113001</v>
      </c>
      <c r="F94" s="750" t="s">
        <v>611</v>
      </c>
      <c r="G94" s="749" t="s">
        <v>612</v>
      </c>
      <c r="H94" s="749">
        <v>100858</v>
      </c>
      <c r="I94" s="749">
        <v>858</v>
      </c>
      <c r="J94" s="749" t="s">
        <v>778</v>
      </c>
      <c r="K94" s="749" t="s">
        <v>779</v>
      </c>
      <c r="L94" s="752">
        <v>41.117692307692309</v>
      </c>
      <c r="M94" s="752">
        <v>13</v>
      </c>
      <c r="N94" s="753">
        <v>534.53</v>
      </c>
    </row>
    <row r="95" spans="1:14" ht="14.4" customHeight="1" x14ac:dyDescent="0.3">
      <c r="A95" s="747" t="s">
        <v>574</v>
      </c>
      <c r="B95" s="748" t="s">
        <v>575</v>
      </c>
      <c r="C95" s="749" t="s">
        <v>588</v>
      </c>
      <c r="D95" s="750" t="s">
        <v>589</v>
      </c>
      <c r="E95" s="751">
        <v>50113001</v>
      </c>
      <c r="F95" s="750" t="s">
        <v>611</v>
      </c>
      <c r="G95" s="749" t="s">
        <v>628</v>
      </c>
      <c r="H95" s="749">
        <v>216670</v>
      </c>
      <c r="I95" s="749">
        <v>216670</v>
      </c>
      <c r="J95" s="749" t="s">
        <v>780</v>
      </c>
      <c r="K95" s="749" t="s">
        <v>781</v>
      </c>
      <c r="L95" s="752">
        <v>314.27</v>
      </c>
      <c r="M95" s="752">
        <v>4</v>
      </c>
      <c r="N95" s="753">
        <v>1257.08</v>
      </c>
    </row>
    <row r="96" spans="1:14" ht="14.4" customHeight="1" x14ac:dyDescent="0.3">
      <c r="A96" s="747" t="s">
        <v>574</v>
      </c>
      <c r="B96" s="748" t="s">
        <v>575</v>
      </c>
      <c r="C96" s="749" t="s">
        <v>588</v>
      </c>
      <c r="D96" s="750" t="s">
        <v>589</v>
      </c>
      <c r="E96" s="751">
        <v>50113001</v>
      </c>
      <c r="F96" s="750" t="s">
        <v>611</v>
      </c>
      <c r="G96" s="749" t="s">
        <v>576</v>
      </c>
      <c r="H96" s="749">
        <v>216572</v>
      </c>
      <c r="I96" s="749">
        <v>216572</v>
      </c>
      <c r="J96" s="749" t="s">
        <v>782</v>
      </c>
      <c r="K96" s="749" t="s">
        <v>783</v>
      </c>
      <c r="L96" s="752">
        <v>36.28</v>
      </c>
      <c r="M96" s="752">
        <v>30</v>
      </c>
      <c r="N96" s="753">
        <v>1088.4000000000001</v>
      </c>
    </row>
    <row r="97" spans="1:14" ht="14.4" customHeight="1" x14ac:dyDescent="0.3">
      <c r="A97" s="747" t="s">
        <v>574</v>
      </c>
      <c r="B97" s="748" t="s">
        <v>575</v>
      </c>
      <c r="C97" s="749" t="s">
        <v>588</v>
      </c>
      <c r="D97" s="750" t="s">
        <v>589</v>
      </c>
      <c r="E97" s="751">
        <v>50113001</v>
      </c>
      <c r="F97" s="750" t="s">
        <v>611</v>
      </c>
      <c r="G97" s="749" t="s">
        <v>612</v>
      </c>
      <c r="H97" s="749">
        <v>100168</v>
      </c>
      <c r="I97" s="749">
        <v>168</v>
      </c>
      <c r="J97" s="749" t="s">
        <v>784</v>
      </c>
      <c r="K97" s="749" t="s">
        <v>785</v>
      </c>
      <c r="L97" s="752">
        <v>43.140000000000008</v>
      </c>
      <c r="M97" s="752">
        <v>1</v>
      </c>
      <c r="N97" s="753">
        <v>43.140000000000008</v>
      </c>
    </row>
    <row r="98" spans="1:14" ht="14.4" customHeight="1" x14ac:dyDescent="0.3">
      <c r="A98" s="747" t="s">
        <v>574</v>
      </c>
      <c r="B98" s="748" t="s">
        <v>575</v>
      </c>
      <c r="C98" s="749" t="s">
        <v>588</v>
      </c>
      <c r="D98" s="750" t="s">
        <v>589</v>
      </c>
      <c r="E98" s="751">
        <v>50113001</v>
      </c>
      <c r="F98" s="750" t="s">
        <v>611</v>
      </c>
      <c r="G98" s="749" t="s">
        <v>612</v>
      </c>
      <c r="H98" s="749">
        <v>223200</v>
      </c>
      <c r="I98" s="749">
        <v>223200</v>
      </c>
      <c r="J98" s="749" t="s">
        <v>786</v>
      </c>
      <c r="K98" s="749" t="s">
        <v>787</v>
      </c>
      <c r="L98" s="752">
        <v>152.09999999999997</v>
      </c>
      <c r="M98" s="752">
        <v>1</v>
      </c>
      <c r="N98" s="753">
        <v>152.09999999999997</v>
      </c>
    </row>
    <row r="99" spans="1:14" ht="14.4" customHeight="1" x14ac:dyDescent="0.3">
      <c r="A99" s="747" t="s">
        <v>574</v>
      </c>
      <c r="B99" s="748" t="s">
        <v>575</v>
      </c>
      <c r="C99" s="749" t="s">
        <v>588</v>
      </c>
      <c r="D99" s="750" t="s">
        <v>589</v>
      </c>
      <c r="E99" s="751">
        <v>50113001</v>
      </c>
      <c r="F99" s="750" t="s">
        <v>611</v>
      </c>
      <c r="G99" s="749" t="s">
        <v>612</v>
      </c>
      <c r="H99" s="749">
        <v>51367</v>
      </c>
      <c r="I99" s="749">
        <v>51367</v>
      </c>
      <c r="J99" s="749" t="s">
        <v>788</v>
      </c>
      <c r="K99" s="749" t="s">
        <v>789</v>
      </c>
      <c r="L99" s="752">
        <v>92.950000000000017</v>
      </c>
      <c r="M99" s="752">
        <v>42</v>
      </c>
      <c r="N99" s="753">
        <v>3903.9000000000005</v>
      </c>
    </row>
    <row r="100" spans="1:14" ht="14.4" customHeight="1" x14ac:dyDescent="0.3">
      <c r="A100" s="747" t="s">
        <v>574</v>
      </c>
      <c r="B100" s="748" t="s">
        <v>575</v>
      </c>
      <c r="C100" s="749" t="s">
        <v>588</v>
      </c>
      <c r="D100" s="750" t="s">
        <v>589</v>
      </c>
      <c r="E100" s="751">
        <v>50113001</v>
      </c>
      <c r="F100" s="750" t="s">
        <v>611</v>
      </c>
      <c r="G100" s="749" t="s">
        <v>612</v>
      </c>
      <c r="H100" s="749">
        <v>51383</v>
      </c>
      <c r="I100" s="749">
        <v>51383</v>
      </c>
      <c r="J100" s="749" t="s">
        <v>788</v>
      </c>
      <c r="K100" s="749" t="s">
        <v>790</v>
      </c>
      <c r="L100" s="752">
        <v>93.5</v>
      </c>
      <c r="M100" s="752">
        <v>2</v>
      </c>
      <c r="N100" s="753">
        <v>187</v>
      </c>
    </row>
    <row r="101" spans="1:14" ht="14.4" customHeight="1" x14ac:dyDescent="0.3">
      <c r="A101" s="747" t="s">
        <v>574</v>
      </c>
      <c r="B101" s="748" t="s">
        <v>575</v>
      </c>
      <c r="C101" s="749" t="s">
        <v>588</v>
      </c>
      <c r="D101" s="750" t="s">
        <v>589</v>
      </c>
      <c r="E101" s="751">
        <v>50113001</v>
      </c>
      <c r="F101" s="750" t="s">
        <v>611</v>
      </c>
      <c r="G101" s="749" t="s">
        <v>612</v>
      </c>
      <c r="H101" s="749">
        <v>51366</v>
      </c>
      <c r="I101" s="749">
        <v>51366</v>
      </c>
      <c r="J101" s="749" t="s">
        <v>788</v>
      </c>
      <c r="K101" s="749" t="s">
        <v>791</v>
      </c>
      <c r="L101" s="752">
        <v>171.60000000000002</v>
      </c>
      <c r="M101" s="752">
        <v>198</v>
      </c>
      <c r="N101" s="753">
        <v>33976.800000000003</v>
      </c>
    </row>
    <row r="102" spans="1:14" ht="14.4" customHeight="1" x14ac:dyDescent="0.3">
      <c r="A102" s="747" t="s">
        <v>574</v>
      </c>
      <c r="B102" s="748" t="s">
        <v>575</v>
      </c>
      <c r="C102" s="749" t="s">
        <v>588</v>
      </c>
      <c r="D102" s="750" t="s">
        <v>589</v>
      </c>
      <c r="E102" s="751">
        <v>50113001</v>
      </c>
      <c r="F102" s="750" t="s">
        <v>611</v>
      </c>
      <c r="G102" s="749" t="s">
        <v>612</v>
      </c>
      <c r="H102" s="749">
        <v>207899</v>
      </c>
      <c r="I102" s="749">
        <v>207899</v>
      </c>
      <c r="J102" s="749" t="s">
        <v>792</v>
      </c>
      <c r="K102" s="749" t="s">
        <v>793</v>
      </c>
      <c r="L102" s="752">
        <v>66.920000000000016</v>
      </c>
      <c r="M102" s="752">
        <v>1</v>
      </c>
      <c r="N102" s="753">
        <v>66.920000000000016</v>
      </c>
    </row>
    <row r="103" spans="1:14" ht="14.4" customHeight="1" x14ac:dyDescent="0.3">
      <c r="A103" s="747" t="s">
        <v>574</v>
      </c>
      <c r="B103" s="748" t="s">
        <v>575</v>
      </c>
      <c r="C103" s="749" t="s">
        <v>588</v>
      </c>
      <c r="D103" s="750" t="s">
        <v>589</v>
      </c>
      <c r="E103" s="751">
        <v>50113001</v>
      </c>
      <c r="F103" s="750" t="s">
        <v>611</v>
      </c>
      <c r="G103" s="749" t="s">
        <v>612</v>
      </c>
      <c r="H103" s="749">
        <v>224964</v>
      </c>
      <c r="I103" s="749">
        <v>224964</v>
      </c>
      <c r="J103" s="749" t="s">
        <v>794</v>
      </c>
      <c r="K103" s="749" t="s">
        <v>795</v>
      </c>
      <c r="L103" s="752">
        <v>106.92</v>
      </c>
      <c r="M103" s="752">
        <v>10</v>
      </c>
      <c r="N103" s="753">
        <v>1069.2</v>
      </c>
    </row>
    <row r="104" spans="1:14" ht="14.4" customHeight="1" x14ac:dyDescent="0.3">
      <c r="A104" s="747" t="s">
        <v>574</v>
      </c>
      <c r="B104" s="748" t="s">
        <v>575</v>
      </c>
      <c r="C104" s="749" t="s">
        <v>588</v>
      </c>
      <c r="D104" s="750" t="s">
        <v>589</v>
      </c>
      <c r="E104" s="751">
        <v>50113001</v>
      </c>
      <c r="F104" s="750" t="s">
        <v>611</v>
      </c>
      <c r="G104" s="749" t="s">
        <v>612</v>
      </c>
      <c r="H104" s="749">
        <v>132272</v>
      </c>
      <c r="I104" s="749">
        <v>146257</v>
      </c>
      <c r="J104" s="749" t="s">
        <v>796</v>
      </c>
      <c r="K104" s="749" t="s">
        <v>797</v>
      </c>
      <c r="L104" s="752">
        <v>80.240000000000009</v>
      </c>
      <c r="M104" s="752">
        <v>14</v>
      </c>
      <c r="N104" s="753">
        <v>1123.3600000000001</v>
      </c>
    </row>
    <row r="105" spans="1:14" ht="14.4" customHeight="1" x14ac:dyDescent="0.3">
      <c r="A105" s="747" t="s">
        <v>574</v>
      </c>
      <c r="B105" s="748" t="s">
        <v>575</v>
      </c>
      <c r="C105" s="749" t="s">
        <v>588</v>
      </c>
      <c r="D105" s="750" t="s">
        <v>589</v>
      </c>
      <c r="E105" s="751">
        <v>50113001</v>
      </c>
      <c r="F105" s="750" t="s">
        <v>611</v>
      </c>
      <c r="G105" s="749" t="s">
        <v>628</v>
      </c>
      <c r="H105" s="749">
        <v>199645</v>
      </c>
      <c r="I105" s="749">
        <v>199645</v>
      </c>
      <c r="J105" s="749" t="s">
        <v>798</v>
      </c>
      <c r="K105" s="749" t="s">
        <v>799</v>
      </c>
      <c r="L105" s="752">
        <v>292.77999999999997</v>
      </c>
      <c r="M105" s="752">
        <v>1</v>
      </c>
      <c r="N105" s="753">
        <v>292.77999999999997</v>
      </c>
    </row>
    <row r="106" spans="1:14" ht="14.4" customHeight="1" x14ac:dyDescent="0.3">
      <c r="A106" s="747" t="s">
        <v>574</v>
      </c>
      <c r="B106" s="748" t="s">
        <v>575</v>
      </c>
      <c r="C106" s="749" t="s">
        <v>588</v>
      </c>
      <c r="D106" s="750" t="s">
        <v>589</v>
      </c>
      <c r="E106" s="751">
        <v>50113001</v>
      </c>
      <c r="F106" s="750" t="s">
        <v>611</v>
      </c>
      <c r="G106" s="749" t="s">
        <v>612</v>
      </c>
      <c r="H106" s="749">
        <v>193724</v>
      </c>
      <c r="I106" s="749">
        <v>93724</v>
      </c>
      <c r="J106" s="749" t="s">
        <v>800</v>
      </c>
      <c r="K106" s="749" t="s">
        <v>801</v>
      </c>
      <c r="L106" s="752">
        <v>68.33</v>
      </c>
      <c r="M106" s="752">
        <v>4</v>
      </c>
      <c r="N106" s="753">
        <v>273.32</v>
      </c>
    </row>
    <row r="107" spans="1:14" ht="14.4" customHeight="1" x14ac:dyDescent="0.3">
      <c r="A107" s="747" t="s">
        <v>574</v>
      </c>
      <c r="B107" s="748" t="s">
        <v>575</v>
      </c>
      <c r="C107" s="749" t="s">
        <v>588</v>
      </c>
      <c r="D107" s="750" t="s">
        <v>589</v>
      </c>
      <c r="E107" s="751">
        <v>50113001</v>
      </c>
      <c r="F107" s="750" t="s">
        <v>611</v>
      </c>
      <c r="G107" s="749" t="s">
        <v>612</v>
      </c>
      <c r="H107" s="749">
        <v>134824</v>
      </c>
      <c r="I107" s="749">
        <v>134824</v>
      </c>
      <c r="J107" s="749" t="s">
        <v>802</v>
      </c>
      <c r="K107" s="749" t="s">
        <v>803</v>
      </c>
      <c r="L107" s="752">
        <v>199.98</v>
      </c>
      <c r="M107" s="752">
        <v>67</v>
      </c>
      <c r="N107" s="753">
        <v>13398.66</v>
      </c>
    </row>
    <row r="108" spans="1:14" ht="14.4" customHeight="1" x14ac:dyDescent="0.3">
      <c r="A108" s="747" t="s">
        <v>574</v>
      </c>
      <c r="B108" s="748" t="s">
        <v>575</v>
      </c>
      <c r="C108" s="749" t="s">
        <v>588</v>
      </c>
      <c r="D108" s="750" t="s">
        <v>589</v>
      </c>
      <c r="E108" s="751">
        <v>50113001</v>
      </c>
      <c r="F108" s="750" t="s">
        <v>611</v>
      </c>
      <c r="G108" s="749" t="s">
        <v>612</v>
      </c>
      <c r="H108" s="749">
        <v>117189</v>
      </c>
      <c r="I108" s="749">
        <v>17189</v>
      </c>
      <c r="J108" s="749" t="s">
        <v>804</v>
      </c>
      <c r="K108" s="749" t="s">
        <v>805</v>
      </c>
      <c r="L108" s="752">
        <v>55.875</v>
      </c>
      <c r="M108" s="752">
        <v>2</v>
      </c>
      <c r="N108" s="753">
        <v>111.75</v>
      </c>
    </row>
    <row r="109" spans="1:14" ht="14.4" customHeight="1" x14ac:dyDescent="0.3">
      <c r="A109" s="747" t="s">
        <v>574</v>
      </c>
      <c r="B109" s="748" t="s">
        <v>575</v>
      </c>
      <c r="C109" s="749" t="s">
        <v>588</v>
      </c>
      <c r="D109" s="750" t="s">
        <v>589</v>
      </c>
      <c r="E109" s="751">
        <v>50113001</v>
      </c>
      <c r="F109" s="750" t="s">
        <v>611</v>
      </c>
      <c r="G109" s="749" t="s">
        <v>612</v>
      </c>
      <c r="H109" s="749">
        <v>845697</v>
      </c>
      <c r="I109" s="749">
        <v>200935</v>
      </c>
      <c r="J109" s="749" t="s">
        <v>806</v>
      </c>
      <c r="K109" s="749" t="s">
        <v>807</v>
      </c>
      <c r="L109" s="752">
        <v>44.849999999999994</v>
      </c>
      <c r="M109" s="752">
        <v>2</v>
      </c>
      <c r="N109" s="753">
        <v>89.699999999999989</v>
      </c>
    </row>
    <row r="110" spans="1:14" ht="14.4" customHeight="1" x14ac:dyDescent="0.3">
      <c r="A110" s="747" t="s">
        <v>574</v>
      </c>
      <c r="B110" s="748" t="s">
        <v>575</v>
      </c>
      <c r="C110" s="749" t="s">
        <v>588</v>
      </c>
      <c r="D110" s="750" t="s">
        <v>589</v>
      </c>
      <c r="E110" s="751">
        <v>50113001</v>
      </c>
      <c r="F110" s="750" t="s">
        <v>611</v>
      </c>
      <c r="G110" s="749" t="s">
        <v>612</v>
      </c>
      <c r="H110" s="749">
        <v>100489</v>
      </c>
      <c r="I110" s="749">
        <v>489</v>
      </c>
      <c r="J110" s="749" t="s">
        <v>808</v>
      </c>
      <c r="K110" s="749" t="s">
        <v>809</v>
      </c>
      <c r="L110" s="752">
        <v>47.34</v>
      </c>
      <c r="M110" s="752">
        <v>24</v>
      </c>
      <c r="N110" s="753">
        <v>1136.1600000000001</v>
      </c>
    </row>
    <row r="111" spans="1:14" ht="14.4" customHeight="1" x14ac:dyDescent="0.3">
      <c r="A111" s="747" t="s">
        <v>574</v>
      </c>
      <c r="B111" s="748" t="s">
        <v>575</v>
      </c>
      <c r="C111" s="749" t="s">
        <v>588</v>
      </c>
      <c r="D111" s="750" t="s">
        <v>589</v>
      </c>
      <c r="E111" s="751">
        <v>50113001</v>
      </c>
      <c r="F111" s="750" t="s">
        <v>611</v>
      </c>
      <c r="G111" s="749" t="s">
        <v>612</v>
      </c>
      <c r="H111" s="749">
        <v>230426</v>
      </c>
      <c r="I111" s="749">
        <v>230426</v>
      </c>
      <c r="J111" s="749" t="s">
        <v>808</v>
      </c>
      <c r="K111" s="749" t="s">
        <v>810</v>
      </c>
      <c r="L111" s="752">
        <v>78.63</v>
      </c>
      <c r="M111" s="752">
        <v>3</v>
      </c>
      <c r="N111" s="753">
        <v>235.89</v>
      </c>
    </row>
    <row r="112" spans="1:14" ht="14.4" customHeight="1" x14ac:dyDescent="0.3">
      <c r="A112" s="747" t="s">
        <v>574</v>
      </c>
      <c r="B112" s="748" t="s">
        <v>575</v>
      </c>
      <c r="C112" s="749" t="s">
        <v>588</v>
      </c>
      <c r="D112" s="750" t="s">
        <v>589</v>
      </c>
      <c r="E112" s="751">
        <v>50113001</v>
      </c>
      <c r="F112" s="750" t="s">
        <v>611</v>
      </c>
      <c r="G112" s="749" t="s">
        <v>628</v>
      </c>
      <c r="H112" s="749">
        <v>166760</v>
      </c>
      <c r="I112" s="749">
        <v>166760</v>
      </c>
      <c r="J112" s="749" t="s">
        <v>811</v>
      </c>
      <c r="K112" s="749" t="s">
        <v>812</v>
      </c>
      <c r="L112" s="752">
        <v>312.47428571428571</v>
      </c>
      <c r="M112" s="752">
        <v>7</v>
      </c>
      <c r="N112" s="753">
        <v>2187.3200000000002</v>
      </c>
    </row>
    <row r="113" spans="1:14" ht="14.4" customHeight="1" x14ac:dyDescent="0.3">
      <c r="A113" s="747" t="s">
        <v>574</v>
      </c>
      <c r="B113" s="748" t="s">
        <v>575</v>
      </c>
      <c r="C113" s="749" t="s">
        <v>588</v>
      </c>
      <c r="D113" s="750" t="s">
        <v>589</v>
      </c>
      <c r="E113" s="751">
        <v>50113001</v>
      </c>
      <c r="F113" s="750" t="s">
        <v>611</v>
      </c>
      <c r="G113" s="749" t="s">
        <v>612</v>
      </c>
      <c r="H113" s="749">
        <v>930661</v>
      </c>
      <c r="I113" s="749">
        <v>0</v>
      </c>
      <c r="J113" s="749" t="s">
        <v>813</v>
      </c>
      <c r="K113" s="749" t="s">
        <v>576</v>
      </c>
      <c r="L113" s="752">
        <v>332.76404557992367</v>
      </c>
      <c r="M113" s="752">
        <v>3</v>
      </c>
      <c r="N113" s="753">
        <v>998.29213673977108</v>
      </c>
    </row>
    <row r="114" spans="1:14" ht="14.4" customHeight="1" x14ac:dyDescent="0.3">
      <c r="A114" s="747" t="s">
        <v>574</v>
      </c>
      <c r="B114" s="748" t="s">
        <v>575</v>
      </c>
      <c r="C114" s="749" t="s">
        <v>588</v>
      </c>
      <c r="D114" s="750" t="s">
        <v>589</v>
      </c>
      <c r="E114" s="751">
        <v>50113001</v>
      </c>
      <c r="F114" s="750" t="s">
        <v>611</v>
      </c>
      <c r="G114" s="749" t="s">
        <v>612</v>
      </c>
      <c r="H114" s="749">
        <v>500326</v>
      </c>
      <c r="I114" s="749">
        <v>1000</v>
      </c>
      <c r="J114" s="749" t="s">
        <v>814</v>
      </c>
      <c r="K114" s="749" t="s">
        <v>576</v>
      </c>
      <c r="L114" s="752">
        <v>155.23693153819221</v>
      </c>
      <c r="M114" s="752">
        <v>1</v>
      </c>
      <c r="N114" s="753">
        <v>155.23693153819221</v>
      </c>
    </row>
    <row r="115" spans="1:14" ht="14.4" customHeight="1" x14ac:dyDescent="0.3">
      <c r="A115" s="747" t="s">
        <v>574</v>
      </c>
      <c r="B115" s="748" t="s">
        <v>575</v>
      </c>
      <c r="C115" s="749" t="s">
        <v>588</v>
      </c>
      <c r="D115" s="750" t="s">
        <v>589</v>
      </c>
      <c r="E115" s="751">
        <v>50113001</v>
      </c>
      <c r="F115" s="750" t="s">
        <v>611</v>
      </c>
      <c r="G115" s="749" t="s">
        <v>612</v>
      </c>
      <c r="H115" s="749">
        <v>844350</v>
      </c>
      <c r="I115" s="749">
        <v>0</v>
      </c>
      <c r="J115" s="749" t="s">
        <v>815</v>
      </c>
      <c r="K115" s="749" t="s">
        <v>576</v>
      </c>
      <c r="L115" s="752">
        <v>75.235804676885962</v>
      </c>
      <c r="M115" s="752">
        <v>2</v>
      </c>
      <c r="N115" s="753">
        <v>150.47160935377192</v>
      </c>
    </row>
    <row r="116" spans="1:14" ht="14.4" customHeight="1" x14ac:dyDescent="0.3">
      <c r="A116" s="747" t="s">
        <v>574</v>
      </c>
      <c r="B116" s="748" t="s">
        <v>575</v>
      </c>
      <c r="C116" s="749" t="s">
        <v>588</v>
      </c>
      <c r="D116" s="750" t="s">
        <v>589</v>
      </c>
      <c r="E116" s="751">
        <v>50113001</v>
      </c>
      <c r="F116" s="750" t="s">
        <v>611</v>
      </c>
      <c r="G116" s="749" t="s">
        <v>612</v>
      </c>
      <c r="H116" s="749">
        <v>397238</v>
      </c>
      <c r="I116" s="749">
        <v>0</v>
      </c>
      <c r="J116" s="749" t="s">
        <v>816</v>
      </c>
      <c r="K116" s="749" t="s">
        <v>576</v>
      </c>
      <c r="L116" s="752">
        <v>136.48534361525975</v>
      </c>
      <c r="M116" s="752">
        <v>2</v>
      </c>
      <c r="N116" s="753">
        <v>272.9706872305195</v>
      </c>
    </row>
    <row r="117" spans="1:14" ht="14.4" customHeight="1" x14ac:dyDescent="0.3">
      <c r="A117" s="747" t="s">
        <v>574</v>
      </c>
      <c r="B117" s="748" t="s">
        <v>575</v>
      </c>
      <c r="C117" s="749" t="s">
        <v>588</v>
      </c>
      <c r="D117" s="750" t="s">
        <v>589</v>
      </c>
      <c r="E117" s="751">
        <v>50113001</v>
      </c>
      <c r="F117" s="750" t="s">
        <v>611</v>
      </c>
      <c r="G117" s="749" t="s">
        <v>612</v>
      </c>
      <c r="H117" s="749">
        <v>395019</v>
      </c>
      <c r="I117" s="749">
        <v>0</v>
      </c>
      <c r="J117" s="749" t="s">
        <v>817</v>
      </c>
      <c r="K117" s="749" t="s">
        <v>818</v>
      </c>
      <c r="L117" s="752">
        <v>111.27081279354877</v>
      </c>
      <c r="M117" s="752">
        <v>2</v>
      </c>
      <c r="N117" s="753">
        <v>222.54162558709754</v>
      </c>
    </row>
    <row r="118" spans="1:14" ht="14.4" customHeight="1" x14ac:dyDescent="0.3">
      <c r="A118" s="747" t="s">
        <v>574</v>
      </c>
      <c r="B118" s="748" t="s">
        <v>575</v>
      </c>
      <c r="C118" s="749" t="s">
        <v>588</v>
      </c>
      <c r="D118" s="750" t="s">
        <v>589</v>
      </c>
      <c r="E118" s="751">
        <v>50113001</v>
      </c>
      <c r="F118" s="750" t="s">
        <v>611</v>
      </c>
      <c r="G118" s="749" t="s">
        <v>612</v>
      </c>
      <c r="H118" s="749">
        <v>920356</v>
      </c>
      <c r="I118" s="749">
        <v>0</v>
      </c>
      <c r="J118" s="749" t="s">
        <v>819</v>
      </c>
      <c r="K118" s="749" t="s">
        <v>576</v>
      </c>
      <c r="L118" s="752">
        <v>103.19504975031221</v>
      </c>
      <c r="M118" s="752">
        <v>1</v>
      </c>
      <c r="N118" s="753">
        <v>103.19504975031221</v>
      </c>
    </row>
    <row r="119" spans="1:14" ht="14.4" customHeight="1" x14ac:dyDescent="0.3">
      <c r="A119" s="747" t="s">
        <v>574</v>
      </c>
      <c r="B119" s="748" t="s">
        <v>575</v>
      </c>
      <c r="C119" s="749" t="s">
        <v>588</v>
      </c>
      <c r="D119" s="750" t="s">
        <v>589</v>
      </c>
      <c r="E119" s="751">
        <v>50113001</v>
      </c>
      <c r="F119" s="750" t="s">
        <v>611</v>
      </c>
      <c r="G119" s="749" t="s">
        <v>612</v>
      </c>
      <c r="H119" s="749">
        <v>498367</v>
      </c>
      <c r="I119" s="749">
        <v>0</v>
      </c>
      <c r="J119" s="749" t="s">
        <v>820</v>
      </c>
      <c r="K119" s="749" t="s">
        <v>576</v>
      </c>
      <c r="L119" s="752">
        <v>178.81239866562856</v>
      </c>
      <c r="M119" s="752">
        <v>5</v>
      </c>
      <c r="N119" s="753">
        <v>894.06199332814276</v>
      </c>
    </row>
    <row r="120" spans="1:14" ht="14.4" customHeight="1" x14ac:dyDescent="0.3">
      <c r="A120" s="747" t="s">
        <v>574</v>
      </c>
      <c r="B120" s="748" t="s">
        <v>575</v>
      </c>
      <c r="C120" s="749" t="s">
        <v>588</v>
      </c>
      <c r="D120" s="750" t="s">
        <v>589</v>
      </c>
      <c r="E120" s="751">
        <v>50113001</v>
      </c>
      <c r="F120" s="750" t="s">
        <v>611</v>
      </c>
      <c r="G120" s="749" t="s">
        <v>612</v>
      </c>
      <c r="H120" s="749">
        <v>921394</v>
      </c>
      <c r="I120" s="749">
        <v>0</v>
      </c>
      <c r="J120" s="749" t="s">
        <v>821</v>
      </c>
      <c r="K120" s="749" t="s">
        <v>576</v>
      </c>
      <c r="L120" s="752">
        <v>499.89264440074135</v>
      </c>
      <c r="M120" s="752">
        <v>8</v>
      </c>
      <c r="N120" s="753">
        <v>3999.1411552059308</v>
      </c>
    </row>
    <row r="121" spans="1:14" ht="14.4" customHeight="1" x14ac:dyDescent="0.3">
      <c r="A121" s="747" t="s">
        <v>574</v>
      </c>
      <c r="B121" s="748" t="s">
        <v>575</v>
      </c>
      <c r="C121" s="749" t="s">
        <v>588</v>
      </c>
      <c r="D121" s="750" t="s">
        <v>589</v>
      </c>
      <c r="E121" s="751">
        <v>50113001</v>
      </c>
      <c r="F121" s="750" t="s">
        <v>611</v>
      </c>
      <c r="G121" s="749" t="s">
        <v>612</v>
      </c>
      <c r="H121" s="749">
        <v>921230</v>
      </c>
      <c r="I121" s="749">
        <v>0</v>
      </c>
      <c r="J121" s="749" t="s">
        <v>822</v>
      </c>
      <c r="K121" s="749" t="s">
        <v>576</v>
      </c>
      <c r="L121" s="752">
        <v>46.146148149551003</v>
      </c>
      <c r="M121" s="752">
        <v>8</v>
      </c>
      <c r="N121" s="753">
        <v>369.16918519640802</v>
      </c>
    </row>
    <row r="122" spans="1:14" ht="14.4" customHeight="1" x14ac:dyDescent="0.3">
      <c r="A122" s="747" t="s">
        <v>574</v>
      </c>
      <c r="B122" s="748" t="s">
        <v>575</v>
      </c>
      <c r="C122" s="749" t="s">
        <v>588</v>
      </c>
      <c r="D122" s="750" t="s">
        <v>589</v>
      </c>
      <c r="E122" s="751">
        <v>50113001</v>
      </c>
      <c r="F122" s="750" t="s">
        <v>611</v>
      </c>
      <c r="G122" s="749" t="s">
        <v>612</v>
      </c>
      <c r="H122" s="749">
        <v>990947</v>
      </c>
      <c r="I122" s="749">
        <v>0</v>
      </c>
      <c r="J122" s="749" t="s">
        <v>823</v>
      </c>
      <c r="K122" s="749" t="s">
        <v>576</v>
      </c>
      <c r="L122" s="752">
        <v>1402.0099999999998</v>
      </c>
      <c r="M122" s="752">
        <v>4</v>
      </c>
      <c r="N122" s="753">
        <v>5608.0399999999991</v>
      </c>
    </row>
    <row r="123" spans="1:14" ht="14.4" customHeight="1" x14ac:dyDescent="0.3">
      <c r="A123" s="747" t="s">
        <v>574</v>
      </c>
      <c r="B123" s="748" t="s">
        <v>575</v>
      </c>
      <c r="C123" s="749" t="s">
        <v>588</v>
      </c>
      <c r="D123" s="750" t="s">
        <v>589</v>
      </c>
      <c r="E123" s="751">
        <v>50113001</v>
      </c>
      <c r="F123" s="750" t="s">
        <v>611</v>
      </c>
      <c r="G123" s="749" t="s">
        <v>612</v>
      </c>
      <c r="H123" s="749">
        <v>119571</v>
      </c>
      <c r="I123" s="749">
        <v>19571</v>
      </c>
      <c r="J123" s="749" t="s">
        <v>824</v>
      </c>
      <c r="K123" s="749" t="s">
        <v>825</v>
      </c>
      <c r="L123" s="752">
        <v>225.82</v>
      </c>
      <c r="M123" s="752">
        <v>1</v>
      </c>
      <c r="N123" s="753">
        <v>225.82</v>
      </c>
    </row>
    <row r="124" spans="1:14" ht="14.4" customHeight="1" x14ac:dyDescent="0.3">
      <c r="A124" s="747" t="s">
        <v>574</v>
      </c>
      <c r="B124" s="748" t="s">
        <v>575</v>
      </c>
      <c r="C124" s="749" t="s">
        <v>588</v>
      </c>
      <c r="D124" s="750" t="s">
        <v>589</v>
      </c>
      <c r="E124" s="751">
        <v>50113001</v>
      </c>
      <c r="F124" s="750" t="s">
        <v>611</v>
      </c>
      <c r="G124" s="749" t="s">
        <v>628</v>
      </c>
      <c r="H124" s="749">
        <v>169714</v>
      </c>
      <c r="I124" s="749">
        <v>169714</v>
      </c>
      <c r="J124" s="749" t="s">
        <v>826</v>
      </c>
      <c r="K124" s="749" t="s">
        <v>827</v>
      </c>
      <c r="L124" s="752">
        <v>112.27000000000001</v>
      </c>
      <c r="M124" s="752">
        <v>2</v>
      </c>
      <c r="N124" s="753">
        <v>224.54000000000002</v>
      </c>
    </row>
    <row r="125" spans="1:14" ht="14.4" customHeight="1" x14ac:dyDescent="0.3">
      <c r="A125" s="747" t="s">
        <v>574</v>
      </c>
      <c r="B125" s="748" t="s">
        <v>575</v>
      </c>
      <c r="C125" s="749" t="s">
        <v>588</v>
      </c>
      <c r="D125" s="750" t="s">
        <v>589</v>
      </c>
      <c r="E125" s="751">
        <v>50113001</v>
      </c>
      <c r="F125" s="750" t="s">
        <v>611</v>
      </c>
      <c r="G125" s="749" t="s">
        <v>612</v>
      </c>
      <c r="H125" s="749">
        <v>188217</v>
      </c>
      <c r="I125" s="749">
        <v>88217</v>
      </c>
      <c r="J125" s="749" t="s">
        <v>828</v>
      </c>
      <c r="K125" s="749" t="s">
        <v>829</v>
      </c>
      <c r="L125" s="752">
        <v>126.94000000000001</v>
      </c>
      <c r="M125" s="752">
        <v>8</v>
      </c>
      <c r="N125" s="753">
        <v>1015.5200000000001</v>
      </c>
    </row>
    <row r="126" spans="1:14" ht="14.4" customHeight="1" x14ac:dyDescent="0.3">
      <c r="A126" s="747" t="s">
        <v>574</v>
      </c>
      <c r="B126" s="748" t="s">
        <v>575</v>
      </c>
      <c r="C126" s="749" t="s">
        <v>588</v>
      </c>
      <c r="D126" s="750" t="s">
        <v>589</v>
      </c>
      <c r="E126" s="751">
        <v>50113001</v>
      </c>
      <c r="F126" s="750" t="s">
        <v>611</v>
      </c>
      <c r="G126" s="749" t="s">
        <v>612</v>
      </c>
      <c r="H126" s="749">
        <v>216679</v>
      </c>
      <c r="I126" s="749">
        <v>216679</v>
      </c>
      <c r="J126" s="749" t="s">
        <v>828</v>
      </c>
      <c r="K126" s="749" t="s">
        <v>830</v>
      </c>
      <c r="L126" s="752">
        <v>115.19</v>
      </c>
      <c r="M126" s="752">
        <v>2</v>
      </c>
      <c r="N126" s="753">
        <v>230.38</v>
      </c>
    </row>
    <row r="127" spans="1:14" ht="14.4" customHeight="1" x14ac:dyDescent="0.3">
      <c r="A127" s="747" t="s">
        <v>574</v>
      </c>
      <c r="B127" s="748" t="s">
        <v>575</v>
      </c>
      <c r="C127" s="749" t="s">
        <v>588</v>
      </c>
      <c r="D127" s="750" t="s">
        <v>589</v>
      </c>
      <c r="E127" s="751">
        <v>50113001</v>
      </c>
      <c r="F127" s="750" t="s">
        <v>611</v>
      </c>
      <c r="G127" s="749" t="s">
        <v>612</v>
      </c>
      <c r="H127" s="749">
        <v>188219</v>
      </c>
      <c r="I127" s="749">
        <v>88219</v>
      </c>
      <c r="J127" s="749" t="s">
        <v>831</v>
      </c>
      <c r="K127" s="749" t="s">
        <v>832</v>
      </c>
      <c r="L127" s="752">
        <v>141.12600000000003</v>
      </c>
      <c r="M127" s="752">
        <v>5</v>
      </c>
      <c r="N127" s="753">
        <v>705.63000000000011</v>
      </c>
    </row>
    <row r="128" spans="1:14" ht="14.4" customHeight="1" x14ac:dyDescent="0.3">
      <c r="A128" s="747" t="s">
        <v>574</v>
      </c>
      <c r="B128" s="748" t="s">
        <v>575</v>
      </c>
      <c r="C128" s="749" t="s">
        <v>588</v>
      </c>
      <c r="D128" s="750" t="s">
        <v>589</v>
      </c>
      <c r="E128" s="751">
        <v>50113001</v>
      </c>
      <c r="F128" s="750" t="s">
        <v>611</v>
      </c>
      <c r="G128" s="749" t="s">
        <v>612</v>
      </c>
      <c r="H128" s="749">
        <v>118489</v>
      </c>
      <c r="I128" s="749">
        <v>18489</v>
      </c>
      <c r="J128" s="749" t="s">
        <v>833</v>
      </c>
      <c r="K128" s="749" t="s">
        <v>834</v>
      </c>
      <c r="L128" s="752">
        <v>360.18000000000006</v>
      </c>
      <c r="M128" s="752">
        <v>1</v>
      </c>
      <c r="N128" s="753">
        <v>360.18000000000006</v>
      </c>
    </row>
    <row r="129" spans="1:14" ht="14.4" customHeight="1" x14ac:dyDescent="0.3">
      <c r="A129" s="747" t="s">
        <v>574</v>
      </c>
      <c r="B129" s="748" t="s">
        <v>575</v>
      </c>
      <c r="C129" s="749" t="s">
        <v>588</v>
      </c>
      <c r="D129" s="750" t="s">
        <v>589</v>
      </c>
      <c r="E129" s="751">
        <v>50113001</v>
      </c>
      <c r="F129" s="750" t="s">
        <v>611</v>
      </c>
      <c r="G129" s="749" t="s">
        <v>628</v>
      </c>
      <c r="H129" s="749">
        <v>844554</v>
      </c>
      <c r="I129" s="749">
        <v>114065</v>
      </c>
      <c r="J129" s="749" t="s">
        <v>835</v>
      </c>
      <c r="K129" s="749" t="s">
        <v>836</v>
      </c>
      <c r="L129" s="752">
        <v>18.29</v>
      </c>
      <c r="M129" s="752">
        <v>3</v>
      </c>
      <c r="N129" s="753">
        <v>54.87</v>
      </c>
    </row>
    <row r="130" spans="1:14" ht="14.4" customHeight="1" x14ac:dyDescent="0.3">
      <c r="A130" s="747" t="s">
        <v>574</v>
      </c>
      <c r="B130" s="748" t="s">
        <v>575</v>
      </c>
      <c r="C130" s="749" t="s">
        <v>588</v>
      </c>
      <c r="D130" s="750" t="s">
        <v>589</v>
      </c>
      <c r="E130" s="751">
        <v>50113001</v>
      </c>
      <c r="F130" s="750" t="s">
        <v>611</v>
      </c>
      <c r="G130" s="749" t="s">
        <v>628</v>
      </c>
      <c r="H130" s="749">
        <v>115316</v>
      </c>
      <c r="I130" s="749">
        <v>15316</v>
      </c>
      <c r="J130" s="749" t="s">
        <v>837</v>
      </c>
      <c r="K130" s="749" t="s">
        <v>838</v>
      </c>
      <c r="L130" s="752">
        <v>19.110000000000003</v>
      </c>
      <c r="M130" s="752">
        <v>1</v>
      </c>
      <c r="N130" s="753">
        <v>19.110000000000003</v>
      </c>
    </row>
    <row r="131" spans="1:14" ht="14.4" customHeight="1" x14ac:dyDescent="0.3">
      <c r="A131" s="747" t="s">
        <v>574</v>
      </c>
      <c r="B131" s="748" t="s">
        <v>575</v>
      </c>
      <c r="C131" s="749" t="s">
        <v>588</v>
      </c>
      <c r="D131" s="750" t="s">
        <v>589</v>
      </c>
      <c r="E131" s="751">
        <v>50113001</v>
      </c>
      <c r="F131" s="750" t="s">
        <v>611</v>
      </c>
      <c r="G131" s="749" t="s">
        <v>612</v>
      </c>
      <c r="H131" s="749">
        <v>185512</v>
      </c>
      <c r="I131" s="749">
        <v>185512</v>
      </c>
      <c r="J131" s="749" t="s">
        <v>839</v>
      </c>
      <c r="K131" s="749" t="s">
        <v>840</v>
      </c>
      <c r="L131" s="752">
        <v>73.820000000000007</v>
      </c>
      <c r="M131" s="752">
        <v>1</v>
      </c>
      <c r="N131" s="753">
        <v>73.820000000000007</v>
      </c>
    </row>
    <row r="132" spans="1:14" ht="14.4" customHeight="1" x14ac:dyDescent="0.3">
      <c r="A132" s="747" t="s">
        <v>574</v>
      </c>
      <c r="B132" s="748" t="s">
        <v>575</v>
      </c>
      <c r="C132" s="749" t="s">
        <v>588</v>
      </c>
      <c r="D132" s="750" t="s">
        <v>589</v>
      </c>
      <c r="E132" s="751">
        <v>50113001</v>
      </c>
      <c r="F132" s="750" t="s">
        <v>611</v>
      </c>
      <c r="G132" s="749" t="s">
        <v>612</v>
      </c>
      <c r="H132" s="749">
        <v>117992</v>
      </c>
      <c r="I132" s="749">
        <v>17992</v>
      </c>
      <c r="J132" s="749" t="s">
        <v>841</v>
      </c>
      <c r="K132" s="749" t="s">
        <v>842</v>
      </c>
      <c r="L132" s="752">
        <v>82.75</v>
      </c>
      <c r="M132" s="752">
        <v>10</v>
      </c>
      <c r="N132" s="753">
        <v>827.5</v>
      </c>
    </row>
    <row r="133" spans="1:14" ht="14.4" customHeight="1" x14ac:dyDescent="0.3">
      <c r="A133" s="747" t="s">
        <v>574</v>
      </c>
      <c r="B133" s="748" t="s">
        <v>575</v>
      </c>
      <c r="C133" s="749" t="s">
        <v>588</v>
      </c>
      <c r="D133" s="750" t="s">
        <v>589</v>
      </c>
      <c r="E133" s="751">
        <v>50113001</v>
      </c>
      <c r="F133" s="750" t="s">
        <v>611</v>
      </c>
      <c r="G133" s="749" t="s">
        <v>612</v>
      </c>
      <c r="H133" s="749">
        <v>100498</v>
      </c>
      <c r="I133" s="749">
        <v>498</v>
      </c>
      <c r="J133" s="749" t="s">
        <v>843</v>
      </c>
      <c r="K133" s="749" t="s">
        <v>844</v>
      </c>
      <c r="L133" s="752">
        <v>108.75</v>
      </c>
      <c r="M133" s="752">
        <v>17</v>
      </c>
      <c r="N133" s="753">
        <v>1848.75</v>
      </c>
    </row>
    <row r="134" spans="1:14" ht="14.4" customHeight="1" x14ac:dyDescent="0.3">
      <c r="A134" s="747" t="s">
        <v>574</v>
      </c>
      <c r="B134" s="748" t="s">
        <v>575</v>
      </c>
      <c r="C134" s="749" t="s">
        <v>588</v>
      </c>
      <c r="D134" s="750" t="s">
        <v>589</v>
      </c>
      <c r="E134" s="751">
        <v>50113001</v>
      </c>
      <c r="F134" s="750" t="s">
        <v>611</v>
      </c>
      <c r="G134" s="749" t="s">
        <v>612</v>
      </c>
      <c r="H134" s="749">
        <v>100499</v>
      </c>
      <c r="I134" s="749">
        <v>499</v>
      </c>
      <c r="J134" s="749" t="s">
        <v>843</v>
      </c>
      <c r="K134" s="749" t="s">
        <v>845</v>
      </c>
      <c r="L134" s="752">
        <v>113.18</v>
      </c>
      <c r="M134" s="752">
        <v>6</v>
      </c>
      <c r="N134" s="753">
        <v>679.08</v>
      </c>
    </row>
    <row r="135" spans="1:14" ht="14.4" customHeight="1" x14ac:dyDescent="0.3">
      <c r="A135" s="747" t="s">
        <v>574</v>
      </c>
      <c r="B135" s="748" t="s">
        <v>575</v>
      </c>
      <c r="C135" s="749" t="s">
        <v>588</v>
      </c>
      <c r="D135" s="750" t="s">
        <v>589</v>
      </c>
      <c r="E135" s="751">
        <v>50113001</v>
      </c>
      <c r="F135" s="750" t="s">
        <v>611</v>
      </c>
      <c r="G135" s="749" t="s">
        <v>612</v>
      </c>
      <c r="H135" s="749">
        <v>116593</v>
      </c>
      <c r="I135" s="749">
        <v>16593</v>
      </c>
      <c r="J135" s="749" t="s">
        <v>846</v>
      </c>
      <c r="K135" s="749" t="s">
        <v>847</v>
      </c>
      <c r="L135" s="752">
        <v>140.24000000000004</v>
      </c>
      <c r="M135" s="752">
        <v>2</v>
      </c>
      <c r="N135" s="753">
        <v>280.48000000000008</v>
      </c>
    </row>
    <row r="136" spans="1:14" ht="14.4" customHeight="1" x14ac:dyDescent="0.3">
      <c r="A136" s="747" t="s">
        <v>574</v>
      </c>
      <c r="B136" s="748" t="s">
        <v>575</v>
      </c>
      <c r="C136" s="749" t="s">
        <v>588</v>
      </c>
      <c r="D136" s="750" t="s">
        <v>589</v>
      </c>
      <c r="E136" s="751">
        <v>50113001</v>
      </c>
      <c r="F136" s="750" t="s">
        <v>611</v>
      </c>
      <c r="G136" s="749" t="s">
        <v>612</v>
      </c>
      <c r="H136" s="749">
        <v>116594</v>
      </c>
      <c r="I136" s="749">
        <v>16594</v>
      </c>
      <c r="J136" s="749" t="s">
        <v>848</v>
      </c>
      <c r="K136" s="749" t="s">
        <v>849</v>
      </c>
      <c r="L136" s="752">
        <v>111.46666666666664</v>
      </c>
      <c r="M136" s="752">
        <v>9</v>
      </c>
      <c r="N136" s="753">
        <v>1003.1999999999998</v>
      </c>
    </row>
    <row r="137" spans="1:14" ht="14.4" customHeight="1" x14ac:dyDescent="0.3">
      <c r="A137" s="747" t="s">
        <v>574</v>
      </c>
      <c r="B137" s="748" t="s">
        <v>575</v>
      </c>
      <c r="C137" s="749" t="s">
        <v>588</v>
      </c>
      <c r="D137" s="750" t="s">
        <v>589</v>
      </c>
      <c r="E137" s="751">
        <v>50113001</v>
      </c>
      <c r="F137" s="750" t="s">
        <v>611</v>
      </c>
      <c r="G137" s="749" t="s">
        <v>612</v>
      </c>
      <c r="H137" s="749">
        <v>225168</v>
      </c>
      <c r="I137" s="749">
        <v>225168</v>
      </c>
      <c r="J137" s="749" t="s">
        <v>850</v>
      </c>
      <c r="K137" s="749" t="s">
        <v>851</v>
      </c>
      <c r="L137" s="752">
        <v>63.54</v>
      </c>
      <c r="M137" s="752">
        <v>1</v>
      </c>
      <c r="N137" s="753">
        <v>63.54</v>
      </c>
    </row>
    <row r="138" spans="1:14" ht="14.4" customHeight="1" x14ac:dyDescent="0.3">
      <c r="A138" s="747" t="s">
        <v>574</v>
      </c>
      <c r="B138" s="748" t="s">
        <v>575</v>
      </c>
      <c r="C138" s="749" t="s">
        <v>588</v>
      </c>
      <c r="D138" s="750" t="s">
        <v>589</v>
      </c>
      <c r="E138" s="751">
        <v>50113001</v>
      </c>
      <c r="F138" s="750" t="s">
        <v>611</v>
      </c>
      <c r="G138" s="749" t="s">
        <v>612</v>
      </c>
      <c r="H138" s="749">
        <v>100502</v>
      </c>
      <c r="I138" s="749">
        <v>502</v>
      </c>
      <c r="J138" s="749" t="s">
        <v>852</v>
      </c>
      <c r="K138" s="749" t="s">
        <v>853</v>
      </c>
      <c r="L138" s="752">
        <v>269.26</v>
      </c>
      <c r="M138" s="752">
        <v>4</v>
      </c>
      <c r="N138" s="753">
        <v>1077.04</v>
      </c>
    </row>
    <row r="139" spans="1:14" ht="14.4" customHeight="1" x14ac:dyDescent="0.3">
      <c r="A139" s="747" t="s">
        <v>574</v>
      </c>
      <c r="B139" s="748" t="s">
        <v>575</v>
      </c>
      <c r="C139" s="749" t="s">
        <v>588</v>
      </c>
      <c r="D139" s="750" t="s">
        <v>589</v>
      </c>
      <c r="E139" s="751">
        <v>50113001</v>
      </c>
      <c r="F139" s="750" t="s">
        <v>611</v>
      </c>
      <c r="G139" s="749" t="s">
        <v>576</v>
      </c>
      <c r="H139" s="749">
        <v>216736</v>
      </c>
      <c r="I139" s="749">
        <v>216736</v>
      </c>
      <c r="J139" s="749" t="s">
        <v>854</v>
      </c>
      <c r="K139" s="749" t="s">
        <v>855</v>
      </c>
      <c r="L139" s="752">
        <v>197.75</v>
      </c>
      <c r="M139" s="752">
        <v>3</v>
      </c>
      <c r="N139" s="753">
        <v>593.25</v>
      </c>
    </row>
    <row r="140" spans="1:14" ht="14.4" customHeight="1" x14ac:dyDescent="0.3">
      <c r="A140" s="747" t="s">
        <v>574</v>
      </c>
      <c r="B140" s="748" t="s">
        <v>575</v>
      </c>
      <c r="C140" s="749" t="s">
        <v>588</v>
      </c>
      <c r="D140" s="750" t="s">
        <v>589</v>
      </c>
      <c r="E140" s="751">
        <v>50113001</v>
      </c>
      <c r="F140" s="750" t="s">
        <v>611</v>
      </c>
      <c r="G140" s="749" t="s">
        <v>612</v>
      </c>
      <c r="H140" s="749">
        <v>205931</v>
      </c>
      <c r="I140" s="749">
        <v>205931</v>
      </c>
      <c r="J140" s="749" t="s">
        <v>854</v>
      </c>
      <c r="K140" s="749" t="s">
        <v>856</v>
      </c>
      <c r="L140" s="752">
        <v>73.97750000000002</v>
      </c>
      <c r="M140" s="752">
        <v>16</v>
      </c>
      <c r="N140" s="753">
        <v>1183.6400000000003</v>
      </c>
    </row>
    <row r="141" spans="1:14" ht="14.4" customHeight="1" x14ac:dyDescent="0.3">
      <c r="A141" s="747" t="s">
        <v>574</v>
      </c>
      <c r="B141" s="748" t="s">
        <v>575</v>
      </c>
      <c r="C141" s="749" t="s">
        <v>588</v>
      </c>
      <c r="D141" s="750" t="s">
        <v>589</v>
      </c>
      <c r="E141" s="751">
        <v>50113001</v>
      </c>
      <c r="F141" s="750" t="s">
        <v>611</v>
      </c>
      <c r="G141" s="749" t="s">
        <v>628</v>
      </c>
      <c r="H141" s="749">
        <v>146071</v>
      </c>
      <c r="I141" s="749">
        <v>146071</v>
      </c>
      <c r="J141" s="749" t="s">
        <v>857</v>
      </c>
      <c r="K141" s="749" t="s">
        <v>858</v>
      </c>
      <c r="L141" s="752">
        <v>138.51</v>
      </c>
      <c r="M141" s="752">
        <v>1</v>
      </c>
      <c r="N141" s="753">
        <v>138.51</v>
      </c>
    </row>
    <row r="142" spans="1:14" ht="14.4" customHeight="1" x14ac:dyDescent="0.3">
      <c r="A142" s="747" t="s">
        <v>574</v>
      </c>
      <c r="B142" s="748" t="s">
        <v>575</v>
      </c>
      <c r="C142" s="749" t="s">
        <v>588</v>
      </c>
      <c r="D142" s="750" t="s">
        <v>589</v>
      </c>
      <c r="E142" s="751">
        <v>50113001</v>
      </c>
      <c r="F142" s="750" t="s">
        <v>611</v>
      </c>
      <c r="G142" s="749" t="s">
        <v>612</v>
      </c>
      <c r="H142" s="749">
        <v>194804</v>
      </c>
      <c r="I142" s="749">
        <v>94804</v>
      </c>
      <c r="J142" s="749" t="s">
        <v>859</v>
      </c>
      <c r="K142" s="749" t="s">
        <v>860</v>
      </c>
      <c r="L142" s="752">
        <v>58.565000000000012</v>
      </c>
      <c r="M142" s="752">
        <v>2</v>
      </c>
      <c r="N142" s="753">
        <v>117.13000000000002</v>
      </c>
    </row>
    <row r="143" spans="1:14" ht="14.4" customHeight="1" x14ac:dyDescent="0.3">
      <c r="A143" s="747" t="s">
        <v>574</v>
      </c>
      <c r="B143" s="748" t="s">
        <v>575</v>
      </c>
      <c r="C143" s="749" t="s">
        <v>588</v>
      </c>
      <c r="D143" s="750" t="s">
        <v>589</v>
      </c>
      <c r="E143" s="751">
        <v>50113001</v>
      </c>
      <c r="F143" s="750" t="s">
        <v>611</v>
      </c>
      <c r="G143" s="749" t="s">
        <v>612</v>
      </c>
      <c r="H143" s="749">
        <v>101125</v>
      </c>
      <c r="I143" s="749">
        <v>1125</v>
      </c>
      <c r="J143" s="749" t="s">
        <v>861</v>
      </c>
      <c r="K143" s="749" t="s">
        <v>862</v>
      </c>
      <c r="L143" s="752">
        <v>77.348181818181814</v>
      </c>
      <c r="M143" s="752">
        <v>11</v>
      </c>
      <c r="N143" s="753">
        <v>850.82999999999993</v>
      </c>
    </row>
    <row r="144" spans="1:14" ht="14.4" customHeight="1" x14ac:dyDescent="0.3">
      <c r="A144" s="747" t="s">
        <v>574</v>
      </c>
      <c r="B144" s="748" t="s">
        <v>575</v>
      </c>
      <c r="C144" s="749" t="s">
        <v>588</v>
      </c>
      <c r="D144" s="750" t="s">
        <v>589</v>
      </c>
      <c r="E144" s="751">
        <v>50113001</v>
      </c>
      <c r="F144" s="750" t="s">
        <v>611</v>
      </c>
      <c r="G144" s="749" t="s">
        <v>628</v>
      </c>
      <c r="H144" s="749">
        <v>103591</v>
      </c>
      <c r="I144" s="749">
        <v>3591</v>
      </c>
      <c r="J144" s="749" t="s">
        <v>863</v>
      </c>
      <c r="K144" s="749" t="s">
        <v>864</v>
      </c>
      <c r="L144" s="752">
        <v>432.72000000000008</v>
      </c>
      <c r="M144" s="752">
        <v>1</v>
      </c>
      <c r="N144" s="753">
        <v>432.72000000000008</v>
      </c>
    </row>
    <row r="145" spans="1:14" ht="14.4" customHeight="1" x14ac:dyDescent="0.3">
      <c r="A145" s="747" t="s">
        <v>574</v>
      </c>
      <c r="B145" s="748" t="s">
        <v>575</v>
      </c>
      <c r="C145" s="749" t="s">
        <v>588</v>
      </c>
      <c r="D145" s="750" t="s">
        <v>589</v>
      </c>
      <c r="E145" s="751">
        <v>50113001</v>
      </c>
      <c r="F145" s="750" t="s">
        <v>611</v>
      </c>
      <c r="G145" s="749" t="s">
        <v>612</v>
      </c>
      <c r="H145" s="749">
        <v>100513</v>
      </c>
      <c r="I145" s="749">
        <v>513</v>
      </c>
      <c r="J145" s="749" t="s">
        <v>865</v>
      </c>
      <c r="K145" s="749" t="s">
        <v>844</v>
      </c>
      <c r="L145" s="752">
        <v>56.779999999999994</v>
      </c>
      <c r="M145" s="752">
        <v>2</v>
      </c>
      <c r="N145" s="753">
        <v>113.55999999999999</v>
      </c>
    </row>
    <row r="146" spans="1:14" ht="14.4" customHeight="1" x14ac:dyDescent="0.3">
      <c r="A146" s="747" t="s">
        <v>574</v>
      </c>
      <c r="B146" s="748" t="s">
        <v>575</v>
      </c>
      <c r="C146" s="749" t="s">
        <v>588</v>
      </c>
      <c r="D146" s="750" t="s">
        <v>589</v>
      </c>
      <c r="E146" s="751">
        <v>50113001</v>
      </c>
      <c r="F146" s="750" t="s">
        <v>611</v>
      </c>
      <c r="G146" s="749" t="s">
        <v>628</v>
      </c>
      <c r="H146" s="749">
        <v>112572</v>
      </c>
      <c r="I146" s="749">
        <v>112572</v>
      </c>
      <c r="J146" s="749" t="s">
        <v>866</v>
      </c>
      <c r="K146" s="749" t="s">
        <v>867</v>
      </c>
      <c r="L146" s="752">
        <v>64.860000000000028</v>
      </c>
      <c r="M146" s="752">
        <v>1</v>
      </c>
      <c r="N146" s="753">
        <v>64.860000000000028</v>
      </c>
    </row>
    <row r="147" spans="1:14" ht="14.4" customHeight="1" x14ac:dyDescent="0.3">
      <c r="A147" s="747" t="s">
        <v>574</v>
      </c>
      <c r="B147" s="748" t="s">
        <v>575</v>
      </c>
      <c r="C147" s="749" t="s">
        <v>588</v>
      </c>
      <c r="D147" s="750" t="s">
        <v>589</v>
      </c>
      <c r="E147" s="751">
        <v>50113001</v>
      </c>
      <c r="F147" s="750" t="s">
        <v>611</v>
      </c>
      <c r="G147" s="749" t="s">
        <v>612</v>
      </c>
      <c r="H147" s="749">
        <v>230353</v>
      </c>
      <c r="I147" s="749">
        <v>230353</v>
      </c>
      <c r="J147" s="749" t="s">
        <v>868</v>
      </c>
      <c r="K147" s="749" t="s">
        <v>869</v>
      </c>
      <c r="L147" s="752">
        <v>1592.8</v>
      </c>
      <c r="M147" s="752">
        <v>9</v>
      </c>
      <c r="N147" s="753">
        <v>14335.199999999999</v>
      </c>
    </row>
    <row r="148" spans="1:14" ht="14.4" customHeight="1" x14ac:dyDescent="0.3">
      <c r="A148" s="747" t="s">
        <v>574</v>
      </c>
      <c r="B148" s="748" t="s">
        <v>575</v>
      </c>
      <c r="C148" s="749" t="s">
        <v>588</v>
      </c>
      <c r="D148" s="750" t="s">
        <v>589</v>
      </c>
      <c r="E148" s="751">
        <v>50113001</v>
      </c>
      <c r="F148" s="750" t="s">
        <v>611</v>
      </c>
      <c r="G148" s="749" t="s">
        <v>628</v>
      </c>
      <c r="H148" s="749">
        <v>191788</v>
      </c>
      <c r="I148" s="749">
        <v>91788</v>
      </c>
      <c r="J148" s="749" t="s">
        <v>870</v>
      </c>
      <c r="K148" s="749" t="s">
        <v>871</v>
      </c>
      <c r="L148" s="752">
        <v>9.1283333333333321</v>
      </c>
      <c r="M148" s="752">
        <v>24</v>
      </c>
      <c r="N148" s="753">
        <v>219.07999999999998</v>
      </c>
    </row>
    <row r="149" spans="1:14" ht="14.4" customHeight="1" x14ac:dyDescent="0.3">
      <c r="A149" s="747" t="s">
        <v>574</v>
      </c>
      <c r="B149" s="748" t="s">
        <v>575</v>
      </c>
      <c r="C149" s="749" t="s">
        <v>588</v>
      </c>
      <c r="D149" s="750" t="s">
        <v>589</v>
      </c>
      <c r="E149" s="751">
        <v>50113001</v>
      </c>
      <c r="F149" s="750" t="s">
        <v>611</v>
      </c>
      <c r="G149" s="749" t="s">
        <v>612</v>
      </c>
      <c r="H149" s="749">
        <v>184398</v>
      </c>
      <c r="I149" s="749">
        <v>84398</v>
      </c>
      <c r="J149" s="749" t="s">
        <v>872</v>
      </c>
      <c r="K149" s="749" t="s">
        <v>873</v>
      </c>
      <c r="L149" s="752">
        <v>114.17000000000003</v>
      </c>
      <c r="M149" s="752">
        <v>1</v>
      </c>
      <c r="N149" s="753">
        <v>114.17000000000003</v>
      </c>
    </row>
    <row r="150" spans="1:14" ht="14.4" customHeight="1" x14ac:dyDescent="0.3">
      <c r="A150" s="747" t="s">
        <v>574</v>
      </c>
      <c r="B150" s="748" t="s">
        <v>575</v>
      </c>
      <c r="C150" s="749" t="s">
        <v>588</v>
      </c>
      <c r="D150" s="750" t="s">
        <v>589</v>
      </c>
      <c r="E150" s="751">
        <v>50113001</v>
      </c>
      <c r="F150" s="750" t="s">
        <v>611</v>
      </c>
      <c r="G150" s="749" t="s">
        <v>612</v>
      </c>
      <c r="H150" s="749">
        <v>184399</v>
      </c>
      <c r="I150" s="749">
        <v>84399</v>
      </c>
      <c r="J150" s="749" t="s">
        <v>874</v>
      </c>
      <c r="K150" s="749" t="s">
        <v>875</v>
      </c>
      <c r="L150" s="752">
        <v>126.34999999999998</v>
      </c>
      <c r="M150" s="752">
        <v>2</v>
      </c>
      <c r="N150" s="753">
        <v>252.69999999999996</v>
      </c>
    </row>
    <row r="151" spans="1:14" ht="14.4" customHeight="1" x14ac:dyDescent="0.3">
      <c r="A151" s="747" t="s">
        <v>574</v>
      </c>
      <c r="B151" s="748" t="s">
        <v>575</v>
      </c>
      <c r="C151" s="749" t="s">
        <v>588</v>
      </c>
      <c r="D151" s="750" t="s">
        <v>589</v>
      </c>
      <c r="E151" s="751">
        <v>50113001</v>
      </c>
      <c r="F151" s="750" t="s">
        <v>611</v>
      </c>
      <c r="G151" s="749" t="s">
        <v>612</v>
      </c>
      <c r="H151" s="749">
        <v>136126</v>
      </c>
      <c r="I151" s="749">
        <v>136126</v>
      </c>
      <c r="J151" s="749" t="s">
        <v>876</v>
      </c>
      <c r="K151" s="749" t="s">
        <v>877</v>
      </c>
      <c r="L151" s="752">
        <v>437.28000000000009</v>
      </c>
      <c r="M151" s="752">
        <v>1</v>
      </c>
      <c r="N151" s="753">
        <v>437.28000000000009</v>
      </c>
    </row>
    <row r="152" spans="1:14" ht="14.4" customHeight="1" x14ac:dyDescent="0.3">
      <c r="A152" s="747" t="s">
        <v>574</v>
      </c>
      <c r="B152" s="748" t="s">
        <v>575</v>
      </c>
      <c r="C152" s="749" t="s">
        <v>588</v>
      </c>
      <c r="D152" s="750" t="s">
        <v>589</v>
      </c>
      <c r="E152" s="751">
        <v>50113001</v>
      </c>
      <c r="F152" s="750" t="s">
        <v>611</v>
      </c>
      <c r="G152" s="749" t="s">
        <v>628</v>
      </c>
      <c r="H152" s="749">
        <v>849187</v>
      </c>
      <c r="I152" s="749">
        <v>111902</v>
      </c>
      <c r="J152" s="749" t="s">
        <v>878</v>
      </c>
      <c r="K152" s="749" t="s">
        <v>879</v>
      </c>
      <c r="L152" s="752">
        <v>32.33</v>
      </c>
      <c r="M152" s="752">
        <v>1</v>
      </c>
      <c r="N152" s="753">
        <v>32.33</v>
      </c>
    </row>
    <row r="153" spans="1:14" ht="14.4" customHeight="1" x14ac:dyDescent="0.3">
      <c r="A153" s="747" t="s">
        <v>574</v>
      </c>
      <c r="B153" s="748" t="s">
        <v>575</v>
      </c>
      <c r="C153" s="749" t="s">
        <v>588</v>
      </c>
      <c r="D153" s="750" t="s">
        <v>589</v>
      </c>
      <c r="E153" s="751">
        <v>50113001</v>
      </c>
      <c r="F153" s="750" t="s">
        <v>611</v>
      </c>
      <c r="G153" s="749" t="s">
        <v>628</v>
      </c>
      <c r="H153" s="749">
        <v>155824</v>
      </c>
      <c r="I153" s="749">
        <v>55824</v>
      </c>
      <c r="J153" s="749" t="s">
        <v>880</v>
      </c>
      <c r="K153" s="749" t="s">
        <v>881</v>
      </c>
      <c r="L153" s="752">
        <v>50.640000000000022</v>
      </c>
      <c r="M153" s="752">
        <v>126</v>
      </c>
      <c r="N153" s="753">
        <v>6380.6400000000031</v>
      </c>
    </row>
    <row r="154" spans="1:14" ht="14.4" customHeight="1" x14ac:dyDescent="0.3">
      <c r="A154" s="747" t="s">
        <v>574</v>
      </c>
      <c r="B154" s="748" t="s">
        <v>575</v>
      </c>
      <c r="C154" s="749" t="s">
        <v>588</v>
      </c>
      <c r="D154" s="750" t="s">
        <v>589</v>
      </c>
      <c r="E154" s="751">
        <v>50113001</v>
      </c>
      <c r="F154" s="750" t="s">
        <v>611</v>
      </c>
      <c r="G154" s="749" t="s">
        <v>628</v>
      </c>
      <c r="H154" s="749">
        <v>155823</v>
      </c>
      <c r="I154" s="749">
        <v>55823</v>
      </c>
      <c r="J154" s="749" t="s">
        <v>880</v>
      </c>
      <c r="K154" s="749" t="s">
        <v>882</v>
      </c>
      <c r="L154" s="752">
        <v>33.805</v>
      </c>
      <c r="M154" s="752">
        <v>48</v>
      </c>
      <c r="N154" s="753">
        <v>1622.64</v>
      </c>
    </row>
    <row r="155" spans="1:14" ht="14.4" customHeight="1" x14ac:dyDescent="0.3">
      <c r="A155" s="747" t="s">
        <v>574</v>
      </c>
      <c r="B155" s="748" t="s">
        <v>575</v>
      </c>
      <c r="C155" s="749" t="s">
        <v>588</v>
      </c>
      <c r="D155" s="750" t="s">
        <v>589</v>
      </c>
      <c r="E155" s="751">
        <v>50113001</v>
      </c>
      <c r="F155" s="750" t="s">
        <v>611</v>
      </c>
      <c r="G155" s="749" t="s">
        <v>628</v>
      </c>
      <c r="H155" s="749">
        <v>126786</v>
      </c>
      <c r="I155" s="749">
        <v>26786</v>
      </c>
      <c r="J155" s="749" t="s">
        <v>883</v>
      </c>
      <c r="K155" s="749" t="s">
        <v>884</v>
      </c>
      <c r="L155" s="752">
        <v>405.99</v>
      </c>
      <c r="M155" s="752">
        <v>6</v>
      </c>
      <c r="N155" s="753">
        <v>2435.94</v>
      </c>
    </row>
    <row r="156" spans="1:14" ht="14.4" customHeight="1" x14ac:dyDescent="0.3">
      <c r="A156" s="747" t="s">
        <v>574</v>
      </c>
      <c r="B156" s="748" t="s">
        <v>575</v>
      </c>
      <c r="C156" s="749" t="s">
        <v>588</v>
      </c>
      <c r="D156" s="750" t="s">
        <v>589</v>
      </c>
      <c r="E156" s="751">
        <v>50113001</v>
      </c>
      <c r="F156" s="750" t="s">
        <v>611</v>
      </c>
      <c r="G156" s="749" t="s">
        <v>628</v>
      </c>
      <c r="H156" s="749">
        <v>187607</v>
      </c>
      <c r="I156" s="749">
        <v>187607</v>
      </c>
      <c r="J156" s="749" t="s">
        <v>885</v>
      </c>
      <c r="K156" s="749" t="s">
        <v>886</v>
      </c>
      <c r="L156" s="752">
        <v>273.89999999999998</v>
      </c>
      <c r="M156" s="752">
        <v>1</v>
      </c>
      <c r="N156" s="753">
        <v>273.89999999999998</v>
      </c>
    </row>
    <row r="157" spans="1:14" ht="14.4" customHeight="1" x14ac:dyDescent="0.3">
      <c r="A157" s="747" t="s">
        <v>574</v>
      </c>
      <c r="B157" s="748" t="s">
        <v>575</v>
      </c>
      <c r="C157" s="749" t="s">
        <v>588</v>
      </c>
      <c r="D157" s="750" t="s">
        <v>589</v>
      </c>
      <c r="E157" s="751">
        <v>50113001</v>
      </c>
      <c r="F157" s="750" t="s">
        <v>611</v>
      </c>
      <c r="G157" s="749" t="s">
        <v>612</v>
      </c>
      <c r="H157" s="749">
        <v>200863</v>
      </c>
      <c r="I157" s="749">
        <v>200863</v>
      </c>
      <c r="J157" s="749" t="s">
        <v>887</v>
      </c>
      <c r="K157" s="749" t="s">
        <v>888</v>
      </c>
      <c r="L157" s="752">
        <v>85.550000000000011</v>
      </c>
      <c r="M157" s="752">
        <v>3</v>
      </c>
      <c r="N157" s="753">
        <v>256.65000000000003</v>
      </c>
    </row>
    <row r="158" spans="1:14" ht="14.4" customHeight="1" x14ac:dyDescent="0.3">
      <c r="A158" s="747" t="s">
        <v>574</v>
      </c>
      <c r="B158" s="748" t="s">
        <v>575</v>
      </c>
      <c r="C158" s="749" t="s">
        <v>588</v>
      </c>
      <c r="D158" s="750" t="s">
        <v>589</v>
      </c>
      <c r="E158" s="751">
        <v>50113001</v>
      </c>
      <c r="F158" s="750" t="s">
        <v>611</v>
      </c>
      <c r="G158" s="749" t="s">
        <v>612</v>
      </c>
      <c r="H158" s="749">
        <v>102420</v>
      </c>
      <c r="I158" s="749">
        <v>2420</v>
      </c>
      <c r="J158" s="749" t="s">
        <v>889</v>
      </c>
      <c r="K158" s="749" t="s">
        <v>890</v>
      </c>
      <c r="L158" s="752">
        <v>105.07</v>
      </c>
      <c r="M158" s="752">
        <v>1</v>
      </c>
      <c r="N158" s="753">
        <v>105.07</v>
      </c>
    </row>
    <row r="159" spans="1:14" ht="14.4" customHeight="1" x14ac:dyDescent="0.3">
      <c r="A159" s="747" t="s">
        <v>574</v>
      </c>
      <c r="B159" s="748" t="s">
        <v>575</v>
      </c>
      <c r="C159" s="749" t="s">
        <v>588</v>
      </c>
      <c r="D159" s="750" t="s">
        <v>589</v>
      </c>
      <c r="E159" s="751">
        <v>50113001</v>
      </c>
      <c r="F159" s="750" t="s">
        <v>611</v>
      </c>
      <c r="G159" s="749" t="s">
        <v>628</v>
      </c>
      <c r="H159" s="749">
        <v>850729</v>
      </c>
      <c r="I159" s="749">
        <v>157875</v>
      </c>
      <c r="J159" s="749" t="s">
        <v>891</v>
      </c>
      <c r="K159" s="749" t="s">
        <v>892</v>
      </c>
      <c r="L159" s="752">
        <v>225.5</v>
      </c>
      <c r="M159" s="752">
        <v>14</v>
      </c>
      <c r="N159" s="753">
        <v>3157</v>
      </c>
    </row>
    <row r="160" spans="1:14" ht="14.4" customHeight="1" x14ac:dyDescent="0.3">
      <c r="A160" s="747" t="s">
        <v>574</v>
      </c>
      <c r="B160" s="748" t="s">
        <v>575</v>
      </c>
      <c r="C160" s="749" t="s">
        <v>588</v>
      </c>
      <c r="D160" s="750" t="s">
        <v>589</v>
      </c>
      <c r="E160" s="751">
        <v>50113001</v>
      </c>
      <c r="F160" s="750" t="s">
        <v>611</v>
      </c>
      <c r="G160" s="749" t="s">
        <v>612</v>
      </c>
      <c r="H160" s="749">
        <v>207820</v>
      </c>
      <c r="I160" s="749">
        <v>207820</v>
      </c>
      <c r="J160" s="749" t="s">
        <v>893</v>
      </c>
      <c r="K160" s="749" t="s">
        <v>894</v>
      </c>
      <c r="L160" s="752">
        <v>30.415000000000003</v>
      </c>
      <c r="M160" s="752">
        <v>96</v>
      </c>
      <c r="N160" s="753">
        <v>2919.84</v>
      </c>
    </row>
    <row r="161" spans="1:14" ht="14.4" customHeight="1" x14ac:dyDescent="0.3">
      <c r="A161" s="747" t="s">
        <v>574</v>
      </c>
      <c r="B161" s="748" t="s">
        <v>575</v>
      </c>
      <c r="C161" s="749" t="s">
        <v>588</v>
      </c>
      <c r="D161" s="750" t="s">
        <v>589</v>
      </c>
      <c r="E161" s="751">
        <v>50113001</v>
      </c>
      <c r="F161" s="750" t="s">
        <v>611</v>
      </c>
      <c r="G161" s="749" t="s">
        <v>628</v>
      </c>
      <c r="H161" s="749">
        <v>847149</v>
      </c>
      <c r="I161" s="749">
        <v>124115</v>
      </c>
      <c r="J161" s="749" t="s">
        <v>895</v>
      </c>
      <c r="K161" s="749" t="s">
        <v>860</v>
      </c>
      <c r="L161" s="752">
        <v>213.24</v>
      </c>
      <c r="M161" s="752">
        <v>1</v>
      </c>
      <c r="N161" s="753">
        <v>213.24</v>
      </c>
    </row>
    <row r="162" spans="1:14" ht="14.4" customHeight="1" x14ac:dyDescent="0.3">
      <c r="A162" s="747" t="s">
        <v>574</v>
      </c>
      <c r="B162" s="748" t="s">
        <v>575</v>
      </c>
      <c r="C162" s="749" t="s">
        <v>588</v>
      </c>
      <c r="D162" s="750" t="s">
        <v>589</v>
      </c>
      <c r="E162" s="751">
        <v>50113001</v>
      </c>
      <c r="F162" s="750" t="s">
        <v>611</v>
      </c>
      <c r="G162" s="749" t="s">
        <v>628</v>
      </c>
      <c r="H162" s="749">
        <v>845220</v>
      </c>
      <c r="I162" s="749">
        <v>101211</v>
      </c>
      <c r="J162" s="749" t="s">
        <v>896</v>
      </c>
      <c r="K162" s="749" t="s">
        <v>897</v>
      </c>
      <c r="L162" s="752">
        <v>219.57000000000005</v>
      </c>
      <c r="M162" s="752">
        <v>1</v>
      </c>
      <c r="N162" s="753">
        <v>219.57000000000005</v>
      </c>
    </row>
    <row r="163" spans="1:14" ht="14.4" customHeight="1" x14ac:dyDescent="0.3">
      <c r="A163" s="747" t="s">
        <v>574</v>
      </c>
      <c r="B163" s="748" t="s">
        <v>575</v>
      </c>
      <c r="C163" s="749" t="s">
        <v>588</v>
      </c>
      <c r="D163" s="750" t="s">
        <v>589</v>
      </c>
      <c r="E163" s="751">
        <v>50113001</v>
      </c>
      <c r="F163" s="750" t="s">
        <v>611</v>
      </c>
      <c r="G163" s="749" t="s">
        <v>612</v>
      </c>
      <c r="H163" s="749">
        <v>849831</v>
      </c>
      <c r="I163" s="749">
        <v>162008</v>
      </c>
      <c r="J163" s="749" t="s">
        <v>898</v>
      </c>
      <c r="K163" s="749" t="s">
        <v>838</v>
      </c>
      <c r="L163" s="752">
        <v>170.84000000000003</v>
      </c>
      <c r="M163" s="752">
        <v>1</v>
      </c>
      <c r="N163" s="753">
        <v>170.84000000000003</v>
      </c>
    </row>
    <row r="164" spans="1:14" ht="14.4" customHeight="1" x14ac:dyDescent="0.3">
      <c r="A164" s="747" t="s">
        <v>574</v>
      </c>
      <c r="B164" s="748" t="s">
        <v>575</v>
      </c>
      <c r="C164" s="749" t="s">
        <v>588</v>
      </c>
      <c r="D164" s="750" t="s">
        <v>589</v>
      </c>
      <c r="E164" s="751">
        <v>50113001</v>
      </c>
      <c r="F164" s="750" t="s">
        <v>611</v>
      </c>
      <c r="G164" s="749" t="s">
        <v>612</v>
      </c>
      <c r="H164" s="749">
        <v>177047</v>
      </c>
      <c r="I164" s="749">
        <v>77047</v>
      </c>
      <c r="J164" s="749" t="s">
        <v>899</v>
      </c>
      <c r="K164" s="749" t="s">
        <v>900</v>
      </c>
      <c r="L164" s="752">
        <v>117.96</v>
      </c>
      <c r="M164" s="752">
        <v>1</v>
      </c>
      <c r="N164" s="753">
        <v>117.96</v>
      </c>
    </row>
    <row r="165" spans="1:14" ht="14.4" customHeight="1" x14ac:dyDescent="0.3">
      <c r="A165" s="747" t="s">
        <v>574</v>
      </c>
      <c r="B165" s="748" t="s">
        <v>575</v>
      </c>
      <c r="C165" s="749" t="s">
        <v>588</v>
      </c>
      <c r="D165" s="750" t="s">
        <v>589</v>
      </c>
      <c r="E165" s="751">
        <v>50113001</v>
      </c>
      <c r="F165" s="750" t="s">
        <v>611</v>
      </c>
      <c r="G165" s="749" t="s">
        <v>576</v>
      </c>
      <c r="H165" s="749">
        <v>1633</v>
      </c>
      <c r="I165" s="749">
        <v>1633</v>
      </c>
      <c r="J165" s="749" t="s">
        <v>901</v>
      </c>
      <c r="K165" s="749" t="s">
        <v>902</v>
      </c>
      <c r="L165" s="752">
        <v>26.74</v>
      </c>
      <c r="M165" s="752">
        <v>2</v>
      </c>
      <c r="N165" s="753">
        <v>53.48</v>
      </c>
    </row>
    <row r="166" spans="1:14" ht="14.4" customHeight="1" x14ac:dyDescent="0.3">
      <c r="A166" s="747" t="s">
        <v>574</v>
      </c>
      <c r="B166" s="748" t="s">
        <v>575</v>
      </c>
      <c r="C166" s="749" t="s">
        <v>588</v>
      </c>
      <c r="D166" s="750" t="s">
        <v>589</v>
      </c>
      <c r="E166" s="751">
        <v>50113001</v>
      </c>
      <c r="F166" s="750" t="s">
        <v>611</v>
      </c>
      <c r="G166" s="749" t="s">
        <v>628</v>
      </c>
      <c r="H166" s="749">
        <v>145567</v>
      </c>
      <c r="I166" s="749">
        <v>145567</v>
      </c>
      <c r="J166" s="749" t="s">
        <v>903</v>
      </c>
      <c r="K166" s="749" t="s">
        <v>625</v>
      </c>
      <c r="L166" s="752">
        <v>106.71</v>
      </c>
      <c r="M166" s="752">
        <v>1</v>
      </c>
      <c r="N166" s="753">
        <v>106.71</v>
      </c>
    </row>
    <row r="167" spans="1:14" ht="14.4" customHeight="1" x14ac:dyDescent="0.3">
      <c r="A167" s="747" t="s">
        <v>574</v>
      </c>
      <c r="B167" s="748" t="s">
        <v>575</v>
      </c>
      <c r="C167" s="749" t="s">
        <v>588</v>
      </c>
      <c r="D167" s="750" t="s">
        <v>589</v>
      </c>
      <c r="E167" s="751">
        <v>50113001</v>
      </c>
      <c r="F167" s="750" t="s">
        <v>611</v>
      </c>
      <c r="G167" s="749" t="s">
        <v>612</v>
      </c>
      <c r="H167" s="749">
        <v>192086</v>
      </c>
      <c r="I167" s="749">
        <v>92086</v>
      </c>
      <c r="J167" s="749" t="s">
        <v>904</v>
      </c>
      <c r="K167" s="749" t="s">
        <v>905</v>
      </c>
      <c r="L167" s="752">
        <v>135.62</v>
      </c>
      <c r="M167" s="752">
        <v>2</v>
      </c>
      <c r="N167" s="753">
        <v>271.24</v>
      </c>
    </row>
    <row r="168" spans="1:14" ht="14.4" customHeight="1" x14ac:dyDescent="0.3">
      <c r="A168" s="747" t="s">
        <v>574</v>
      </c>
      <c r="B168" s="748" t="s">
        <v>575</v>
      </c>
      <c r="C168" s="749" t="s">
        <v>588</v>
      </c>
      <c r="D168" s="750" t="s">
        <v>589</v>
      </c>
      <c r="E168" s="751">
        <v>50113001</v>
      </c>
      <c r="F168" s="750" t="s">
        <v>611</v>
      </c>
      <c r="G168" s="749" t="s">
        <v>628</v>
      </c>
      <c r="H168" s="749">
        <v>215904</v>
      </c>
      <c r="I168" s="749">
        <v>215904</v>
      </c>
      <c r="J168" s="749" t="s">
        <v>906</v>
      </c>
      <c r="K168" s="749" t="s">
        <v>907</v>
      </c>
      <c r="L168" s="752">
        <v>119.2</v>
      </c>
      <c r="M168" s="752">
        <v>1</v>
      </c>
      <c r="N168" s="753">
        <v>119.2</v>
      </c>
    </row>
    <row r="169" spans="1:14" ht="14.4" customHeight="1" x14ac:dyDescent="0.3">
      <c r="A169" s="747" t="s">
        <v>574</v>
      </c>
      <c r="B169" s="748" t="s">
        <v>575</v>
      </c>
      <c r="C169" s="749" t="s">
        <v>588</v>
      </c>
      <c r="D169" s="750" t="s">
        <v>589</v>
      </c>
      <c r="E169" s="751">
        <v>50113001</v>
      </c>
      <c r="F169" s="750" t="s">
        <v>611</v>
      </c>
      <c r="G169" s="749" t="s">
        <v>628</v>
      </c>
      <c r="H169" s="749">
        <v>115245</v>
      </c>
      <c r="I169" s="749">
        <v>15245</v>
      </c>
      <c r="J169" s="749" t="s">
        <v>908</v>
      </c>
      <c r="K169" s="749" t="s">
        <v>909</v>
      </c>
      <c r="L169" s="752">
        <v>1375</v>
      </c>
      <c r="M169" s="752">
        <v>2</v>
      </c>
      <c r="N169" s="753">
        <v>2750</v>
      </c>
    </row>
    <row r="170" spans="1:14" ht="14.4" customHeight="1" x14ac:dyDescent="0.3">
      <c r="A170" s="747" t="s">
        <v>574</v>
      </c>
      <c r="B170" s="748" t="s">
        <v>575</v>
      </c>
      <c r="C170" s="749" t="s">
        <v>588</v>
      </c>
      <c r="D170" s="750" t="s">
        <v>589</v>
      </c>
      <c r="E170" s="751">
        <v>50113001</v>
      </c>
      <c r="F170" s="750" t="s">
        <v>611</v>
      </c>
      <c r="G170" s="749" t="s">
        <v>612</v>
      </c>
      <c r="H170" s="749">
        <v>180058</v>
      </c>
      <c r="I170" s="749">
        <v>80058</v>
      </c>
      <c r="J170" s="749" t="s">
        <v>910</v>
      </c>
      <c r="K170" s="749" t="s">
        <v>911</v>
      </c>
      <c r="L170" s="752">
        <v>123.40999999999997</v>
      </c>
      <c r="M170" s="752">
        <v>1</v>
      </c>
      <c r="N170" s="753">
        <v>123.40999999999997</v>
      </c>
    </row>
    <row r="171" spans="1:14" ht="14.4" customHeight="1" x14ac:dyDescent="0.3">
      <c r="A171" s="747" t="s">
        <v>574</v>
      </c>
      <c r="B171" s="748" t="s">
        <v>575</v>
      </c>
      <c r="C171" s="749" t="s">
        <v>588</v>
      </c>
      <c r="D171" s="750" t="s">
        <v>589</v>
      </c>
      <c r="E171" s="751">
        <v>50113001</v>
      </c>
      <c r="F171" s="750" t="s">
        <v>611</v>
      </c>
      <c r="G171" s="749" t="s">
        <v>612</v>
      </c>
      <c r="H171" s="749">
        <v>172564</v>
      </c>
      <c r="I171" s="749">
        <v>72564</v>
      </c>
      <c r="J171" s="749" t="s">
        <v>912</v>
      </c>
      <c r="K171" s="749" t="s">
        <v>913</v>
      </c>
      <c r="L171" s="752">
        <v>472.23272727272729</v>
      </c>
      <c r="M171" s="752">
        <v>11</v>
      </c>
      <c r="N171" s="753">
        <v>5194.5600000000004</v>
      </c>
    </row>
    <row r="172" spans="1:14" ht="14.4" customHeight="1" x14ac:dyDescent="0.3">
      <c r="A172" s="747" t="s">
        <v>574</v>
      </c>
      <c r="B172" s="748" t="s">
        <v>575</v>
      </c>
      <c r="C172" s="749" t="s">
        <v>588</v>
      </c>
      <c r="D172" s="750" t="s">
        <v>589</v>
      </c>
      <c r="E172" s="751">
        <v>50113001</v>
      </c>
      <c r="F172" s="750" t="s">
        <v>611</v>
      </c>
      <c r="G172" s="749" t="s">
        <v>628</v>
      </c>
      <c r="H172" s="749">
        <v>144127</v>
      </c>
      <c r="I172" s="749">
        <v>144127</v>
      </c>
      <c r="J172" s="749" t="s">
        <v>914</v>
      </c>
      <c r="K172" s="749" t="s">
        <v>915</v>
      </c>
      <c r="L172" s="752">
        <v>115.61</v>
      </c>
      <c r="M172" s="752">
        <v>1</v>
      </c>
      <c r="N172" s="753">
        <v>115.61</v>
      </c>
    </row>
    <row r="173" spans="1:14" ht="14.4" customHeight="1" x14ac:dyDescent="0.3">
      <c r="A173" s="747" t="s">
        <v>574</v>
      </c>
      <c r="B173" s="748" t="s">
        <v>575</v>
      </c>
      <c r="C173" s="749" t="s">
        <v>588</v>
      </c>
      <c r="D173" s="750" t="s">
        <v>589</v>
      </c>
      <c r="E173" s="751">
        <v>50113001</v>
      </c>
      <c r="F173" s="750" t="s">
        <v>611</v>
      </c>
      <c r="G173" s="749" t="s">
        <v>628</v>
      </c>
      <c r="H173" s="749">
        <v>109709</v>
      </c>
      <c r="I173" s="749">
        <v>9709</v>
      </c>
      <c r="J173" s="749" t="s">
        <v>916</v>
      </c>
      <c r="K173" s="749" t="s">
        <v>917</v>
      </c>
      <c r="L173" s="752">
        <v>64.961764705882345</v>
      </c>
      <c r="M173" s="752">
        <v>34</v>
      </c>
      <c r="N173" s="753">
        <v>2208.6999999999998</v>
      </c>
    </row>
    <row r="174" spans="1:14" ht="14.4" customHeight="1" x14ac:dyDescent="0.3">
      <c r="A174" s="747" t="s">
        <v>574</v>
      </c>
      <c r="B174" s="748" t="s">
        <v>575</v>
      </c>
      <c r="C174" s="749" t="s">
        <v>588</v>
      </c>
      <c r="D174" s="750" t="s">
        <v>589</v>
      </c>
      <c r="E174" s="751">
        <v>50113001</v>
      </c>
      <c r="F174" s="750" t="s">
        <v>611</v>
      </c>
      <c r="G174" s="749" t="s">
        <v>628</v>
      </c>
      <c r="H174" s="749">
        <v>848251</v>
      </c>
      <c r="I174" s="749">
        <v>122632</v>
      </c>
      <c r="J174" s="749" t="s">
        <v>918</v>
      </c>
      <c r="K174" s="749" t="s">
        <v>919</v>
      </c>
      <c r="L174" s="752">
        <v>210.46</v>
      </c>
      <c r="M174" s="752">
        <v>1</v>
      </c>
      <c r="N174" s="753">
        <v>210.46</v>
      </c>
    </row>
    <row r="175" spans="1:14" ht="14.4" customHeight="1" x14ac:dyDescent="0.3">
      <c r="A175" s="747" t="s">
        <v>574</v>
      </c>
      <c r="B175" s="748" t="s">
        <v>575</v>
      </c>
      <c r="C175" s="749" t="s">
        <v>588</v>
      </c>
      <c r="D175" s="750" t="s">
        <v>589</v>
      </c>
      <c r="E175" s="751">
        <v>50113001</v>
      </c>
      <c r="F175" s="750" t="s">
        <v>611</v>
      </c>
      <c r="G175" s="749" t="s">
        <v>612</v>
      </c>
      <c r="H175" s="749">
        <v>844145</v>
      </c>
      <c r="I175" s="749">
        <v>56350</v>
      </c>
      <c r="J175" s="749" t="s">
        <v>920</v>
      </c>
      <c r="K175" s="749" t="s">
        <v>921</v>
      </c>
      <c r="L175" s="752">
        <v>33.560000000000009</v>
      </c>
      <c r="M175" s="752">
        <v>2</v>
      </c>
      <c r="N175" s="753">
        <v>67.120000000000019</v>
      </c>
    </row>
    <row r="176" spans="1:14" ht="14.4" customHeight="1" x14ac:dyDescent="0.3">
      <c r="A176" s="747" t="s">
        <v>574</v>
      </c>
      <c r="B176" s="748" t="s">
        <v>575</v>
      </c>
      <c r="C176" s="749" t="s">
        <v>588</v>
      </c>
      <c r="D176" s="750" t="s">
        <v>589</v>
      </c>
      <c r="E176" s="751">
        <v>50113001</v>
      </c>
      <c r="F176" s="750" t="s">
        <v>611</v>
      </c>
      <c r="G176" s="749" t="s">
        <v>612</v>
      </c>
      <c r="H176" s="749">
        <v>850445</v>
      </c>
      <c r="I176" s="749">
        <v>109810</v>
      </c>
      <c r="J176" s="749" t="s">
        <v>922</v>
      </c>
      <c r="K176" s="749" t="s">
        <v>923</v>
      </c>
      <c r="L176" s="752">
        <v>828.63</v>
      </c>
      <c r="M176" s="752">
        <v>2</v>
      </c>
      <c r="N176" s="753">
        <v>1657.26</v>
      </c>
    </row>
    <row r="177" spans="1:14" ht="14.4" customHeight="1" x14ac:dyDescent="0.3">
      <c r="A177" s="747" t="s">
        <v>574</v>
      </c>
      <c r="B177" s="748" t="s">
        <v>575</v>
      </c>
      <c r="C177" s="749" t="s">
        <v>588</v>
      </c>
      <c r="D177" s="750" t="s">
        <v>589</v>
      </c>
      <c r="E177" s="751">
        <v>50113001</v>
      </c>
      <c r="F177" s="750" t="s">
        <v>611</v>
      </c>
      <c r="G177" s="749" t="s">
        <v>612</v>
      </c>
      <c r="H177" s="749">
        <v>100610</v>
      </c>
      <c r="I177" s="749">
        <v>610</v>
      </c>
      <c r="J177" s="749" t="s">
        <v>924</v>
      </c>
      <c r="K177" s="749" t="s">
        <v>925</v>
      </c>
      <c r="L177" s="752">
        <v>72.5</v>
      </c>
      <c r="M177" s="752">
        <v>28</v>
      </c>
      <c r="N177" s="753">
        <v>2030</v>
      </c>
    </row>
    <row r="178" spans="1:14" ht="14.4" customHeight="1" x14ac:dyDescent="0.3">
      <c r="A178" s="747" t="s">
        <v>574</v>
      </c>
      <c r="B178" s="748" t="s">
        <v>575</v>
      </c>
      <c r="C178" s="749" t="s">
        <v>588</v>
      </c>
      <c r="D178" s="750" t="s">
        <v>589</v>
      </c>
      <c r="E178" s="751">
        <v>50113001</v>
      </c>
      <c r="F178" s="750" t="s">
        <v>611</v>
      </c>
      <c r="G178" s="749" t="s">
        <v>612</v>
      </c>
      <c r="H178" s="749">
        <v>100612</v>
      </c>
      <c r="I178" s="749">
        <v>612</v>
      </c>
      <c r="J178" s="749" t="s">
        <v>926</v>
      </c>
      <c r="K178" s="749" t="s">
        <v>927</v>
      </c>
      <c r="L178" s="752">
        <v>67.66</v>
      </c>
      <c r="M178" s="752">
        <v>14</v>
      </c>
      <c r="N178" s="753">
        <v>947.2399999999999</v>
      </c>
    </row>
    <row r="179" spans="1:14" ht="14.4" customHeight="1" x14ac:dyDescent="0.3">
      <c r="A179" s="747" t="s">
        <v>574</v>
      </c>
      <c r="B179" s="748" t="s">
        <v>575</v>
      </c>
      <c r="C179" s="749" t="s">
        <v>588</v>
      </c>
      <c r="D179" s="750" t="s">
        <v>589</v>
      </c>
      <c r="E179" s="751">
        <v>50113001</v>
      </c>
      <c r="F179" s="750" t="s">
        <v>611</v>
      </c>
      <c r="G179" s="749" t="s">
        <v>612</v>
      </c>
      <c r="H179" s="749">
        <v>153940</v>
      </c>
      <c r="I179" s="749">
        <v>53940</v>
      </c>
      <c r="J179" s="749" t="s">
        <v>926</v>
      </c>
      <c r="K179" s="749" t="s">
        <v>928</v>
      </c>
      <c r="L179" s="752">
        <v>65.099999999999994</v>
      </c>
      <c r="M179" s="752">
        <v>2</v>
      </c>
      <c r="N179" s="753">
        <v>130.19999999999999</v>
      </c>
    </row>
    <row r="180" spans="1:14" ht="14.4" customHeight="1" x14ac:dyDescent="0.3">
      <c r="A180" s="747" t="s">
        <v>574</v>
      </c>
      <c r="B180" s="748" t="s">
        <v>575</v>
      </c>
      <c r="C180" s="749" t="s">
        <v>588</v>
      </c>
      <c r="D180" s="750" t="s">
        <v>589</v>
      </c>
      <c r="E180" s="751">
        <v>50113001</v>
      </c>
      <c r="F180" s="750" t="s">
        <v>611</v>
      </c>
      <c r="G180" s="749" t="s">
        <v>612</v>
      </c>
      <c r="H180" s="749">
        <v>395294</v>
      </c>
      <c r="I180" s="749">
        <v>180306</v>
      </c>
      <c r="J180" s="749" t="s">
        <v>929</v>
      </c>
      <c r="K180" s="749" t="s">
        <v>930</v>
      </c>
      <c r="L180" s="752">
        <v>176.58500000000001</v>
      </c>
      <c r="M180" s="752">
        <v>10</v>
      </c>
      <c r="N180" s="753">
        <v>1765.8500000000001</v>
      </c>
    </row>
    <row r="181" spans="1:14" ht="14.4" customHeight="1" x14ac:dyDescent="0.3">
      <c r="A181" s="747" t="s">
        <v>574</v>
      </c>
      <c r="B181" s="748" t="s">
        <v>575</v>
      </c>
      <c r="C181" s="749" t="s">
        <v>588</v>
      </c>
      <c r="D181" s="750" t="s">
        <v>589</v>
      </c>
      <c r="E181" s="751">
        <v>50113001</v>
      </c>
      <c r="F181" s="750" t="s">
        <v>611</v>
      </c>
      <c r="G181" s="749" t="s">
        <v>612</v>
      </c>
      <c r="H181" s="749">
        <v>116445</v>
      </c>
      <c r="I181" s="749">
        <v>16445</v>
      </c>
      <c r="J181" s="749" t="s">
        <v>931</v>
      </c>
      <c r="K181" s="749" t="s">
        <v>932</v>
      </c>
      <c r="L181" s="752">
        <v>121.44</v>
      </c>
      <c r="M181" s="752">
        <v>1</v>
      </c>
      <c r="N181" s="753">
        <v>121.44</v>
      </c>
    </row>
    <row r="182" spans="1:14" ht="14.4" customHeight="1" x14ac:dyDescent="0.3">
      <c r="A182" s="747" t="s">
        <v>574</v>
      </c>
      <c r="B182" s="748" t="s">
        <v>575</v>
      </c>
      <c r="C182" s="749" t="s">
        <v>588</v>
      </c>
      <c r="D182" s="750" t="s">
        <v>589</v>
      </c>
      <c r="E182" s="751">
        <v>50113001</v>
      </c>
      <c r="F182" s="750" t="s">
        <v>611</v>
      </c>
      <c r="G182" s="749" t="s">
        <v>628</v>
      </c>
      <c r="H182" s="749">
        <v>158191</v>
      </c>
      <c r="I182" s="749">
        <v>158191</v>
      </c>
      <c r="J182" s="749" t="s">
        <v>933</v>
      </c>
      <c r="K182" s="749" t="s">
        <v>934</v>
      </c>
      <c r="L182" s="752">
        <v>58.88</v>
      </c>
      <c r="M182" s="752">
        <v>3</v>
      </c>
      <c r="N182" s="753">
        <v>176.64000000000001</v>
      </c>
    </row>
    <row r="183" spans="1:14" ht="14.4" customHeight="1" x14ac:dyDescent="0.3">
      <c r="A183" s="747" t="s">
        <v>574</v>
      </c>
      <c r="B183" s="748" t="s">
        <v>575</v>
      </c>
      <c r="C183" s="749" t="s">
        <v>588</v>
      </c>
      <c r="D183" s="750" t="s">
        <v>589</v>
      </c>
      <c r="E183" s="751">
        <v>50113001</v>
      </c>
      <c r="F183" s="750" t="s">
        <v>611</v>
      </c>
      <c r="G183" s="749" t="s">
        <v>612</v>
      </c>
      <c r="H183" s="749">
        <v>184360</v>
      </c>
      <c r="I183" s="749">
        <v>84360</v>
      </c>
      <c r="J183" s="749" t="s">
        <v>935</v>
      </c>
      <c r="K183" s="749" t="s">
        <v>936</v>
      </c>
      <c r="L183" s="752">
        <v>149.68666666666667</v>
      </c>
      <c r="M183" s="752">
        <v>3</v>
      </c>
      <c r="N183" s="753">
        <v>449.06</v>
      </c>
    </row>
    <row r="184" spans="1:14" ht="14.4" customHeight="1" x14ac:dyDescent="0.3">
      <c r="A184" s="747" t="s">
        <v>574</v>
      </c>
      <c r="B184" s="748" t="s">
        <v>575</v>
      </c>
      <c r="C184" s="749" t="s">
        <v>588</v>
      </c>
      <c r="D184" s="750" t="s">
        <v>589</v>
      </c>
      <c r="E184" s="751">
        <v>50113001</v>
      </c>
      <c r="F184" s="750" t="s">
        <v>611</v>
      </c>
      <c r="G184" s="749" t="s">
        <v>612</v>
      </c>
      <c r="H184" s="749">
        <v>131215</v>
      </c>
      <c r="I184" s="749">
        <v>31215</v>
      </c>
      <c r="J184" s="749" t="s">
        <v>937</v>
      </c>
      <c r="K184" s="749" t="s">
        <v>938</v>
      </c>
      <c r="L184" s="752">
        <v>54.870000000000019</v>
      </c>
      <c r="M184" s="752">
        <v>1</v>
      </c>
      <c r="N184" s="753">
        <v>54.870000000000019</v>
      </c>
    </row>
    <row r="185" spans="1:14" ht="14.4" customHeight="1" x14ac:dyDescent="0.3">
      <c r="A185" s="747" t="s">
        <v>574</v>
      </c>
      <c r="B185" s="748" t="s">
        <v>575</v>
      </c>
      <c r="C185" s="749" t="s">
        <v>588</v>
      </c>
      <c r="D185" s="750" t="s">
        <v>589</v>
      </c>
      <c r="E185" s="751">
        <v>50113001</v>
      </c>
      <c r="F185" s="750" t="s">
        <v>611</v>
      </c>
      <c r="G185" s="749" t="s">
        <v>612</v>
      </c>
      <c r="H185" s="749">
        <v>131385</v>
      </c>
      <c r="I185" s="749">
        <v>31385</v>
      </c>
      <c r="J185" s="749" t="s">
        <v>937</v>
      </c>
      <c r="K185" s="749" t="s">
        <v>939</v>
      </c>
      <c r="L185" s="752">
        <v>39.19</v>
      </c>
      <c r="M185" s="752">
        <v>2</v>
      </c>
      <c r="N185" s="753">
        <v>78.38</v>
      </c>
    </row>
    <row r="186" spans="1:14" ht="14.4" customHeight="1" x14ac:dyDescent="0.3">
      <c r="A186" s="747" t="s">
        <v>574</v>
      </c>
      <c r="B186" s="748" t="s">
        <v>575</v>
      </c>
      <c r="C186" s="749" t="s">
        <v>588</v>
      </c>
      <c r="D186" s="750" t="s">
        <v>589</v>
      </c>
      <c r="E186" s="751">
        <v>50113001</v>
      </c>
      <c r="F186" s="750" t="s">
        <v>611</v>
      </c>
      <c r="G186" s="749" t="s">
        <v>612</v>
      </c>
      <c r="H186" s="749">
        <v>848632</v>
      </c>
      <c r="I186" s="749">
        <v>125315</v>
      </c>
      <c r="J186" s="749" t="s">
        <v>940</v>
      </c>
      <c r="K186" s="749" t="s">
        <v>941</v>
      </c>
      <c r="L186" s="752">
        <v>58.20000000000001</v>
      </c>
      <c r="M186" s="752">
        <v>3</v>
      </c>
      <c r="N186" s="753">
        <v>174.60000000000002</v>
      </c>
    </row>
    <row r="187" spans="1:14" ht="14.4" customHeight="1" x14ac:dyDescent="0.3">
      <c r="A187" s="747" t="s">
        <v>574</v>
      </c>
      <c r="B187" s="748" t="s">
        <v>575</v>
      </c>
      <c r="C187" s="749" t="s">
        <v>588</v>
      </c>
      <c r="D187" s="750" t="s">
        <v>589</v>
      </c>
      <c r="E187" s="751">
        <v>50113001</v>
      </c>
      <c r="F187" s="750" t="s">
        <v>611</v>
      </c>
      <c r="G187" s="749" t="s">
        <v>612</v>
      </c>
      <c r="H187" s="749">
        <v>148578</v>
      </c>
      <c r="I187" s="749">
        <v>48578</v>
      </c>
      <c r="J187" s="749" t="s">
        <v>940</v>
      </c>
      <c r="K187" s="749" t="s">
        <v>942</v>
      </c>
      <c r="L187" s="752">
        <v>54.979999999999983</v>
      </c>
      <c r="M187" s="752">
        <v>4</v>
      </c>
      <c r="N187" s="753">
        <v>219.91999999999993</v>
      </c>
    </row>
    <row r="188" spans="1:14" ht="14.4" customHeight="1" x14ac:dyDescent="0.3">
      <c r="A188" s="747" t="s">
        <v>574</v>
      </c>
      <c r="B188" s="748" t="s">
        <v>575</v>
      </c>
      <c r="C188" s="749" t="s">
        <v>588</v>
      </c>
      <c r="D188" s="750" t="s">
        <v>589</v>
      </c>
      <c r="E188" s="751">
        <v>50113001</v>
      </c>
      <c r="F188" s="750" t="s">
        <v>611</v>
      </c>
      <c r="G188" s="749" t="s">
        <v>612</v>
      </c>
      <c r="H188" s="749">
        <v>109844</v>
      </c>
      <c r="I188" s="749">
        <v>9844</v>
      </c>
      <c r="J188" s="749" t="s">
        <v>943</v>
      </c>
      <c r="K188" s="749" t="s">
        <v>944</v>
      </c>
      <c r="L188" s="752">
        <v>72.39</v>
      </c>
      <c r="M188" s="752">
        <v>1</v>
      </c>
      <c r="N188" s="753">
        <v>72.39</v>
      </c>
    </row>
    <row r="189" spans="1:14" ht="14.4" customHeight="1" x14ac:dyDescent="0.3">
      <c r="A189" s="747" t="s">
        <v>574</v>
      </c>
      <c r="B189" s="748" t="s">
        <v>575</v>
      </c>
      <c r="C189" s="749" t="s">
        <v>588</v>
      </c>
      <c r="D189" s="750" t="s">
        <v>589</v>
      </c>
      <c r="E189" s="751">
        <v>50113001</v>
      </c>
      <c r="F189" s="750" t="s">
        <v>611</v>
      </c>
      <c r="G189" s="749" t="s">
        <v>612</v>
      </c>
      <c r="H189" s="749">
        <v>191836</v>
      </c>
      <c r="I189" s="749">
        <v>91836</v>
      </c>
      <c r="J189" s="749" t="s">
        <v>943</v>
      </c>
      <c r="K189" s="749" t="s">
        <v>945</v>
      </c>
      <c r="L189" s="752">
        <v>44.615000000000002</v>
      </c>
      <c r="M189" s="752">
        <v>8</v>
      </c>
      <c r="N189" s="753">
        <v>356.92</v>
      </c>
    </row>
    <row r="190" spans="1:14" ht="14.4" customHeight="1" x14ac:dyDescent="0.3">
      <c r="A190" s="747" t="s">
        <v>574</v>
      </c>
      <c r="B190" s="748" t="s">
        <v>575</v>
      </c>
      <c r="C190" s="749" t="s">
        <v>588</v>
      </c>
      <c r="D190" s="750" t="s">
        <v>589</v>
      </c>
      <c r="E190" s="751">
        <v>50113001</v>
      </c>
      <c r="F190" s="750" t="s">
        <v>611</v>
      </c>
      <c r="G190" s="749" t="s">
        <v>612</v>
      </c>
      <c r="H190" s="749">
        <v>159673</v>
      </c>
      <c r="I190" s="749">
        <v>59673</v>
      </c>
      <c r="J190" s="749" t="s">
        <v>946</v>
      </c>
      <c r="K190" s="749" t="s">
        <v>947</v>
      </c>
      <c r="L190" s="752">
        <v>71.45</v>
      </c>
      <c r="M190" s="752">
        <v>2</v>
      </c>
      <c r="N190" s="753">
        <v>142.9</v>
      </c>
    </row>
    <row r="191" spans="1:14" ht="14.4" customHeight="1" x14ac:dyDescent="0.3">
      <c r="A191" s="747" t="s">
        <v>574</v>
      </c>
      <c r="B191" s="748" t="s">
        <v>575</v>
      </c>
      <c r="C191" s="749" t="s">
        <v>588</v>
      </c>
      <c r="D191" s="750" t="s">
        <v>589</v>
      </c>
      <c r="E191" s="751">
        <v>50113001</v>
      </c>
      <c r="F191" s="750" t="s">
        <v>611</v>
      </c>
      <c r="G191" s="749" t="s">
        <v>612</v>
      </c>
      <c r="H191" s="749">
        <v>159672</v>
      </c>
      <c r="I191" s="749">
        <v>59672</v>
      </c>
      <c r="J191" s="749" t="s">
        <v>946</v>
      </c>
      <c r="K191" s="749" t="s">
        <v>948</v>
      </c>
      <c r="L191" s="752">
        <v>47.05</v>
      </c>
      <c r="M191" s="752">
        <v>2</v>
      </c>
      <c r="N191" s="753">
        <v>94.1</v>
      </c>
    </row>
    <row r="192" spans="1:14" ht="14.4" customHeight="1" x14ac:dyDescent="0.3">
      <c r="A192" s="747" t="s">
        <v>574</v>
      </c>
      <c r="B192" s="748" t="s">
        <v>575</v>
      </c>
      <c r="C192" s="749" t="s">
        <v>588</v>
      </c>
      <c r="D192" s="750" t="s">
        <v>589</v>
      </c>
      <c r="E192" s="751">
        <v>50113001</v>
      </c>
      <c r="F192" s="750" t="s">
        <v>611</v>
      </c>
      <c r="G192" s="749" t="s">
        <v>612</v>
      </c>
      <c r="H192" s="749">
        <v>215851</v>
      </c>
      <c r="I192" s="749">
        <v>215851</v>
      </c>
      <c r="J192" s="749" t="s">
        <v>949</v>
      </c>
      <c r="K192" s="749" t="s">
        <v>950</v>
      </c>
      <c r="L192" s="752">
        <v>289.67333333333335</v>
      </c>
      <c r="M192" s="752">
        <v>6</v>
      </c>
      <c r="N192" s="753">
        <v>1738.04</v>
      </c>
    </row>
    <row r="193" spans="1:14" ht="14.4" customHeight="1" x14ac:dyDescent="0.3">
      <c r="A193" s="747" t="s">
        <v>574</v>
      </c>
      <c r="B193" s="748" t="s">
        <v>575</v>
      </c>
      <c r="C193" s="749" t="s">
        <v>588</v>
      </c>
      <c r="D193" s="750" t="s">
        <v>589</v>
      </c>
      <c r="E193" s="751">
        <v>50113001</v>
      </c>
      <c r="F193" s="750" t="s">
        <v>611</v>
      </c>
      <c r="G193" s="749" t="s">
        <v>628</v>
      </c>
      <c r="H193" s="749">
        <v>56972</v>
      </c>
      <c r="I193" s="749">
        <v>56972</v>
      </c>
      <c r="J193" s="749" t="s">
        <v>951</v>
      </c>
      <c r="K193" s="749" t="s">
        <v>952</v>
      </c>
      <c r="L193" s="752">
        <v>14.77</v>
      </c>
      <c r="M193" s="752">
        <v>1</v>
      </c>
      <c r="N193" s="753">
        <v>14.77</v>
      </c>
    </row>
    <row r="194" spans="1:14" ht="14.4" customHeight="1" x14ac:dyDescent="0.3">
      <c r="A194" s="747" t="s">
        <v>574</v>
      </c>
      <c r="B194" s="748" t="s">
        <v>575</v>
      </c>
      <c r="C194" s="749" t="s">
        <v>588</v>
      </c>
      <c r="D194" s="750" t="s">
        <v>589</v>
      </c>
      <c r="E194" s="751">
        <v>50113001</v>
      </c>
      <c r="F194" s="750" t="s">
        <v>611</v>
      </c>
      <c r="G194" s="749" t="s">
        <v>628</v>
      </c>
      <c r="H194" s="749">
        <v>150316</v>
      </c>
      <c r="I194" s="749">
        <v>50316</v>
      </c>
      <c r="J194" s="749" t="s">
        <v>953</v>
      </c>
      <c r="K194" s="749" t="s">
        <v>625</v>
      </c>
      <c r="L194" s="752">
        <v>69.370000000000019</v>
      </c>
      <c r="M194" s="752">
        <v>1</v>
      </c>
      <c r="N194" s="753">
        <v>69.370000000000019</v>
      </c>
    </row>
    <row r="195" spans="1:14" ht="14.4" customHeight="1" x14ac:dyDescent="0.3">
      <c r="A195" s="747" t="s">
        <v>574</v>
      </c>
      <c r="B195" s="748" t="s">
        <v>575</v>
      </c>
      <c r="C195" s="749" t="s">
        <v>588</v>
      </c>
      <c r="D195" s="750" t="s">
        <v>589</v>
      </c>
      <c r="E195" s="751">
        <v>50113001</v>
      </c>
      <c r="F195" s="750" t="s">
        <v>611</v>
      </c>
      <c r="G195" s="749" t="s">
        <v>628</v>
      </c>
      <c r="H195" s="749">
        <v>850552</v>
      </c>
      <c r="I195" s="749">
        <v>167852</v>
      </c>
      <c r="J195" s="749" t="s">
        <v>954</v>
      </c>
      <c r="K195" s="749" t="s">
        <v>955</v>
      </c>
      <c r="L195" s="752">
        <v>148.97999999999999</v>
      </c>
      <c r="M195" s="752">
        <v>1</v>
      </c>
      <c r="N195" s="753">
        <v>148.97999999999999</v>
      </c>
    </row>
    <row r="196" spans="1:14" ht="14.4" customHeight="1" x14ac:dyDescent="0.3">
      <c r="A196" s="747" t="s">
        <v>574</v>
      </c>
      <c r="B196" s="748" t="s">
        <v>575</v>
      </c>
      <c r="C196" s="749" t="s">
        <v>588</v>
      </c>
      <c r="D196" s="750" t="s">
        <v>589</v>
      </c>
      <c r="E196" s="751">
        <v>50113001</v>
      </c>
      <c r="F196" s="750" t="s">
        <v>611</v>
      </c>
      <c r="G196" s="749" t="s">
        <v>612</v>
      </c>
      <c r="H196" s="749">
        <v>191217</v>
      </c>
      <c r="I196" s="749">
        <v>91217</v>
      </c>
      <c r="J196" s="749" t="s">
        <v>956</v>
      </c>
      <c r="K196" s="749" t="s">
        <v>957</v>
      </c>
      <c r="L196" s="752">
        <v>80.72999999999999</v>
      </c>
      <c r="M196" s="752">
        <v>1</v>
      </c>
      <c r="N196" s="753">
        <v>80.72999999999999</v>
      </c>
    </row>
    <row r="197" spans="1:14" ht="14.4" customHeight="1" x14ac:dyDescent="0.3">
      <c r="A197" s="747" t="s">
        <v>574</v>
      </c>
      <c r="B197" s="748" t="s">
        <v>575</v>
      </c>
      <c r="C197" s="749" t="s">
        <v>588</v>
      </c>
      <c r="D197" s="750" t="s">
        <v>589</v>
      </c>
      <c r="E197" s="751">
        <v>50113001</v>
      </c>
      <c r="F197" s="750" t="s">
        <v>611</v>
      </c>
      <c r="G197" s="749" t="s">
        <v>628</v>
      </c>
      <c r="H197" s="749">
        <v>158380</v>
      </c>
      <c r="I197" s="749">
        <v>58380</v>
      </c>
      <c r="J197" s="749" t="s">
        <v>958</v>
      </c>
      <c r="K197" s="749" t="s">
        <v>959</v>
      </c>
      <c r="L197" s="752">
        <v>81.200000000000017</v>
      </c>
      <c r="M197" s="752">
        <v>2</v>
      </c>
      <c r="N197" s="753">
        <v>162.40000000000003</v>
      </c>
    </row>
    <row r="198" spans="1:14" ht="14.4" customHeight="1" x14ac:dyDescent="0.3">
      <c r="A198" s="747" t="s">
        <v>574</v>
      </c>
      <c r="B198" s="748" t="s">
        <v>575</v>
      </c>
      <c r="C198" s="749" t="s">
        <v>588</v>
      </c>
      <c r="D198" s="750" t="s">
        <v>589</v>
      </c>
      <c r="E198" s="751">
        <v>50113001</v>
      </c>
      <c r="F198" s="750" t="s">
        <v>611</v>
      </c>
      <c r="G198" s="749" t="s">
        <v>612</v>
      </c>
      <c r="H198" s="749">
        <v>130434</v>
      </c>
      <c r="I198" s="749">
        <v>30434</v>
      </c>
      <c r="J198" s="749" t="s">
        <v>960</v>
      </c>
      <c r="K198" s="749" t="s">
        <v>961</v>
      </c>
      <c r="L198" s="752">
        <v>156.62</v>
      </c>
      <c r="M198" s="752">
        <v>2</v>
      </c>
      <c r="N198" s="753">
        <v>313.24</v>
      </c>
    </row>
    <row r="199" spans="1:14" ht="14.4" customHeight="1" x14ac:dyDescent="0.3">
      <c r="A199" s="747" t="s">
        <v>574</v>
      </c>
      <c r="B199" s="748" t="s">
        <v>575</v>
      </c>
      <c r="C199" s="749" t="s">
        <v>588</v>
      </c>
      <c r="D199" s="750" t="s">
        <v>589</v>
      </c>
      <c r="E199" s="751">
        <v>50113001</v>
      </c>
      <c r="F199" s="750" t="s">
        <v>611</v>
      </c>
      <c r="G199" s="749" t="s">
        <v>612</v>
      </c>
      <c r="H199" s="749">
        <v>112023</v>
      </c>
      <c r="I199" s="749">
        <v>12023</v>
      </c>
      <c r="J199" s="749" t="s">
        <v>962</v>
      </c>
      <c r="K199" s="749" t="s">
        <v>963</v>
      </c>
      <c r="L199" s="752">
        <v>72.33</v>
      </c>
      <c r="M199" s="752">
        <v>1</v>
      </c>
      <c r="N199" s="753">
        <v>72.33</v>
      </c>
    </row>
    <row r="200" spans="1:14" ht="14.4" customHeight="1" x14ac:dyDescent="0.3">
      <c r="A200" s="747" t="s">
        <v>574</v>
      </c>
      <c r="B200" s="748" t="s">
        <v>575</v>
      </c>
      <c r="C200" s="749" t="s">
        <v>588</v>
      </c>
      <c r="D200" s="750" t="s">
        <v>589</v>
      </c>
      <c r="E200" s="751">
        <v>50113001</v>
      </c>
      <c r="F200" s="750" t="s">
        <v>611</v>
      </c>
      <c r="G200" s="749" t="s">
        <v>612</v>
      </c>
      <c r="H200" s="749">
        <v>100643</v>
      </c>
      <c r="I200" s="749">
        <v>643</v>
      </c>
      <c r="J200" s="749" t="s">
        <v>964</v>
      </c>
      <c r="K200" s="749" t="s">
        <v>965</v>
      </c>
      <c r="L200" s="752">
        <v>63.64</v>
      </c>
      <c r="M200" s="752">
        <v>1</v>
      </c>
      <c r="N200" s="753">
        <v>63.64</v>
      </c>
    </row>
    <row r="201" spans="1:14" ht="14.4" customHeight="1" x14ac:dyDescent="0.3">
      <c r="A201" s="747" t="s">
        <v>574</v>
      </c>
      <c r="B201" s="748" t="s">
        <v>575</v>
      </c>
      <c r="C201" s="749" t="s">
        <v>588</v>
      </c>
      <c r="D201" s="750" t="s">
        <v>589</v>
      </c>
      <c r="E201" s="751">
        <v>50113001</v>
      </c>
      <c r="F201" s="750" t="s">
        <v>611</v>
      </c>
      <c r="G201" s="749" t="s">
        <v>612</v>
      </c>
      <c r="H201" s="749">
        <v>100641</v>
      </c>
      <c r="I201" s="749">
        <v>641</v>
      </c>
      <c r="J201" s="749" t="s">
        <v>966</v>
      </c>
      <c r="K201" s="749" t="s">
        <v>967</v>
      </c>
      <c r="L201" s="752">
        <v>31.240000000000013</v>
      </c>
      <c r="M201" s="752">
        <v>1</v>
      </c>
      <c r="N201" s="753">
        <v>31.240000000000013</v>
      </c>
    </row>
    <row r="202" spans="1:14" ht="14.4" customHeight="1" x14ac:dyDescent="0.3">
      <c r="A202" s="747" t="s">
        <v>574</v>
      </c>
      <c r="B202" s="748" t="s">
        <v>575</v>
      </c>
      <c r="C202" s="749" t="s">
        <v>588</v>
      </c>
      <c r="D202" s="750" t="s">
        <v>589</v>
      </c>
      <c r="E202" s="751">
        <v>50113001</v>
      </c>
      <c r="F202" s="750" t="s">
        <v>611</v>
      </c>
      <c r="G202" s="749" t="s">
        <v>612</v>
      </c>
      <c r="H202" s="749">
        <v>181425</v>
      </c>
      <c r="I202" s="749">
        <v>81425</v>
      </c>
      <c r="J202" s="749" t="s">
        <v>968</v>
      </c>
      <c r="K202" s="749" t="s">
        <v>969</v>
      </c>
      <c r="L202" s="752">
        <v>116.61000000000003</v>
      </c>
      <c r="M202" s="752">
        <v>1</v>
      </c>
      <c r="N202" s="753">
        <v>116.61000000000003</v>
      </c>
    </row>
    <row r="203" spans="1:14" ht="14.4" customHeight="1" x14ac:dyDescent="0.3">
      <c r="A203" s="747" t="s">
        <v>574</v>
      </c>
      <c r="B203" s="748" t="s">
        <v>575</v>
      </c>
      <c r="C203" s="749" t="s">
        <v>588</v>
      </c>
      <c r="D203" s="750" t="s">
        <v>589</v>
      </c>
      <c r="E203" s="751">
        <v>50113001</v>
      </c>
      <c r="F203" s="750" t="s">
        <v>611</v>
      </c>
      <c r="G203" s="749" t="s">
        <v>612</v>
      </c>
      <c r="H203" s="749">
        <v>142953</v>
      </c>
      <c r="I203" s="749">
        <v>42953</v>
      </c>
      <c r="J203" s="749" t="s">
        <v>970</v>
      </c>
      <c r="K203" s="749" t="s">
        <v>971</v>
      </c>
      <c r="L203" s="752">
        <v>79.060000000000016</v>
      </c>
      <c r="M203" s="752">
        <v>1</v>
      </c>
      <c r="N203" s="753">
        <v>79.060000000000016</v>
      </c>
    </row>
    <row r="204" spans="1:14" ht="14.4" customHeight="1" x14ac:dyDescent="0.3">
      <c r="A204" s="747" t="s">
        <v>574</v>
      </c>
      <c r="B204" s="748" t="s">
        <v>575</v>
      </c>
      <c r="C204" s="749" t="s">
        <v>588</v>
      </c>
      <c r="D204" s="750" t="s">
        <v>589</v>
      </c>
      <c r="E204" s="751">
        <v>50113001</v>
      </c>
      <c r="F204" s="750" t="s">
        <v>611</v>
      </c>
      <c r="G204" s="749" t="s">
        <v>612</v>
      </c>
      <c r="H204" s="749">
        <v>117926</v>
      </c>
      <c r="I204" s="749">
        <v>201609</v>
      </c>
      <c r="J204" s="749" t="s">
        <v>972</v>
      </c>
      <c r="K204" s="749" t="s">
        <v>973</v>
      </c>
      <c r="L204" s="752">
        <v>41.18</v>
      </c>
      <c r="M204" s="752">
        <v>1</v>
      </c>
      <c r="N204" s="753">
        <v>41.18</v>
      </c>
    </row>
    <row r="205" spans="1:14" ht="14.4" customHeight="1" x14ac:dyDescent="0.3">
      <c r="A205" s="747" t="s">
        <v>574</v>
      </c>
      <c r="B205" s="748" t="s">
        <v>575</v>
      </c>
      <c r="C205" s="749" t="s">
        <v>588</v>
      </c>
      <c r="D205" s="750" t="s">
        <v>589</v>
      </c>
      <c r="E205" s="751">
        <v>50113001</v>
      </c>
      <c r="F205" s="750" t="s">
        <v>611</v>
      </c>
      <c r="G205" s="749" t="s">
        <v>628</v>
      </c>
      <c r="H205" s="749">
        <v>166030</v>
      </c>
      <c r="I205" s="749">
        <v>66030</v>
      </c>
      <c r="J205" s="749" t="s">
        <v>974</v>
      </c>
      <c r="K205" s="749" t="s">
        <v>975</v>
      </c>
      <c r="L205" s="752">
        <v>29.85</v>
      </c>
      <c r="M205" s="752">
        <v>2</v>
      </c>
      <c r="N205" s="753">
        <v>59.7</v>
      </c>
    </row>
    <row r="206" spans="1:14" ht="14.4" customHeight="1" x14ac:dyDescent="0.3">
      <c r="A206" s="747" t="s">
        <v>574</v>
      </c>
      <c r="B206" s="748" t="s">
        <v>575</v>
      </c>
      <c r="C206" s="749" t="s">
        <v>588</v>
      </c>
      <c r="D206" s="750" t="s">
        <v>589</v>
      </c>
      <c r="E206" s="751">
        <v>50113001</v>
      </c>
      <c r="F206" s="750" t="s">
        <v>611</v>
      </c>
      <c r="G206" s="749" t="s">
        <v>628</v>
      </c>
      <c r="H206" s="749">
        <v>153951</v>
      </c>
      <c r="I206" s="749">
        <v>53951</v>
      </c>
      <c r="J206" s="749" t="s">
        <v>976</v>
      </c>
      <c r="K206" s="749" t="s">
        <v>977</v>
      </c>
      <c r="L206" s="752">
        <v>183.51000000000002</v>
      </c>
      <c r="M206" s="752">
        <v>1</v>
      </c>
      <c r="N206" s="753">
        <v>183.51000000000002</v>
      </c>
    </row>
    <row r="207" spans="1:14" ht="14.4" customHeight="1" x14ac:dyDescent="0.3">
      <c r="A207" s="747" t="s">
        <v>574</v>
      </c>
      <c r="B207" s="748" t="s">
        <v>575</v>
      </c>
      <c r="C207" s="749" t="s">
        <v>588</v>
      </c>
      <c r="D207" s="750" t="s">
        <v>589</v>
      </c>
      <c r="E207" s="751">
        <v>50113001</v>
      </c>
      <c r="F207" s="750" t="s">
        <v>611</v>
      </c>
      <c r="G207" s="749" t="s">
        <v>628</v>
      </c>
      <c r="H207" s="749">
        <v>153950</v>
      </c>
      <c r="I207" s="749">
        <v>53950</v>
      </c>
      <c r="J207" s="749" t="s">
        <v>978</v>
      </c>
      <c r="K207" s="749" t="s">
        <v>979</v>
      </c>
      <c r="L207" s="752">
        <v>91.54000000000002</v>
      </c>
      <c r="M207" s="752">
        <v>1</v>
      </c>
      <c r="N207" s="753">
        <v>91.54000000000002</v>
      </c>
    </row>
    <row r="208" spans="1:14" ht="14.4" customHeight="1" x14ac:dyDescent="0.3">
      <c r="A208" s="747" t="s">
        <v>574</v>
      </c>
      <c r="B208" s="748" t="s">
        <v>575</v>
      </c>
      <c r="C208" s="749" t="s">
        <v>588</v>
      </c>
      <c r="D208" s="750" t="s">
        <v>589</v>
      </c>
      <c r="E208" s="751">
        <v>50113001</v>
      </c>
      <c r="F208" s="750" t="s">
        <v>611</v>
      </c>
      <c r="G208" s="749" t="s">
        <v>628</v>
      </c>
      <c r="H208" s="749">
        <v>989453</v>
      </c>
      <c r="I208" s="749">
        <v>146899</v>
      </c>
      <c r="J208" s="749" t="s">
        <v>980</v>
      </c>
      <c r="K208" s="749" t="s">
        <v>981</v>
      </c>
      <c r="L208" s="752">
        <v>45.787142857142854</v>
      </c>
      <c r="M208" s="752">
        <v>7</v>
      </c>
      <c r="N208" s="753">
        <v>320.51</v>
      </c>
    </row>
    <row r="209" spans="1:14" ht="14.4" customHeight="1" x14ac:dyDescent="0.3">
      <c r="A209" s="747" t="s">
        <v>574</v>
      </c>
      <c r="B209" s="748" t="s">
        <v>575</v>
      </c>
      <c r="C209" s="749" t="s">
        <v>588</v>
      </c>
      <c r="D209" s="750" t="s">
        <v>589</v>
      </c>
      <c r="E209" s="751">
        <v>50113002</v>
      </c>
      <c r="F209" s="750" t="s">
        <v>982</v>
      </c>
      <c r="G209" s="749" t="s">
        <v>612</v>
      </c>
      <c r="H209" s="749">
        <v>149415</v>
      </c>
      <c r="I209" s="749">
        <v>49415</v>
      </c>
      <c r="J209" s="749" t="s">
        <v>983</v>
      </c>
      <c r="K209" s="749" t="s">
        <v>984</v>
      </c>
      <c r="L209" s="752">
        <v>1680.5800000000004</v>
      </c>
      <c r="M209" s="752">
        <v>1</v>
      </c>
      <c r="N209" s="753">
        <v>1680.5800000000004</v>
      </c>
    </row>
    <row r="210" spans="1:14" ht="14.4" customHeight="1" x14ac:dyDescent="0.3">
      <c r="A210" s="747" t="s">
        <v>574</v>
      </c>
      <c r="B210" s="748" t="s">
        <v>575</v>
      </c>
      <c r="C210" s="749" t="s">
        <v>588</v>
      </c>
      <c r="D210" s="750" t="s">
        <v>589</v>
      </c>
      <c r="E210" s="751">
        <v>50113002</v>
      </c>
      <c r="F210" s="750" t="s">
        <v>982</v>
      </c>
      <c r="G210" s="749" t="s">
        <v>612</v>
      </c>
      <c r="H210" s="749">
        <v>396914</v>
      </c>
      <c r="I210" s="749">
        <v>52301</v>
      </c>
      <c r="J210" s="749" t="s">
        <v>985</v>
      </c>
      <c r="K210" s="749" t="s">
        <v>986</v>
      </c>
      <c r="L210" s="752">
        <v>2221.34</v>
      </c>
      <c r="M210" s="752">
        <v>5</v>
      </c>
      <c r="N210" s="753">
        <v>11106.7</v>
      </c>
    </row>
    <row r="211" spans="1:14" ht="14.4" customHeight="1" x14ac:dyDescent="0.3">
      <c r="A211" s="747" t="s">
        <v>574</v>
      </c>
      <c r="B211" s="748" t="s">
        <v>575</v>
      </c>
      <c r="C211" s="749" t="s">
        <v>588</v>
      </c>
      <c r="D211" s="750" t="s">
        <v>589</v>
      </c>
      <c r="E211" s="751">
        <v>50113002</v>
      </c>
      <c r="F211" s="750" t="s">
        <v>982</v>
      </c>
      <c r="G211" s="749" t="s">
        <v>612</v>
      </c>
      <c r="H211" s="749">
        <v>116337</v>
      </c>
      <c r="I211" s="749">
        <v>16337</v>
      </c>
      <c r="J211" s="749" t="s">
        <v>987</v>
      </c>
      <c r="K211" s="749" t="s">
        <v>988</v>
      </c>
      <c r="L211" s="752">
        <v>2115.0688888888885</v>
      </c>
      <c r="M211" s="752">
        <v>9</v>
      </c>
      <c r="N211" s="753">
        <v>19035.619999999995</v>
      </c>
    </row>
    <row r="212" spans="1:14" ht="14.4" customHeight="1" x14ac:dyDescent="0.3">
      <c r="A212" s="747" t="s">
        <v>574</v>
      </c>
      <c r="B212" s="748" t="s">
        <v>575</v>
      </c>
      <c r="C212" s="749" t="s">
        <v>588</v>
      </c>
      <c r="D212" s="750" t="s">
        <v>589</v>
      </c>
      <c r="E212" s="751">
        <v>50113002</v>
      </c>
      <c r="F212" s="750" t="s">
        <v>982</v>
      </c>
      <c r="G212" s="749" t="s">
        <v>612</v>
      </c>
      <c r="H212" s="749">
        <v>103513</v>
      </c>
      <c r="I212" s="749">
        <v>3513</v>
      </c>
      <c r="J212" s="749" t="s">
        <v>989</v>
      </c>
      <c r="K212" s="749" t="s">
        <v>990</v>
      </c>
      <c r="L212" s="752">
        <v>2000</v>
      </c>
      <c r="M212" s="752">
        <v>6</v>
      </c>
      <c r="N212" s="753">
        <v>12000</v>
      </c>
    </row>
    <row r="213" spans="1:14" ht="14.4" customHeight="1" x14ac:dyDescent="0.3">
      <c r="A213" s="747" t="s">
        <v>574</v>
      </c>
      <c r="B213" s="748" t="s">
        <v>575</v>
      </c>
      <c r="C213" s="749" t="s">
        <v>588</v>
      </c>
      <c r="D213" s="750" t="s">
        <v>589</v>
      </c>
      <c r="E213" s="751">
        <v>50113002</v>
      </c>
      <c r="F213" s="750" t="s">
        <v>982</v>
      </c>
      <c r="G213" s="749" t="s">
        <v>612</v>
      </c>
      <c r="H213" s="749">
        <v>103414</v>
      </c>
      <c r="I213" s="749">
        <v>3414</v>
      </c>
      <c r="J213" s="749" t="s">
        <v>991</v>
      </c>
      <c r="K213" s="749" t="s">
        <v>990</v>
      </c>
      <c r="L213" s="752">
        <v>2510.8604081632652</v>
      </c>
      <c r="M213" s="752">
        <v>49</v>
      </c>
      <c r="N213" s="753">
        <v>123032.15999999999</v>
      </c>
    </row>
    <row r="214" spans="1:14" ht="14.4" customHeight="1" x14ac:dyDescent="0.3">
      <c r="A214" s="747" t="s">
        <v>574</v>
      </c>
      <c r="B214" s="748" t="s">
        <v>575</v>
      </c>
      <c r="C214" s="749" t="s">
        <v>588</v>
      </c>
      <c r="D214" s="750" t="s">
        <v>589</v>
      </c>
      <c r="E214" s="751">
        <v>50113006</v>
      </c>
      <c r="F214" s="750" t="s">
        <v>992</v>
      </c>
      <c r="G214" s="749" t="s">
        <v>612</v>
      </c>
      <c r="H214" s="749">
        <v>33890</v>
      </c>
      <c r="I214" s="749">
        <v>33890</v>
      </c>
      <c r="J214" s="749" t="s">
        <v>993</v>
      </c>
      <c r="K214" s="749" t="s">
        <v>994</v>
      </c>
      <c r="L214" s="752">
        <v>153.08000000000007</v>
      </c>
      <c r="M214" s="752">
        <v>1</v>
      </c>
      <c r="N214" s="753">
        <v>153.08000000000007</v>
      </c>
    </row>
    <row r="215" spans="1:14" ht="14.4" customHeight="1" x14ac:dyDescent="0.3">
      <c r="A215" s="747" t="s">
        <v>574</v>
      </c>
      <c r="B215" s="748" t="s">
        <v>575</v>
      </c>
      <c r="C215" s="749" t="s">
        <v>588</v>
      </c>
      <c r="D215" s="750" t="s">
        <v>589</v>
      </c>
      <c r="E215" s="751">
        <v>50113006</v>
      </c>
      <c r="F215" s="750" t="s">
        <v>992</v>
      </c>
      <c r="G215" s="749" t="s">
        <v>612</v>
      </c>
      <c r="H215" s="749">
        <v>33580</v>
      </c>
      <c r="I215" s="749">
        <v>33580</v>
      </c>
      <c r="J215" s="749" t="s">
        <v>995</v>
      </c>
      <c r="K215" s="749" t="s">
        <v>996</v>
      </c>
      <c r="L215" s="752">
        <v>124.2</v>
      </c>
      <c r="M215" s="752">
        <v>5</v>
      </c>
      <c r="N215" s="753">
        <v>621</v>
      </c>
    </row>
    <row r="216" spans="1:14" ht="14.4" customHeight="1" x14ac:dyDescent="0.3">
      <c r="A216" s="747" t="s">
        <v>574</v>
      </c>
      <c r="B216" s="748" t="s">
        <v>575</v>
      </c>
      <c r="C216" s="749" t="s">
        <v>588</v>
      </c>
      <c r="D216" s="750" t="s">
        <v>589</v>
      </c>
      <c r="E216" s="751">
        <v>50113006</v>
      </c>
      <c r="F216" s="750" t="s">
        <v>992</v>
      </c>
      <c r="G216" s="749" t="s">
        <v>612</v>
      </c>
      <c r="H216" s="749">
        <v>217040</v>
      </c>
      <c r="I216" s="749">
        <v>217040</v>
      </c>
      <c r="J216" s="749" t="s">
        <v>997</v>
      </c>
      <c r="K216" s="749" t="s">
        <v>996</v>
      </c>
      <c r="L216" s="752">
        <v>124.2</v>
      </c>
      <c r="M216" s="752">
        <v>1</v>
      </c>
      <c r="N216" s="753">
        <v>124.2</v>
      </c>
    </row>
    <row r="217" spans="1:14" ht="14.4" customHeight="1" x14ac:dyDescent="0.3">
      <c r="A217" s="747" t="s">
        <v>574</v>
      </c>
      <c r="B217" s="748" t="s">
        <v>575</v>
      </c>
      <c r="C217" s="749" t="s">
        <v>588</v>
      </c>
      <c r="D217" s="750" t="s">
        <v>589</v>
      </c>
      <c r="E217" s="751">
        <v>50113006</v>
      </c>
      <c r="F217" s="750" t="s">
        <v>992</v>
      </c>
      <c r="G217" s="749" t="s">
        <v>612</v>
      </c>
      <c r="H217" s="749">
        <v>217041</v>
      </c>
      <c r="I217" s="749">
        <v>217041</v>
      </c>
      <c r="J217" s="749" t="s">
        <v>998</v>
      </c>
      <c r="K217" s="749" t="s">
        <v>996</v>
      </c>
      <c r="L217" s="752">
        <v>124.19999901425516</v>
      </c>
      <c r="M217" s="752">
        <v>14</v>
      </c>
      <c r="N217" s="753">
        <v>1738.7999861995722</v>
      </c>
    </row>
    <row r="218" spans="1:14" ht="14.4" customHeight="1" x14ac:dyDescent="0.3">
      <c r="A218" s="747" t="s">
        <v>574</v>
      </c>
      <c r="B218" s="748" t="s">
        <v>575</v>
      </c>
      <c r="C218" s="749" t="s">
        <v>588</v>
      </c>
      <c r="D218" s="750" t="s">
        <v>589</v>
      </c>
      <c r="E218" s="751">
        <v>50113006</v>
      </c>
      <c r="F218" s="750" t="s">
        <v>992</v>
      </c>
      <c r="G218" s="749" t="s">
        <v>612</v>
      </c>
      <c r="H218" s="749">
        <v>33578</v>
      </c>
      <c r="I218" s="749">
        <v>33578</v>
      </c>
      <c r="J218" s="749" t="s">
        <v>999</v>
      </c>
      <c r="K218" s="749" t="s">
        <v>996</v>
      </c>
      <c r="L218" s="752">
        <v>124.19999605702063</v>
      </c>
      <c r="M218" s="752">
        <v>7</v>
      </c>
      <c r="N218" s="753">
        <v>869.39997239914442</v>
      </c>
    </row>
    <row r="219" spans="1:14" ht="14.4" customHeight="1" x14ac:dyDescent="0.3">
      <c r="A219" s="747" t="s">
        <v>574</v>
      </c>
      <c r="B219" s="748" t="s">
        <v>575</v>
      </c>
      <c r="C219" s="749" t="s">
        <v>588</v>
      </c>
      <c r="D219" s="750" t="s">
        <v>589</v>
      </c>
      <c r="E219" s="751">
        <v>50113006</v>
      </c>
      <c r="F219" s="750" t="s">
        <v>992</v>
      </c>
      <c r="G219" s="749" t="s">
        <v>612</v>
      </c>
      <c r="H219" s="749">
        <v>217162</v>
      </c>
      <c r="I219" s="749">
        <v>217162</v>
      </c>
      <c r="J219" s="749" t="s">
        <v>1000</v>
      </c>
      <c r="K219" s="749" t="s">
        <v>754</v>
      </c>
      <c r="L219" s="752">
        <v>183.45</v>
      </c>
      <c r="M219" s="752">
        <v>8</v>
      </c>
      <c r="N219" s="753">
        <v>1467.6</v>
      </c>
    </row>
    <row r="220" spans="1:14" ht="14.4" customHeight="1" x14ac:dyDescent="0.3">
      <c r="A220" s="747" t="s">
        <v>574</v>
      </c>
      <c r="B220" s="748" t="s">
        <v>575</v>
      </c>
      <c r="C220" s="749" t="s">
        <v>588</v>
      </c>
      <c r="D220" s="750" t="s">
        <v>589</v>
      </c>
      <c r="E220" s="751">
        <v>50113006</v>
      </c>
      <c r="F220" s="750" t="s">
        <v>992</v>
      </c>
      <c r="G220" s="749" t="s">
        <v>612</v>
      </c>
      <c r="H220" s="749">
        <v>217160</v>
      </c>
      <c r="I220" s="749">
        <v>217160</v>
      </c>
      <c r="J220" s="749" t="s">
        <v>1001</v>
      </c>
      <c r="K220" s="749" t="s">
        <v>754</v>
      </c>
      <c r="L220" s="752">
        <v>183.45</v>
      </c>
      <c r="M220" s="752">
        <v>2</v>
      </c>
      <c r="N220" s="753">
        <v>366.9</v>
      </c>
    </row>
    <row r="221" spans="1:14" ht="14.4" customHeight="1" x14ac:dyDescent="0.3">
      <c r="A221" s="747" t="s">
        <v>574</v>
      </c>
      <c r="B221" s="748" t="s">
        <v>575</v>
      </c>
      <c r="C221" s="749" t="s">
        <v>588</v>
      </c>
      <c r="D221" s="750" t="s">
        <v>589</v>
      </c>
      <c r="E221" s="751">
        <v>50113006</v>
      </c>
      <c r="F221" s="750" t="s">
        <v>992</v>
      </c>
      <c r="G221" s="749" t="s">
        <v>628</v>
      </c>
      <c r="H221" s="749">
        <v>33859</v>
      </c>
      <c r="I221" s="749">
        <v>33859</v>
      </c>
      <c r="J221" s="749" t="s">
        <v>1002</v>
      </c>
      <c r="K221" s="749" t="s">
        <v>996</v>
      </c>
      <c r="L221" s="752">
        <v>129.97000000000003</v>
      </c>
      <c r="M221" s="752">
        <v>13</v>
      </c>
      <c r="N221" s="753">
        <v>1689.6100000000004</v>
      </c>
    </row>
    <row r="222" spans="1:14" ht="14.4" customHeight="1" x14ac:dyDescent="0.3">
      <c r="A222" s="747" t="s">
        <v>574</v>
      </c>
      <c r="B222" s="748" t="s">
        <v>575</v>
      </c>
      <c r="C222" s="749" t="s">
        <v>588</v>
      </c>
      <c r="D222" s="750" t="s">
        <v>589</v>
      </c>
      <c r="E222" s="751">
        <v>50113006</v>
      </c>
      <c r="F222" s="750" t="s">
        <v>992</v>
      </c>
      <c r="G222" s="749" t="s">
        <v>612</v>
      </c>
      <c r="H222" s="749">
        <v>841761</v>
      </c>
      <c r="I222" s="749">
        <v>0</v>
      </c>
      <c r="J222" s="749" t="s">
        <v>1003</v>
      </c>
      <c r="K222" s="749" t="s">
        <v>576</v>
      </c>
      <c r="L222" s="752">
        <v>134.33000000000001</v>
      </c>
      <c r="M222" s="752">
        <v>17</v>
      </c>
      <c r="N222" s="753">
        <v>2283.61</v>
      </c>
    </row>
    <row r="223" spans="1:14" ht="14.4" customHeight="1" x14ac:dyDescent="0.3">
      <c r="A223" s="747" t="s">
        <v>574</v>
      </c>
      <c r="B223" s="748" t="s">
        <v>575</v>
      </c>
      <c r="C223" s="749" t="s">
        <v>588</v>
      </c>
      <c r="D223" s="750" t="s">
        <v>589</v>
      </c>
      <c r="E223" s="751">
        <v>50113008</v>
      </c>
      <c r="F223" s="750" t="s">
        <v>1004</v>
      </c>
      <c r="G223" s="749"/>
      <c r="H223" s="749"/>
      <c r="I223" s="749">
        <v>6480</v>
      </c>
      <c r="J223" s="749" t="s">
        <v>1005</v>
      </c>
      <c r="K223" s="749" t="s">
        <v>1006</v>
      </c>
      <c r="L223" s="752">
        <v>4305.39990234375</v>
      </c>
      <c r="M223" s="752">
        <v>2</v>
      </c>
      <c r="N223" s="753">
        <v>8610.7998046875</v>
      </c>
    </row>
    <row r="224" spans="1:14" ht="14.4" customHeight="1" x14ac:dyDescent="0.3">
      <c r="A224" s="747" t="s">
        <v>574</v>
      </c>
      <c r="B224" s="748" t="s">
        <v>575</v>
      </c>
      <c r="C224" s="749" t="s">
        <v>588</v>
      </c>
      <c r="D224" s="750" t="s">
        <v>589</v>
      </c>
      <c r="E224" s="751">
        <v>50113008</v>
      </c>
      <c r="F224" s="750" t="s">
        <v>1004</v>
      </c>
      <c r="G224" s="749"/>
      <c r="H224" s="749"/>
      <c r="I224" s="749">
        <v>212531</v>
      </c>
      <c r="J224" s="749" t="s">
        <v>1005</v>
      </c>
      <c r="K224" s="749" t="s">
        <v>1007</v>
      </c>
      <c r="L224" s="752">
        <v>8610.7998046875</v>
      </c>
      <c r="M224" s="752">
        <v>2</v>
      </c>
      <c r="N224" s="753">
        <v>17221.599609375</v>
      </c>
    </row>
    <row r="225" spans="1:14" ht="14.4" customHeight="1" x14ac:dyDescent="0.3">
      <c r="A225" s="747" t="s">
        <v>574</v>
      </c>
      <c r="B225" s="748" t="s">
        <v>575</v>
      </c>
      <c r="C225" s="749" t="s">
        <v>588</v>
      </c>
      <c r="D225" s="750" t="s">
        <v>589</v>
      </c>
      <c r="E225" s="751">
        <v>50113008</v>
      </c>
      <c r="F225" s="750" t="s">
        <v>1004</v>
      </c>
      <c r="G225" s="749"/>
      <c r="H225" s="749"/>
      <c r="I225" s="749">
        <v>230686</v>
      </c>
      <c r="J225" s="749" t="s">
        <v>1005</v>
      </c>
      <c r="K225" s="749" t="s">
        <v>1007</v>
      </c>
      <c r="L225" s="752">
        <v>8610.7998046875</v>
      </c>
      <c r="M225" s="752">
        <v>1</v>
      </c>
      <c r="N225" s="753">
        <v>8610.7998046875</v>
      </c>
    </row>
    <row r="226" spans="1:14" ht="14.4" customHeight="1" x14ac:dyDescent="0.3">
      <c r="A226" s="747" t="s">
        <v>574</v>
      </c>
      <c r="B226" s="748" t="s">
        <v>575</v>
      </c>
      <c r="C226" s="749" t="s">
        <v>588</v>
      </c>
      <c r="D226" s="750" t="s">
        <v>589</v>
      </c>
      <c r="E226" s="751">
        <v>50113008</v>
      </c>
      <c r="F226" s="750" t="s">
        <v>1004</v>
      </c>
      <c r="G226" s="749"/>
      <c r="H226" s="749"/>
      <c r="I226" s="749">
        <v>214076</v>
      </c>
      <c r="J226" s="749" t="s">
        <v>1008</v>
      </c>
      <c r="K226" s="749" t="s">
        <v>1009</v>
      </c>
      <c r="L226" s="752">
        <v>1971.4200439453125</v>
      </c>
      <c r="M226" s="752">
        <v>6</v>
      </c>
      <c r="N226" s="753">
        <v>11828.520263671875</v>
      </c>
    </row>
    <row r="227" spans="1:14" ht="14.4" customHeight="1" x14ac:dyDescent="0.3">
      <c r="A227" s="747" t="s">
        <v>574</v>
      </c>
      <c r="B227" s="748" t="s">
        <v>575</v>
      </c>
      <c r="C227" s="749" t="s">
        <v>588</v>
      </c>
      <c r="D227" s="750" t="s">
        <v>589</v>
      </c>
      <c r="E227" s="751">
        <v>50113011</v>
      </c>
      <c r="F227" s="750" t="s">
        <v>1010</v>
      </c>
      <c r="G227" s="749"/>
      <c r="H227" s="749"/>
      <c r="I227" s="749">
        <v>158152</v>
      </c>
      <c r="J227" s="749" t="s">
        <v>1011</v>
      </c>
      <c r="K227" s="749" t="s">
        <v>1012</v>
      </c>
      <c r="L227" s="752">
        <v>912.989990234375</v>
      </c>
      <c r="M227" s="752">
        <v>1</v>
      </c>
      <c r="N227" s="753">
        <v>912.989990234375</v>
      </c>
    </row>
    <row r="228" spans="1:14" ht="14.4" customHeight="1" x14ac:dyDescent="0.3">
      <c r="A228" s="747" t="s">
        <v>574</v>
      </c>
      <c r="B228" s="748" t="s">
        <v>575</v>
      </c>
      <c r="C228" s="749" t="s">
        <v>588</v>
      </c>
      <c r="D228" s="750" t="s">
        <v>589</v>
      </c>
      <c r="E228" s="751">
        <v>50113013</v>
      </c>
      <c r="F228" s="750" t="s">
        <v>1013</v>
      </c>
      <c r="G228" s="749" t="s">
        <v>628</v>
      </c>
      <c r="H228" s="749">
        <v>194155</v>
      </c>
      <c r="I228" s="749">
        <v>94155</v>
      </c>
      <c r="J228" s="749" t="s">
        <v>1014</v>
      </c>
      <c r="K228" s="749" t="s">
        <v>1015</v>
      </c>
      <c r="L228" s="752">
        <v>321.55967741935433</v>
      </c>
      <c r="M228" s="752">
        <v>18.600000000000012</v>
      </c>
      <c r="N228" s="753">
        <v>5981.0099999999948</v>
      </c>
    </row>
    <row r="229" spans="1:14" ht="14.4" customHeight="1" x14ac:dyDescent="0.3">
      <c r="A229" s="747" t="s">
        <v>574</v>
      </c>
      <c r="B229" s="748" t="s">
        <v>575</v>
      </c>
      <c r="C229" s="749" t="s">
        <v>588</v>
      </c>
      <c r="D229" s="750" t="s">
        <v>589</v>
      </c>
      <c r="E229" s="751">
        <v>50113013</v>
      </c>
      <c r="F229" s="750" t="s">
        <v>1013</v>
      </c>
      <c r="G229" s="749" t="s">
        <v>628</v>
      </c>
      <c r="H229" s="749">
        <v>195147</v>
      </c>
      <c r="I229" s="749">
        <v>195147</v>
      </c>
      <c r="J229" s="749" t="s">
        <v>1016</v>
      </c>
      <c r="K229" s="749" t="s">
        <v>1017</v>
      </c>
      <c r="L229" s="752">
        <v>561.51</v>
      </c>
      <c r="M229" s="752">
        <v>1.6</v>
      </c>
      <c r="N229" s="753">
        <v>898.41600000000005</v>
      </c>
    </row>
    <row r="230" spans="1:14" ht="14.4" customHeight="1" x14ac:dyDescent="0.3">
      <c r="A230" s="747" t="s">
        <v>574</v>
      </c>
      <c r="B230" s="748" t="s">
        <v>575</v>
      </c>
      <c r="C230" s="749" t="s">
        <v>588</v>
      </c>
      <c r="D230" s="750" t="s">
        <v>589</v>
      </c>
      <c r="E230" s="751">
        <v>50113013</v>
      </c>
      <c r="F230" s="750" t="s">
        <v>1013</v>
      </c>
      <c r="G230" s="749" t="s">
        <v>628</v>
      </c>
      <c r="H230" s="749">
        <v>185525</v>
      </c>
      <c r="I230" s="749">
        <v>85525</v>
      </c>
      <c r="J230" s="749" t="s">
        <v>1018</v>
      </c>
      <c r="K230" s="749" t="s">
        <v>1019</v>
      </c>
      <c r="L230" s="752">
        <v>111.30999999999999</v>
      </c>
      <c r="M230" s="752">
        <v>5</v>
      </c>
      <c r="N230" s="753">
        <v>556.54999999999995</v>
      </c>
    </row>
    <row r="231" spans="1:14" ht="14.4" customHeight="1" x14ac:dyDescent="0.3">
      <c r="A231" s="747" t="s">
        <v>574</v>
      </c>
      <c r="B231" s="748" t="s">
        <v>575</v>
      </c>
      <c r="C231" s="749" t="s">
        <v>588</v>
      </c>
      <c r="D231" s="750" t="s">
        <v>589</v>
      </c>
      <c r="E231" s="751">
        <v>50113013</v>
      </c>
      <c r="F231" s="750" t="s">
        <v>1013</v>
      </c>
      <c r="G231" s="749" t="s">
        <v>628</v>
      </c>
      <c r="H231" s="749">
        <v>203097</v>
      </c>
      <c r="I231" s="749">
        <v>203097</v>
      </c>
      <c r="J231" s="749" t="s">
        <v>1020</v>
      </c>
      <c r="K231" s="749" t="s">
        <v>1021</v>
      </c>
      <c r="L231" s="752">
        <v>167.54</v>
      </c>
      <c r="M231" s="752">
        <v>11</v>
      </c>
      <c r="N231" s="753">
        <v>1842.94</v>
      </c>
    </row>
    <row r="232" spans="1:14" ht="14.4" customHeight="1" x14ac:dyDescent="0.3">
      <c r="A232" s="747" t="s">
        <v>574</v>
      </c>
      <c r="B232" s="748" t="s">
        <v>575</v>
      </c>
      <c r="C232" s="749" t="s">
        <v>588</v>
      </c>
      <c r="D232" s="750" t="s">
        <v>589</v>
      </c>
      <c r="E232" s="751">
        <v>50113013</v>
      </c>
      <c r="F232" s="750" t="s">
        <v>1013</v>
      </c>
      <c r="G232" s="749" t="s">
        <v>612</v>
      </c>
      <c r="H232" s="749">
        <v>172972</v>
      </c>
      <c r="I232" s="749">
        <v>72972</v>
      </c>
      <c r="J232" s="749" t="s">
        <v>1022</v>
      </c>
      <c r="K232" s="749" t="s">
        <v>1023</v>
      </c>
      <c r="L232" s="752">
        <v>181.58726179875362</v>
      </c>
      <c r="M232" s="752">
        <v>224.5999999999994</v>
      </c>
      <c r="N232" s="753">
        <v>40784.498999999953</v>
      </c>
    </row>
    <row r="233" spans="1:14" ht="14.4" customHeight="1" x14ac:dyDescent="0.3">
      <c r="A233" s="747" t="s">
        <v>574</v>
      </c>
      <c r="B233" s="748" t="s">
        <v>575</v>
      </c>
      <c r="C233" s="749" t="s">
        <v>588</v>
      </c>
      <c r="D233" s="750" t="s">
        <v>589</v>
      </c>
      <c r="E233" s="751">
        <v>50113013</v>
      </c>
      <c r="F233" s="750" t="s">
        <v>1013</v>
      </c>
      <c r="G233" s="749" t="s">
        <v>628</v>
      </c>
      <c r="H233" s="749">
        <v>183817</v>
      </c>
      <c r="I233" s="749">
        <v>183817</v>
      </c>
      <c r="J233" s="749" t="s">
        <v>1024</v>
      </c>
      <c r="K233" s="749" t="s">
        <v>1025</v>
      </c>
      <c r="L233" s="752">
        <v>1660.4677333333336</v>
      </c>
      <c r="M233" s="752">
        <v>22.5</v>
      </c>
      <c r="N233" s="753">
        <v>37360.524000000005</v>
      </c>
    </row>
    <row r="234" spans="1:14" ht="14.4" customHeight="1" x14ac:dyDescent="0.3">
      <c r="A234" s="747" t="s">
        <v>574</v>
      </c>
      <c r="B234" s="748" t="s">
        <v>575</v>
      </c>
      <c r="C234" s="749" t="s">
        <v>588</v>
      </c>
      <c r="D234" s="750" t="s">
        <v>589</v>
      </c>
      <c r="E234" s="751">
        <v>50113013</v>
      </c>
      <c r="F234" s="750" t="s">
        <v>1013</v>
      </c>
      <c r="G234" s="749" t="s">
        <v>612</v>
      </c>
      <c r="H234" s="749">
        <v>164831</v>
      </c>
      <c r="I234" s="749">
        <v>64831</v>
      </c>
      <c r="J234" s="749" t="s">
        <v>1026</v>
      </c>
      <c r="K234" s="749" t="s">
        <v>1027</v>
      </c>
      <c r="L234" s="752">
        <v>210.44430232558139</v>
      </c>
      <c r="M234" s="752">
        <v>8.6</v>
      </c>
      <c r="N234" s="753">
        <v>1809.8209999999999</v>
      </c>
    </row>
    <row r="235" spans="1:14" ht="14.4" customHeight="1" x14ac:dyDescent="0.3">
      <c r="A235" s="747" t="s">
        <v>574</v>
      </c>
      <c r="B235" s="748" t="s">
        <v>575</v>
      </c>
      <c r="C235" s="749" t="s">
        <v>588</v>
      </c>
      <c r="D235" s="750" t="s">
        <v>589</v>
      </c>
      <c r="E235" s="751">
        <v>50113013</v>
      </c>
      <c r="F235" s="750" t="s">
        <v>1013</v>
      </c>
      <c r="G235" s="749" t="s">
        <v>612</v>
      </c>
      <c r="H235" s="749">
        <v>164835</v>
      </c>
      <c r="I235" s="749">
        <v>64835</v>
      </c>
      <c r="J235" s="749" t="s">
        <v>1028</v>
      </c>
      <c r="K235" s="749" t="s">
        <v>1029</v>
      </c>
      <c r="L235" s="752">
        <v>143.66</v>
      </c>
      <c r="M235" s="752">
        <v>0.6</v>
      </c>
      <c r="N235" s="753">
        <v>86.195999999999998</v>
      </c>
    </row>
    <row r="236" spans="1:14" ht="14.4" customHeight="1" x14ac:dyDescent="0.3">
      <c r="A236" s="747" t="s">
        <v>574</v>
      </c>
      <c r="B236" s="748" t="s">
        <v>575</v>
      </c>
      <c r="C236" s="749" t="s">
        <v>588</v>
      </c>
      <c r="D236" s="750" t="s">
        <v>589</v>
      </c>
      <c r="E236" s="751">
        <v>50113013</v>
      </c>
      <c r="F236" s="750" t="s">
        <v>1013</v>
      </c>
      <c r="G236" s="749" t="s">
        <v>612</v>
      </c>
      <c r="H236" s="749">
        <v>183926</v>
      </c>
      <c r="I236" s="749">
        <v>183926</v>
      </c>
      <c r="J236" s="749" t="s">
        <v>1030</v>
      </c>
      <c r="K236" s="749" t="s">
        <v>1025</v>
      </c>
      <c r="L236" s="752">
        <v>132.65999999999991</v>
      </c>
      <c r="M236" s="752">
        <v>59.699999999999875</v>
      </c>
      <c r="N236" s="753">
        <v>7919.8019999999779</v>
      </c>
    </row>
    <row r="237" spans="1:14" ht="14.4" customHeight="1" x14ac:dyDescent="0.3">
      <c r="A237" s="747" t="s">
        <v>574</v>
      </c>
      <c r="B237" s="748" t="s">
        <v>575</v>
      </c>
      <c r="C237" s="749" t="s">
        <v>588</v>
      </c>
      <c r="D237" s="750" t="s">
        <v>589</v>
      </c>
      <c r="E237" s="751">
        <v>50113013</v>
      </c>
      <c r="F237" s="750" t="s">
        <v>1013</v>
      </c>
      <c r="G237" s="749" t="s">
        <v>612</v>
      </c>
      <c r="H237" s="749">
        <v>111706</v>
      </c>
      <c r="I237" s="749">
        <v>11706</v>
      </c>
      <c r="J237" s="749" t="s">
        <v>1031</v>
      </c>
      <c r="K237" s="749" t="s">
        <v>1032</v>
      </c>
      <c r="L237" s="752">
        <v>536.6</v>
      </c>
      <c r="M237" s="752">
        <v>2</v>
      </c>
      <c r="N237" s="753">
        <v>1073.2</v>
      </c>
    </row>
    <row r="238" spans="1:14" ht="14.4" customHeight="1" x14ac:dyDescent="0.3">
      <c r="A238" s="747" t="s">
        <v>574</v>
      </c>
      <c r="B238" s="748" t="s">
        <v>575</v>
      </c>
      <c r="C238" s="749" t="s">
        <v>588</v>
      </c>
      <c r="D238" s="750" t="s">
        <v>589</v>
      </c>
      <c r="E238" s="751">
        <v>50113013</v>
      </c>
      <c r="F238" s="750" t="s">
        <v>1013</v>
      </c>
      <c r="G238" s="749" t="s">
        <v>612</v>
      </c>
      <c r="H238" s="749">
        <v>131654</v>
      </c>
      <c r="I238" s="749">
        <v>131654</v>
      </c>
      <c r="J238" s="749" t="s">
        <v>1033</v>
      </c>
      <c r="K238" s="749" t="s">
        <v>1034</v>
      </c>
      <c r="L238" s="752">
        <v>264</v>
      </c>
      <c r="M238" s="752">
        <v>1.4</v>
      </c>
      <c r="N238" s="753">
        <v>369.59999999999997</v>
      </c>
    </row>
    <row r="239" spans="1:14" ht="14.4" customHeight="1" x14ac:dyDescent="0.3">
      <c r="A239" s="747" t="s">
        <v>574</v>
      </c>
      <c r="B239" s="748" t="s">
        <v>575</v>
      </c>
      <c r="C239" s="749" t="s">
        <v>588</v>
      </c>
      <c r="D239" s="750" t="s">
        <v>589</v>
      </c>
      <c r="E239" s="751">
        <v>50113013</v>
      </c>
      <c r="F239" s="750" t="s">
        <v>1013</v>
      </c>
      <c r="G239" s="749" t="s">
        <v>612</v>
      </c>
      <c r="H239" s="749">
        <v>131656</v>
      </c>
      <c r="I239" s="749">
        <v>131656</v>
      </c>
      <c r="J239" s="749" t="s">
        <v>1035</v>
      </c>
      <c r="K239" s="749" t="s">
        <v>1036</v>
      </c>
      <c r="L239" s="752">
        <v>517</v>
      </c>
      <c r="M239" s="752">
        <v>1.4</v>
      </c>
      <c r="N239" s="753">
        <v>723.8</v>
      </c>
    </row>
    <row r="240" spans="1:14" ht="14.4" customHeight="1" x14ac:dyDescent="0.3">
      <c r="A240" s="747" t="s">
        <v>574</v>
      </c>
      <c r="B240" s="748" t="s">
        <v>575</v>
      </c>
      <c r="C240" s="749" t="s">
        <v>588</v>
      </c>
      <c r="D240" s="750" t="s">
        <v>589</v>
      </c>
      <c r="E240" s="751">
        <v>50113013</v>
      </c>
      <c r="F240" s="750" t="s">
        <v>1013</v>
      </c>
      <c r="G240" s="749" t="s">
        <v>612</v>
      </c>
      <c r="H240" s="749">
        <v>108606</v>
      </c>
      <c r="I240" s="749">
        <v>108606</v>
      </c>
      <c r="J240" s="749" t="s">
        <v>1037</v>
      </c>
      <c r="K240" s="749" t="s">
        <v>1038</v>
      </c>
      <c r="L240" s="752">
        <v>73.22</v>
      </c>
      <c r="M240" s="752">
        <v>2</v>
      </c>
      <c r="N240" s="753">
        <v>146.44</v>
      </c>
    </row>
    <row r="241" spans="1:14" ht="14.4" customHeight="1" x14ac:dyDescent="0.3">
      <c r="A241" s="747" t="s">
        <v>574</v>
      </c>
      <c r="B241" s="748" t="s">
        <v>575</v>
      </c>
      <c r="C241" s="749" t="s">
        <v>588</v>
      </c>
      <c r="D241" s="750" t="s">
        <v>589</v>
      </c>
      <c r="E241" s="751">
        <v>50113013</v>
      </c>
      <c r="F241" s="750" t="s">
        <v>1013</v>
      </c>
      <c r="G241" s="749" t="s">
        <v>612</v>
      </c>
      <c r="H241" s="749">
        <v>162187</v>
      </c>
      <c r="I241" s="749">
        <v>162187</v>
      </c>
      <c r="J241" s="749" t="s">
        <v>1039</v>
      </c>
      <c r="K241" s="749" t="s">
        <v>1040</v>
      </c>
      <c r="L241" s="752">
        <v>286</v>
      </c>
      <c r="M241" s="752">
        <v>3.1999999999999997</v>
      </c>
      <c r="N241" s="753">
        <v>915.19999999999993</v>
      </c>
    </row>
    <row r="242" spans="1:14" ht="14.4" customHeight="1" x14ac:dyDescent="0.3">
      <c r="A242" s="747" t="s">
        <v>574</v>
      </c>
      <c r="B242" s="748" t="s">
        <v>575</v>
      </c>
      <c r="C242" s="749" t="s">
        <v>588</v>
      </c>
      <c r="D242" s="750" t="s">
        <v>589</v>
      </c>
      <c r="E242" s="751">
        <v>50113013</v>
      </c>
      <c r="F242" s="750" t="s">
        <v>1013</v>
      </c>
      <c r="G242" s="749" t="s">
        <v>628</v>
      </c>
      <c r="H242" s="749">
        <v>849655</v>
      </c>
      <c r="I242" s="749">
        <v>129836</v>
      </c>
      <c r="J242" s="749" t="s">
        <v>1041</v>
      </c>
      <c r="K242" s="749" t="s">
        <v>1042</v>
      </c>
      <c r="L242" s="752">
        <v>262.89999999999998</v>
      </c>
      <c r="M242" s="752">
        <v>6.4</v>
      </c>
      <c r="N242" s="753">
        <v>1682.56</v>
      </c>
    </row>
    <row r="243" spans="1:14" ht="14.4" customHeight="1" x14ac:dyDescent="0.3">
      <c r="A243" s="747" t="s">
        <v>574</v>
      </c>
      <c r="B243" s="748" t="s">
        <v>575</v>
      </c>
      <c r="C243" s="749" t="s">
        <v>588</v>
      </c>
      <c r="D243" s="750" t="s">
        <v>589</v>
      </c>
      <c r="E243" s="751">
        <v>50113013</v>
      </c>
      <c r="F243" s="750" t="s">
        <v>1013</v>
      </c>
      <c r="G243" s="749" t="s">
        <v>612</v>
      </c>
      <c r="H243" s="749">
        <v>218400</v>
      </c>
      <c r="I243" s="749">
        <v>218400</v>
      </c>
      <c r="J243" s="749" t="s">
        <v>1043</v>
      </c>
      <c r="K243" s="749" t="s">
        <v>1044</v>
      </c>
      <c r="L243" s="752">
        <v>597.74</v>
      </c>
      <c r="M243" s="752">
        <v>3</v>
      </c>
      <c r="N243" s="753">
        <v>1793.22</v>
      </c>
    </row>
    <row r="244" spans="1:14" ht="14.4" customHeight="1" x14ac:dyDescent="0.3">
      <c r="A244" s="747" t="s">
        <v>574</v>
      </c>
      <c r="B244" s="748" t="s">
        <v>575</v>
      </c>
      <c r="C244" s="749" t="s">
        <v>588</v>
      </c>
      <c r="D244" s="750" t="s">
        <v>589</v>
      </c>
      <c r="E244" s="751">
        <v>50113013</v>
      </c>
      <c r="F244" s="750" t="s">
        <v>1013</v>
      </c>
      <c r="G244" s="749" t="s">
        <v>612</v>
      </c>
      <c r="H244" s="749">
        <v>132954</v>
      </c>
      <c r="I244" s="749">
        <v>32954</v>
      </c>
      <c r="J244" s="749" t="s">
        <v>1045</v>
      </c>
      <c r="K244" s="749" t="s">
        <v>1046</v>
      </c>
      <c r="L244" s="752">
        <v>84.500000000000014</v>
      </c>
      <c r="M244" s="752">
        <v>1</v>
      </c>
      <c r="N244" s="753">
        <v>84.500000000000014</v>
      </c>
    </row>
    <row r="245" spans="1:14" ht="14.4" customHeight="1" x14ac:dyDescent="0.3">
      <c r="A245" s="747" t="s">
        <v>574</v>
      </c>
      <c r="B245" s="748" t="s">
        <v>575</v>
      </c>
      <c r="C245" s="749" t="s">
        <v>588</v>
      </c>
      <c r="D245" s="750" t="s">
        <v>589</v>
      </c>
      <c r="E245" s="751">
        <v>50113013</v>
      </c>
      <c r="F245" s="750" t="s">
        <v>1013</v>
      </c>
      <c r="G245" s="749" t="s">
        <v>612</v>
      </c>
      <c r="H245" s="749">
        <v>132953</v>
      </c>
      <c r="I245" s="749">
        <v>32953</v>
      </c>
      <c r="J245" s="749" t="s">
        <v>1045</v>
      </c>
      <c r="K245" s="749" t="s">
        <v>1047</v>
      </c>
      <c r="L245" s="752">
        <v>49.70000000000001</v>
      </c>
      <c r="M245" s="752">
        <v>2</v>
      </c>
      <c r="N245" s="753">
        <v>99.40000000000002</v>
      </c>
    </row>
    <row r="246" spans="1:14" ht="14.4" customHeight="1" x14ac:dyDescent="0.3">
      <c r="A246" s="747" t="s">
        <v>574</v>
      </c>
      <c r="B246" s="748" t="s">
        <v>575</v>
      </c>
      <c r="C246" s="749" t="s">
        <v>588</v>
      </c>
      <c r="D246" s="750" t="s">
        <v>589</v>
      </c>
      <c r="E246" s="751">
        <v>50113013</v>
      </c>
      <c r="F246" s="750" t="s">
        <v>1013</v>
      </c>
      <c r="G246" s="749" t="s">
        <v>612</v>
      </c>
      <c r="H246" s="749">
        <v>102427</v>
      </c>
      <c r="I246" s="749">
        <v>2427</v>
      </c>
      <c r="J246" s="749" t="s">
        <v>1048</v>
      </c>
      <c r="K246" s="749" t="s">
        <v>1049</v>
      </c>
      <c r="L246" s="752">
        <v>88.46</v>
      </c>
      <c r="M246" s="752">
        <v>2</v>
      </c>
      <c r="N246" s="753">
        <v>176.92</v>
      </c>
    </row>
    <row r="247" spans="1:14" ht="14.4" customHeight="1" x14ac:dyDescent="0.3">
      <c r="A247" s="747" t="s">
        <v>574</v>
      </c>
      <c r="B247" s="748" t="s">
        <v>575</v>
      </c>
      <c r="C247" s="749" t="s">
        <v>588</v>
      </c>
      <c r="D247" s="750" t="s">
        <v>589</v>
      </c>
      <c r="E247" s="751">
        <v>50113013</v>
      </c>
      <c r="F247" s="750" t="s">
        <v>1013</v>
      </c>
      <c r="G247" s="749" t="s">
        <v>612</v>
      </c>
      <c r="H247" s="749">
        <v>101066</v>
      </c>
      <c r="I247" s="749">
        <v>1066</v>
      </c>
      <c r="J247" s="749" t="s">
        <v>1050</v>
      </c>
      <c r="K247" s="749" t="s">
        <v>1051</v>
      </c>
      <c r="L247" s="752">
        <v>57.42</v>
      </c>
      <c r="M247" s="752">
        <v>4</v>
      </c>
      <c r="N247" s="753">
        <v>229.68</v>
      </c>
    </row>
    <row r="248" spans="1:14" ht="14.4" customHeight="1" x14ac:dyDescent="0.3">
      <c r="A248" s="747" t="s">
        <v>574</v>
      </c>
      <c r="B248" s="748" t="s">
        <v>575</v>
      </c>
      <c r="C248" s="749" t="s">
        <v>588</v>
      </c>
      <c r="D248" s="750" t="s">
        <v>589</v>
      </c>
      <c r="E248" s="751">
        <v>50113013</v>
      </c>
      <c r="F248" s="750" t="s">
        <v>1013</v>
      </c>
      <c r="G248" s="749" t="s">
        <v>612</v>
      </c>
      <c r="H248" s="749">
        <v>847476</v>
      </c>
      <c r="I248" s="749">
        <v>112782</v>
      </c>
      <c r="J248" s="749" t="s">
        <v>1052</v>
      </c>
      <c r="K248" s="749" t="s">
        <v>1053</v>
      </c>
      <c r="L248" s="752">
        <v>681.84495652173905</v>
      </c>
      <c r="M248" s="752">
        <v>3.45</v>
      </c>
      <c r="N248" s="753">
        <v>2352.3651</v>
      </c>
    </row>
    <row r="249" spans="1:14" ht="14.4" customHeight="1" x14ac:dyDescent="0.3">
      <c r="A249" s="747" t="s">
        <v>574</v>
      </c>
      <c r="B249" s="748" t="s">
        <v>575</v>
      </c>
      <c r="C249" s="749" t="s">
        <v>588</v>
      </c>
      <c r="D249" s="750" t="s">
        <v>589</v>
      </c>
      <c r="E249" s="751">
        <v>50113013</v>
      </c>
      <c r="F249" s="750" t="s">
        <v>1013</v>
      </c>
      <c r="G249" s="749" t="s">
        <v>612</v>
      </c>
      <c r="H249" s="749">
        <v>96414</v>
      </c>
      <c r="I249" s="749">
        <v>96414</v>
      </c>
      <c r="J249" s="749" t="s">
        <v>1054</v>
      </c>
      <c r="K249" s="749" t="s">
        <v>1055</v>
      </c>
      <c r="L249" s="752">
        <v>58.980000000000004</v>
      </c>
      <c r="M249" s="752">
        <v>5</v>
      </c>
      <c r="N249" s="753">
        <v>294.90000000000003</v>
      </c>
    </row>
    <row r="250" spans="1:14" ht="14.4" customHeight="1" x14ac:dyDescent="0.3">
      <c r="A250" s="747" t="s">
        <v>574</v>
      </c>
      <c r="B250" s="748" t="s">
        <v>575</v>
      </c>
      <c r="C250" s="749" t="s">
        <v>588</v>
      </c>
      <c r="D250" s="750" t="s">
        <v>589</v>
      </c>
      <c r="E250" s="751">
        <v>50113013</v>
      </c>
      <c r="F250" s="750" t="s">
        <v>1013</v>
      </c>
      <c r="G250" s="749" t="s">
        <v>576</v>
      </c>
      <c r="H250" s="749">
        <v>156835</v>
      </c>
      <c r="I250" s="749">
        <v>156835</v>
      </c>
      <c r="J250" s="749" t="s">
        <v>1056</v>
      </c>
      <c r="K250" s="749" t="s">
        <v>1057</v>
      </c>
      <c r="L250" s="752">
        <v>1116.4999999999998</v>
      </c>
      <c r="M250" s="752">
        <v>4.8999999999999968</v>
      </c>
      <c r="N250" s="753">
        <v>5470.8499999999958</v>
      </c>
    </row>
    <row r="251" spans="1:14" ht="14.4" customHeight="1" x14ac:dyDescent="0.3">
      <c r="A251" s="747" t="s">
        <v>574</v>
      </c>
      <c r="B251" s="748" t="s">
        <v>575</v>
      </c>
      <c r="C251" s="749" t="s">
        <v>588</v>
      </c>
      <c r="D251" s="750" t="s">
        <v>589</v>
      </c>
      <c r="E251" s="751">
        <v>50113013</v>
      </c>
      <c r="F251" s="750" t="s">
        <v>1013</v>
      </c>
      <c r="G251" s="749" t="s">
        <v>628</v>
      </c>
      <c r="H251" s="749">
        <v>111592</v>
      </c>
      <c r="I251" s="749">
        <v>11592</v>
      </c>
      <c r="J251" s="749" t="s">
        <v>1058</v>
      </c>
      <c r="K251" s="749" t="s">
        <v>1059</v>
      </c>
      <c r="L251" s="752">
        <v>370.05488599348519</v>
      </c>
      <c r="M251" s="752">
        <v>30.700000000000003</v>
      </c>
      <c r="N251" s="753">
        <v>11360.684999999996</v>
      </c>
    </row>
    <row r="252" spans="1:14" ht="14.4" customHeight="1" x14ac:dyDescent="0.3">
      <c r="A252" s="747" t="s">
        <v>574</v>
      </c>
      <c r="B252" s="748" t="s">
        <v>575</v>
      </c>
      <c r="C252" s="749" t="s">
        <v>588</v>
      </c>
      <c r="D252" s="750" t="s">
        <v>589</v>
      </c>
      <c r="E252" s="751">
        <v>50113013</v>
      </c>
      <c r="F252" s="750" t="s">
        <v>1013</v>
      </c>
      <c r="G252" s="749" t="s">
        <v>612</v>
      </c>
      <c r="H252" s="749">
        <v>207116</v>
      </c>
      <c r="I252" s="749">
        <v>207116</v>
      </c>
      <c r="J252" s="749" t="s">
        <v>1060</v>
      </c>
      <c r="K252" s="749" t="s">
        <v>1061</v>
      </c>
      <c r="L252" s="752">
        <v>419.46999999999997</v>
      </c>
      <c r="M252" s="752">
        <v>1.4</v>
      </c>
      <c r="N252" s="753">
        <v>587.25799999999992</v>
      </c>
    </row>
    <row r="253" spans="1:14" ht="14.4" customHeight="1" x14ac:dyDescent="0.3">
      <c r="A253" s="747" t="s">
        <v>574</v>
      </c>
      <c r="B253" s="748" t="s">
        <v>575</v>
      </c>
      <c r="C253" s="749" t="s">
        <v>588</v>
      </c>
      <c r="D253" s="750" t="s">
        <v>589</v>
      </c>
      <c r="E253" s="751">
        <v>50113013</v>
      </c>
      <c r="F253" s="750" t="s">
        <v>1013</v>
      </c>
      <c r="G253" s="749" t="s">
        <v>612</v>
      </c>
      <c r="H253" s="749">
        <v>101076</v>
      </c>
      <c r="I253" s="749">
        <v>1076</v>
      </c>
      <c r="J253" s="749" t="s">
        <v>1062</v>
      </c>
      <c r="K253" s="749" t="s">
        <v>1063</v>
      </c>
      <c r="L253" s="752">
        <v>78.430000000000007</v>
      </c>
      <c r="M253" s="752">
        <v>3</v>
      </c>
      <c r="N253" s="753">
        <v>235.29000000000002</v>
      </c>
    </row>
    <row r="254" spans="1:14" ht="14.4" customHeight="1" x14ac:dyDescent="0.3">
      <c r="A254" s="747" t="s">
        <v>574</v>
      </c>
      <c r="B254" s="748" t="s">
        <v>575</v>
      </c>
      <c r="C254" s="749" t="s">
        <v>588</v>
      </c>
      <c r="D254" s="750" t="s">
        <v>589</v>
      </c>
      <c r="E254" s="751">
        <v>50113013</v>
      </c>
      <c r="F254" s="750" t="s">
        <v>1013</v>
      </c>
      <c r="G254" s="749" t="s">
        <v>628</v>
      </c>
      <c r="H254" s="749">
        <v>113453</v>
      </c>
      <c r="I254" s="749">
        <v>113453</v>
      </c>
      <c r="J254" s="749" t="s">
        <v>1064</v>
      </c>
      <c r="K254" s="749" t="s">
        <v>1065</v>
      </c>
      <c r="L254" s="752">
        <v>458.69999999999993</v>
      </c>
      <c r="M254" s="752">
        <v>23.6</v>
      </c>
      <c r="N254" s="753">
        <v>10825.32</v>
      </c>
    </row>
    <row r="255" spans="1:14" ht="14.4" customHeight="1" x14ac:dyDescent="0.3">
      <c r="A255" s="747" t="s">
        <v>574</v>
      </c>
      <c r="B255" s="748" t="s">
        <v>575</v>
      </c>
      <c r="C255" s="749" t="s">
        <v>588</v>
      </c>
      <c r="D255" s="750" t="s">
        <v>589</v>
      </c>
      <c r="E255" s="751">
        <v>50113013</v>
      </c>
      <c r="F255" s="750" t="s">
        <v>1013</v>
      </c>
      <c r="G255" s="749" t="s">
        <v>576</v>
      </c>
      <c r="H255" s="749">
        <v>141263</v>
      </c>
      <c r="I255" s="749">
        <v>141263</v>
      </c>
      <c r="J255" s="749" t="s">
        <v>1066</v>
      </c>
      <c r="K255" s="749" t="s">
        <v>1067</v>
      </c>
      <c r="L255" s="752">
        <v>161.66999999999999</v>
      </c>
      <c r="M255" s="752">
        <v>3</v>
      </c>
      <c r="N255" s="753">
        <v>485.01</v>
      </c>
    </row>
    <row r="256" spans="1:14" ht="14.4" customHeight="1" x14ac:dyDescent="0.3">
      <c r="A256" s="747" t="s">
        <v>574</v>
      </c>
      <c r="B256" s="748" t="s">
        <v>575</v>
      </c>
      <c r="C256" s="749" t="s">
        <v>588</v>
      </c>
      <c r="D256" s="750" t="s">
        <v>589</v>
      </c>
      <c r="E256" s="751">
        <v>50113013</v>
      </c>
      <c r="F256" s="750" t="s">
        <v>1013</v>
      </c>
      <c r="G256" s="749" t="s">
        <v>612</v>
      </c>
      <c r="H256" s="749">
        <v>106264</v>
      </c>
      <c r="I256" s="749">
        <v>6264</v>
      </c>
      <c r="J256" s="749" t="s">
        <v>1068</v>
      </c>
      <c r="K256" s="749" t="s">
        <v>1069</v>
      </c>
      <c r="L256" s="752">
        <v>31.578823529411768</v>
      </c>
      <c r="M256" s="752">
        <v>17</v>
      </c>
      <c r="N256" s="753">
        <v>536.84</v>
      </c>
    </row>
    <row r="257" spans="1:14" ht="14.4" customHeight="1" x14ac:dyDescent="0.3">
      <c r="A257" s="747" t="s">
        <v>574</v>
      </c>
      <c r="B257" s="748" t="s">
        <v>575</v>
      </c>
      <c r="C257" s="749" t="s">
        <v>588</v>
      </c>
      <c r="D257" s="750" t="s">
        <v>589</v>
      </c>
      <c r="E257" s="751">
        <v>50113013</v>
      </c>
      <c r="F257" s="750" t="s">
        <v>1013</v>
      </c>
      <c r="G257" s="749" t="s">
        <v>628</v>
      </c>
      <c r="H257" s="749">
        <v>126127</v>
      </c>
      <c r="I257" s="749">
        <v>26127</v>
      </c>
      <c r="J257" s="749" t="s">
        <v>1070</v>
      </c>
      <c r="K257" s="749" t="s">
        <v>1071</v>
      </c>
      <c r="L257" s="752">
        <v>3071.15</v>
      </c>
      <c r="M257" s="752">
        <v>2.4</v>
      </c>
      <c r="N257" s="753">
        <v>7370.76</v>
      </c>
    </row>
    <row r="258" spans="1:14" ht="14.4" customHeight="1" x14ac:dyDescent="0.3">
      <c r="A258" s="747" t="s">
        <v>574</v>
      </c>
      <c r="B258" s="748" t="s">
        <v>575</v>
      </c>
      <c r="C258" s="749" t="s">
        <v>588</v>
      </c>
      <c r="D258" s="750" t="s">
        <v>589</v>
      </c>
      <c r="E258" s="751">
        <v>50113013</v>
      </c>
      <c r="F258" s="750" t="s">
        <v>1013</v>
      </c>
      <c r="G258" s="749" t="s">
        <v>612</v>
      </c>
      <c r="H258" s="749">
        <v>116600</v>
      </c>
      <c r="I258" s="749">
        <v>16600</v>
      </c>
      <c r="J258" s="749" t="s">
        <v>1072</v>
      </c>
      <c r="K258" s="749" t="s">
        <v>1073</v>
      </c>
      <c r="L258" s="752">
        <v>43.859999999999985</v>
      </c>
      <c r="M258" s="752">
        <v>95</v>
      </c>
      <c r="N258" s="753">
        <v>4166.6999999999989</v>
      </c>
    </row>
    <row r="259" spans="1:14" ht="14.4" customHeight="1" x14ac:dyDescent="0.3">
      <c r="A259" s="747" t="s">
        <v>574</v>
      </c>
      <c r="B259" s="748" t="s">
        <v>575</v>
      </c>
      <c r="C259" s="749" t="s">
        <v>588</v>
      </c>
      <c r="D259" s="750" t="s">
        <v>589</v>
      </c>
      <c r="E259" s="751">
        <v>50113013</v>
      </c>
      <c r="F259" s="750" t="s">
        <v>1013</v>
      </c>
      <c r="G259" s="749" t="s">
        <v>628</v>
      </c>
      <c r="H259" s="749">
        <v>166269</v>
      </c>
      <c r="I259" s="749">
        <v>166269</v>
      </c>
      <c r="J259" s="749" t="s">
        <v>1074</v>
      </c>
      <c r="K259" s="749" t="s">
        <v>1075</v>
      </c>
      <c r="L259" s="752">
        <v>52.88000000000001</v>
      </c>
      <c r="M259" s="752">
        <v>90</v>
      </c>
      <c r="N259" s="753">
        <v>4759.2000000000007</v>
      </c>
    </row>
    <row r="260" spans="1:14" ht="14.4" customHeight="1" x14ac:dyDescent="0.3">
      <c r="A260" s="747" t="s">
        <v>574</v>
      </c>
      <c r="B260" s="748" t="s">
        <v>575</v>
      </c>
      <c r="C260" s="749" t="s">
        <v>588</v>
      </c>
      <c r="D260" s="750" t="s">
        <v>589</v>
      </c>
      <c r="E260" s="751">
        <v>50113013</v>
      </c>
      <c r="F260" s="750" t="s">
        <v>1013</v>
      </c>
      <c r="G260" s="749" t="s">
        <v>628</v>
      </c>
      <c r="H260" s="749">
        <v>166265</v>
      </c>
      <c r="I260" s="749">
        <v>166265</v>
      </c>
      <c r="J260" s="749" t="s">
        <v>1076</v>
      </c>
      <c r="K260" s="749" t="s">
        <v>1077</v>
      </c>
      <c r="L260" s="752">
        <v>33.39</v>
      </c>
      <c r="M260" s="752">
        <v>12</v>
      </c>
      <c r="N260" s="753">
        <v>400.68</v>
      </c>
    </row>
    <row r="261" spans="1:14" ht="14.4" customHeight="1" x14ac:dyDescent="0.3">
      <c r="A261" s="747" t="s">
        <v>574</v>
      </c>
      <c r="B261" s="748" t="s">
        <v>575</v>
      </c>
      <c r="C261" s="749" t="s">
        <v>588</v>
      </c>
      <c r="D261" s="750" t="s">
        <v>589</v>
      </c>
      <c r="E261" s="751">
        <v>50113014</v>
      </c>
      <c r="F261" s="750" t="s">
        <v>1078</v>
      </c>
      <c r="G261" s="749" t="s">
        <v>628</v>
      </c>
      <c r="H261" s="749">
        <v>64942</v>
      </c>
      <c r="I261" s="749">
        <v>64942</v>
      </c>
      <c r="J261" s="749" t="s">
        <v>1079</v>
      </c>
      <c r="K261" s="749" t="s">
        <v>1080</v>
      </c>
      <c r="L261" s="752">
        <v>2113.8024999999998</v>
      </c>
      <c r="M261" s="752">
        <v>4</v>
      </c>
      <c r="N261" s="753">
        <v>8455.2099999999991</v>
      </c>
    </row>
    <row r="262" spans="1:14" ht="14.4" customHeight="1" x14ac:dyDescent="0.3">
      <c r="A262" s="747" t="s">
        <v>574</v>
      </c>
      <c r="B262" s="748" t="s">
        <v>575</v>
      </c>
      <c r="C262" s="749" t="s">
        <v>588</v>
      </c>
      <c r="D262" s="750" t="s">
        <v>589</v>
      </c>
      <c r="E262" s="751">
        <v>50113014</v>
      </c>
      <c r="F262" s="750" t="s">
        <v>1078</v>
      </c>
      <c r="G262" s="749" t="s">
        <v>628</v>
      </c>
      <c r="H262" s="749">
        <v>164401</v>
      </c>
      <c r="I262" s="749">
        <v>164401</v>
      </c>
      <c r="J262" s="749" t="s">
        <v>1081</v>
      </c>
      <c r="K262" s="749" t="s">
        <v>1082</v>
      </c>
      <c r="L262" s="752">
        <v>148.5</v>
      </c>
      <c r="M262" s="752">
        <v>7</v>
      </c>
      <c r="N262" s="753">
        <v>1039.5</v>
      </c>
    </row>
    <row r="263" spans="1:14" ht="14.4" customHeight="1" x14ac:dyDescent="0.3">
      <c r="A263" s="747" t="s">
        <v>574</v>
      </c>
      <c r="B263" s="748" t="s">
        <v>575</v>
      </c>
      <c r="C263" s="749" t="s">
        <v>588</v>
      </c>
      <c r="D263" s="750" t="s">
        <v>589</v>
      </c>
      <c r="E263" s="751">
        <v>50113014</v>
      </c>
      <c r="F263" s="750" t="s">
        <v>1078</v>
      </c>
      <c r="G263" s="749" t="s">
        <v>628</v>
      </c>
      <c r="H263" s="749">
        <v>164407</v>
      </c>
      <c r="I263" s="749">
        <v>164407</v>
      </c>
      <c r="J263" s="749" t="s">
        <v>1081</v>
      </c>
      <c r="K263" s="749" t="s">
        <v>1083</v>
      </c>
      <c r="L263" s="752">
        <v>294.8</v>
      </c>
      <c r="M263" s="752">
        <v>0.7</v>
      </c>
      <c r="N263" s="753">
        <v>206.35999999999999</v>
      </c>
    </row>
    <row r="264" spans="1:14" ht="14.4" customHeight="1" x14ac:dyDescent="0.3">
      <c r="A264" s="747" t="s">
        <v>574</v>
      </c>
      <c r="B264" s="748" t="s">
        <v>575</v>
      </c>
      <c r="C264" s="749" t="s">
        <v>588</v>
      </c>
      <c r="D264" s="750" t="s">
        <v>589</v>
      </c>
      <c r="E264" s="751">
        <v>50113014</v>
      </c>
      <c r="F264" s="750" t="s">
        <v>1078</v>
      </c>
      <c r="G264" s="749" t="s">
        <v>612</v>
      </c>
      <c r="H264" s="749">
        <v>129428</v>
      </c>
      <c r="I264" s="749">
        <v>500720</v>
      </c>
      <c r="J264" s="749" t="s">
        <v>1084</v>
      </c>
      <c r="K264" s="749" t="s">
        <v>1085</v>
      </c>
      <c r="L264" s="752">
        <v>3630</v>
      </c>
      <c r="M264" s="752">
        <v>15</v>
      </c>
      <c r="N264" s="753">
        <v>54450</v>
      </c>
    </row>
    <row r="265" spans="1:14" ht="14.4" customHeight="1" x14ac:dyDescent="0.3">
      <c r="A265" s="747" t="s">
        <v>574</v>
      </c>
      <c r="B265" s="748" t="s">
        <v>575</v>
      </c>
      <c r="C265" s="749" t="s">
        <v>588</v>
      </c>
      <c r="D265" s="750" t="s">
        <v>589</v>
      </c>
      <c r="E265" s="751">
        <v>50113014</v>
      </c>
      <c r="F265" s="750" t="s">
        <v>1078</v>
      </c>
      <c r="G265" s="749" t="s">
        <v>576</v>
      </c>
      <c r="H265" s="749">
        <v>205772</v>
      </c>
      <c r="I265" s="749">
        <v>205772</v>
      </c>
      <c r="J265" s="749" t="s">
        <v>1086</v>
      </c>
      <c r="K265" s="749" t="s">
        <v>1087</v>
      </c>
      <c r="L265" s="752">
        <v>366.63</v>
      </c>
      <c r="M265" s="752">
        <v>18</v>
      </c>
      <c r="N265" s="753">
        <v>6599.34</v>
      </c>
    </row>
    <row r="266" spans="1:14" ht="14.4" customHeight="1" x14ac:dyDescent="0.3">
      <c r="A266" s="747" t="s">
        <v>574</v>
      </c>
      <c r="B266" s="748" t="s">
        <v>575</v>
      </c>
      <c r="C266" s="749" t="s">
        <v>593</v>
      </c>
      <c r="D266" s="750" t="s">
        <v>594</v>
      </c>
      <c r="E266" s="751">
        <v>50113001</v>
      </c>
      <c r="F266" s="750" t="s">
        <v>611</v>
      </c>
      <c r="G266" s="749" t="s">
        <v>612</v>
      </c>
      <c r="H266" s="749">
        <v>846758</v>
      </c>
      <c r="I266" s="749">
        <v>103387</v>
      </c>
      <c r="J266" s="749" t="s">
        <v>613</v>
      </c>
      <c r="K266" s="749" t="s">
        <v>614</v>
      </c>
      <c r="L266" s="752">
        <v>71.72</v>
      </c>
      <c r="M266" s="752">
        <v>20</v>
      </c>
      <c r="N266" s="753">
        <v>1434.4</v>
      </c>
    </row>
    <row r="267" spans="1:14" ht="14.4" customHeight="1" x14ac:dyDescent="0.3">
      <c r="A267" s="747" t="s">
        <v>574</v>
      </c>
      <c r="B267" s="748" t="s">
        <v>575</v>
      </c>
      <c r="C267" s="749" t="s">
        <v>593</v>
      </c>
      <c r="D267" s="750" t="s">
        <v>594</v>
      </c>
      <c r="E267" s="751">
        <v>50113001</v>
      </c>
      <c r="F267" s="750" t="s">
        <v>611</v>
      </c>
      <c r="G267" s="749" t="s">
        <v>612</v>
      </c>
      <c r="H267" s="749">
        <v>194958</v>
      </c>
      <c r="I267" s="749">
        <v>94958</v>
      </c>
      <c r="J267" s="749" t="s">
        <v>1088</v>
      </c>
      <c r="K267" s="749" t="s">
        <v>1089</v>
      </c>
      <c r="L267" s="752">
        <v>43</v>
      </c>
      <c r="M267" s="752">
        <v>3</v>
      </c>
      <c r="N267" s="753">
        <v>129</v>
      </c>
    </row>
    <row r="268" spans="1:14" ht="14.4" customHeight="1" x14ac:dyDescent="0.3">
      <c r="A268" s="747" t="s">
        <v>574</v>
      </c>
      <c r="B268" s="748" t="s">
        <v>575</v>
      </c>
      <c r="C268" s="749" t="s">
        <v>593</v>
      </c>
      <c r="D268" s="750" t="s">
        <v>594</v>
      </c>
      <c r="E268" s="751">
        <v>50113001</v>
      </c>
      <c r="F268" s="750" t="s">
        <v>611</v>
      </c>
      <c r="G268" s="749" t="s">
        <v>612</v>
      </c>
      <c r="H268" s="749">
        <v>192729</v>
      </c>
      <c r="I268" s="749">
        <v>92729</v>
      </c>
      <c r="J268" s="749" t="s">
        <v>615</v>
      </c>
      <c r="K268" s="749" t="s">
        <v>616</v>
      </c>
      <c r="L268" s="752">
        <v>48.320000000000014</v>
      </c>
      <c r="M268" s="752">
        <v>6</v>
      </c>
      <c r="N268" s="753">
        <v>289.92000000000007</v>
      </c>
    </row>
    <row r="269" spans="1:14" ht="14.4" customHeight="1" x14ac:dyDescent="0.3">
      <c r="A269" s="747" t="s">
        <v>574</v>
      </c>
      <c r="B269" s="748" t="s">
        <v>575</v>
      </c>
      <c r="C269" s="749" t="s">
        <v>593</v>
      </c>
      <c r="D269" s="750" t="s">
        <v>594</v>
      </c>
      <c r="E269" s="751">
        <v>50113001</v>
      </c>
      <c r="F269" s="750" t="s">
        <v>611</v>
      </c>
      <c r="G269" s="749" t="s">
        <v>612</v>
      </c>
      <c r="H269" s="749">
        <v>100362</v>
      </c>
      <c r="I269" s="749">
        <v>362</v>
      </c>
      <c r="J269" s="749" t="s">
        <v>619</v>
      </c>
      <c r="K269" s="749" t="s">
        <v>620</v>
      </c>
      <c r="L269" s="752">
        <v>72.765000000000001</v>
      </c>
      <c r="M269" s="752">
        <v>4</v>
      </c>
      <c r="N269" s="753">
        <v>291.06</v>
      </c>
    </row>
    <row r="270" spans="1:14" ht="14.4" customHeight="1" x14ac:dyDescent="0.3">
      <c r="A270" s="747" t="s">
        <v>574</v>
      </c>
      <c r="B270" s="748" t="s">
        <v>575</v>
      </c>
      <c r="C270" s="749" t="s">
        <v>593</v>
      </c>
      <c r="D270" s="750" t="s">
        <v>594</v>
      </c>
      <c r="E270" s="751">
        <v>50113001</v>
      </c>
      <c r="F270" s="750" t="s">
        <v>611</v>
      </c>
      <c r="G270" s="749" t="s">
        <v>612</v>
      </c>
      <c r="H270" s="749">
        <v>845008</v>
      </c>
      <c r="I270" s="749">
        <v>107806</v>
      </c>
      <c r="J270" s="749" t="s">
        <v>623</v>
      </c>
      <c r="K270" s="749" t="s">
        <v>625</v>
      </c>
      <c r="L270" s="752">
        <v>64.915806451612895</v>
      </c>
      <c r="M270" s="752">
        <v>31</v>
      </c>
      <c r="N270" s="753">
        <v>2012.3899999999999</v>
      </c>
    </row>
    <row r="271" spans="1:14" ht="14.4" customHeight="1" x14ac:dyDescent="0.3">
      <c r="A271" s="747" t="s">
        <v>574</v>
      </c>
      <c r="B271" s="748" t="s">
        <v>575</v>
      </c>
      <c r="C271" s="749" t="s">
        <v>593</v>
      </c>
      <c r="D271" s="750" t="s">
        <v>594</v>
      </c>
      <c r="E271" s="751">
        <v>50113001</v>
      </c>
      <c r="F271" s="750" t="s">
        <v>611</v>
      </c>
      <c r="G271" s="749" t="s">
        <v>612</v>
      </c>
      <c r="H271" s="749">
        <v>153200</v>
      </c>
      <c r="I271" s="749">
        <v>53200</v>
      </c>
      <c r="J271" s="749" t="s">
        <v>1090</v>
      </c>
      <c r="K271" s="749" t="s">
        <v>1091</v>
      </c>
      <c r="L271" s="752">
        <v>52.538421052631577</v>
      </c>
      <c r="M271" s="752">
        <v>19</v>
      </c>
      <c r="N271" s="753">
        <v>998.2299999999999</v>
      </c>
    </row>
    <row r="272" spans="1:14" ht="14.4" customHeight="1" x14ac:dyDescent="0.3">
      <c r="A272" s="747" t="s">
        <v>574</v>
      </c>
      <c r="B272" s="748" t="s">
        <v>575</v>
      </c>
      <c r="C272" s="749" t="s">
        <v>593</v>
      </c>
      <c r="D272" s="750" t="s">
        <v>594</v>
      </c>
      <c r="E272" s="751">
        <v>50113001</v>
      </c>
      <c r="F272" s="750" t="s">
        <v>611</v>
      </c>
      <c r="G272" s="749" t="s">
        <v>628</v>
      </c>
      <c r="H272" s="749">
        <v>102945</v>
      </c>
      <c r="I272" s="749">
        <v>2945</v>
      </c>
      <c r="J272" s="749" t="s">
        <v>629</v>
      </c>
      <c r="K272" s="749" t="s">
        <v>630</v>
      </c>
      <c r="L272" s="752">
        <v>8.6850000000000023</v>
      </c>
      <c r="M272" s="752">
        <v>2</v>
      </c>
      <c r="N272" s="753">
        <v>17.370000000000005</v>
      </c>
    </row>
    <row r="273" spans="1:14" ht="14.4" customHeight="1" x14ac:dyDescent="0.3">
      <c r="A273" s="747" t="s">
        <v>574</v>
      </c>
      <c r="B273" s="748" t="s">
        <v>575</v>
      </c>
      <c r="C273" s="749" t="s">
        <v>593</v>
      </c>
      <c r="D273" s="750" t="s">
        <v>594</v>
      </c>
      <c r="E273" s="751">
        <v>50113001</v>
      </c>
      <c r="F273" s="750" t="s">
        <v>611</v>
      </c>
      <c r="G273" s="749" t="s">
        <v>612</v>
      </c>
      <c r="H273" s="749">
        <v>176954</v>
      </c>
      <c r="I273" s="749">
        <v>176954</v>
      </c>
      <c r="J273" s="749" t="s">
        <v>631</v>
      </c>
      <c r="K273" s="749" t="s">
        <v>632</v>
      </c>
      <c r="L273" s="752">
        <v>94.923333333333346</v>
      </c>
      <c r="M273" s="752">
        <v>3</v>
      </c>
      <c r="N273" s="753">
        <v>284.77000000000004</v>
      </c>
    </row>
    <row r="274" spans="1:14" ht="14.4" customHeight="1" x14ac:dyDescent="0.3">
      <c r="A274" s="747" t="s">
        <v>574</v>
      </c>
      <c r="B274" s="748" t="s">
        <v>575</v>
      </c>
      <c r="C274" s="749" t="s">
        <v>593</v>
      </c>
      <c r="D274" s="750" t="s">
        <v>594</v>
      </c>
      <c r="E274" s="751">
        <v>50113001</v>
      </c>
      <c r="F274" s="750" t="s">
        <v>611</v>
      </c>
      <c r="G274" s="749" t="s">
        <v>576</v>
      </c>
      <c r="H274" s="749">
        <v>136507</v>
      </c>
      <c r="I274" s="749">
        <v>136507</v>
      </c>
      <c r="J274" s="749" t="s">
        <v>1092</v>
      </c>
      <c r="K274" s="749" t="s">
        <v>1093</v>
      </c>
      <c r="L274" s="752">
        <v>47.5</v>
      </c>
      <c r="M274" s="752">
        <v>1</v>
      </c>
      <c r="N274" s="753">
        <v>47.5</v>
      </c>
    </row>
    <row r="275" spans="1:14" ht="14.4" customHeight="1" x14ac:dyDescent="0.3">
      <c r="A275" s="747" t="s">
        <v>574</v>
      </c>
      <c r="B275" s="748" t="s">
        <v>575</v>
      </c>
      <c r="C275" s="749" t="s">
        <v>593</v>
      </c>
      <c r="D275" s="750" t="s">
        <v>594</v>
      </c>
      <c r="E275" s="751">
        <v>50113001</v>
      </c>
      <c r="F275" s="750" t="s">
        <v>611</v>
      </c>
      <c r="G275" s="749" t="s">
        <v>628</v>
      </c>
      <c r="H275" s="749">
        <v>127272</v>
      </c>
      <c r="I275" s="749">
        <v>127272</v>
      </c>
      <c r="J275" s="749" t="s">
        <v>1094</v>
      </c>
      <c r="K275" s="749" t="s">
        <v>1093</v>
      </c>
      <c r="L275" s="752">
        <v>48.130000000000017</v>
      </c>
      <c r="M275" s="752">
        <v>1</v>
      </c>
      <c r="N275" s="753">
        <v>48.130000000000017</v>
      </c>
    </row>
    <row r="276" spans="1:14" ht="14.4" customHeight="1" x14ac:dyDescent="0.3">
      <c r="A276" s="747" t="s">
        <v>574</v>
      </c>
      <c r="B276" s="748" t="s">
        <v>575</v>
      </c>
      <c r="C276" s="749" t="s">
        <v>593</v>
      </c>
      <c r="D276" s="750" t="s">
        <v>594</v>
      </c>
      <c r="E276" s="751">
        <v>50113001</v>
      </c>
      <c r="F276" s="750" t="s">
        <v>611</v>
      </c>
      <c r="G276" s="749" t="s">
        <v>628</v>
      </c>
      <c r="H276" s="749">
        <v>849444</v>
      </c>
      <c r="I276" s="749">
        <v>163085</v>
      </c>
      <c r="J276" s="749" t="s">
        <v>1095</v>
      </c>
      <c r="K276" s="749" t="s">
        <v>1096</v>
      </c>
      <c r="L276" s="752">
        <v>23.24</v>
      </c>
      <c r="M276" s="752">
        <v>1</v>
      </c>
      <c r="N276" s="753">
        <v>23.24</v>
      </c>
    </row>
    <row r="277" spans="1:14" ht="14.4" customHeight="1" x14ac:dyDescent="0.3">
      <c r="A277" s="747" t="s">
        <v>574</v>
      </c>
      <c r="B277" s="748" t="s">
        <v>575</v>
      </c>
      <c r="C277" s="749" t="s">
        <v>593</v>
      </c>
      <c r="D277" s="750" t="s">
        <v>594</v>
      </c>
      <c r="E277" s="751">
        <v>50113001</v>
      </c>
      <c r="F277" s="750" t="s">
        <v>611</v>
      </c>
      <c r="G277" s="749" t="s">
        <v>612</v>
      </c>
      <c r="H277" s="749">
        <v>194916</v>
      </c>
      <c r="I277" s="749">
        <v>94916</v>
      </c>
      <c r="J277" s="749" t="s">
        <v>637</v>
      </c>
      <c r="K277" s="749" t="s">
        <v>638</v>
      </c>
      <c r="L277" s="752">
        <v>86.030000000000015</v>
      </c>
      <c r="M277" s="752">
        <v>8</v>
      </c>
      <c r="N277" s="753">
        <v>688.24000000000012</v>
      </c>
    </row>
    <row r="278" spans="1:14" ht="14.4" customHeight="1" x14ac:dyDescent="0.3">
      <c r="A278" s="747" t="s">
        <v>574</v>
      </c>
      <c r="B278" s="748" t="s">
        <v>575</v>
      </c>
      <c r="C278" s="749" t="s">
        <v>593</v>
      </c>
      <c r="D278" s="750" t="s">
        <v>594</v>
      </c>
      <c r="E278" s="751">
        <v>50113001</v>
      </c>
      <c r="F278" s="750" t="s">
        <v>611</v>
      </c>
      <c r="G278" s="749" t="s">
        <v>612</v>
      </c>
      <c r="H278" s="749">
        <v>194920</v>
      </c>
      <c r="I278" s="749">
        <v>94920</v>
      </c>
      <c r="J278" s="749" t="s">
        <v>639</v>
      </c>
      <c r="K278" s="749" t="s">
        <v>640</v>
      </c>
      <c r="L278" s="752">
        <v>75.203333333333347</v>
      </c>
      <c r="M278" s="752">
        <v>6</v>
      </c>
      <c r="N278" s="753">
        <v>451.22000000000008</v>
      </c>
    </row>
    <row r="279" spans="1:14" ht="14.4" customHeight="1" x14ac:dyDescent="0.3">
      <c r="A279" s="747" t="s">
        <v>574</v>
      </c>
      <c r="B279" s="748" t="s">
        <v>575</v>
      </c>
      <c r="C279" s="749" t="s">
        <v>593</v>
      </c>
      <c r="D279" s="750" t="s">
        <v>594</v>
      </c>
      <c r="E279" s="751">
        <v>50113001</v>
      </c>
      <c r="F279" s="750" t="s">
        <v>611</v>
      </c>
      <c r="G279" s="749" t="s">
        <v>612</v>
      </c>
      <c r="H279" s="749">
        <v>192248</v>
      </c>
      <c r="I279" s="749">
        <v>192248</v>
      </c>
      <c r="J279" s="749" t="s">
        <v>1097</v>
      </c>
      <c r="K279" s="749" t="s">
        <v>1098</v>
      </c>
      <c r="L279" s="752">
        <v>59.489999999999966</v>
      </c>
      <c r="M279" s="752">
        <v>4</v>
      </c>
      <c r="N279" s="753">
        <v>237.95999999999987</v>
      </c>
    </row>
    <row r="280" spans="1:14" ht="14.4" customHeight="1" x14ac:dyDescent="0.3">
      <c r="A280" s="747" t="s">
        <v>574</v>
      </c>
      <c r="B280" s="748" t="s">
        <v>575</v>
      </c>
      <c r="C280" s="749" t="s">
        <v>593</v>
      </c>
      <c r="D280" s="750" t="s">
        <v>594</v>
      </c>
      <c r="E280" s="751">
        <v>50113001</v>
      </c>
      <c r="F280" s="750" t="s">
        <v>611</v>
      </c>
      <c r="G280" s="749" t="s">
        <v>628</v>
      </c>
      <c r="H280" s="749">
        <v>202900</v>
      </c>
      <c r="I280" s="749">
        <v>202900</v>
      </c>
      <c r="J280" s="749" t="s">
        <v>1099</v>
      </c>
      <c r="K280" s="749" t="s">
        <v>1100</v>
      </c>
      <c r="L280" s="752">
        <v>34.500000000000007</v>
      </c>
      <c r="M280" s="752">
        <v>1</v>
      </c>
      <c r="N280" s="753">
        <v>34.500000000000007</v>
      </c>
    </row>
    <row r="281" spans="1:14" ht="14.4" customHeight="1" x14ac:dyDescent="0.3">
      <c r="A281" s="747" t="s">
        <v>574</v>
      </c>
      <c r="B281" s="748" t="s">
        <v>575</v>
      </c>
      <c r="C281" s="749" t="s">
        <v>593</v>
      </c>
      <c r="D281" s="750" t="s">
        <v>594</v>
      </c>
      <c r="E281" s="751">
        <v>50113001</v>
      </c>
      <c r="F281" s="750" t="s">
        <v>611</v>
      </c>
      <c r="G281" s="749" t="s">
        <v>612</v>
      </c>
      <c r="H281" s="749">
        <v>207931</v>
      </c>
      <c r="I281" s="749">
        <v>207931</v>
      </c>
      <c r="J281" s="749" t="s">
        <v>1101</v>
      </c>
      <c r="K281" s="749" t="s">
        <v>1102</v>
      </c>
      <c r="L281" s="752">
        <v>26.090000000000003</v>
      </c>
      <c r="M281" s="752">
        <v>6</v>
      </c>
      <c r="N281" s="753">
        <v>156.54000000000002</v>
      </c>
    </row>
    <row r="282" spans="1:14" ht="14.4" customHeight="1" x14ac:dyDescent="0.3">
      <c r="A282" s="747" t="s">
        <v>574</v>
      </c>
      <c r="B282" s="748" t="s">
        <v>575</v>
      </c>
      <c r="C282" s="749" t="s">
        <v>593</v>
      </c>
      <c r="D282" s="750" t="s">
        <v>594</v>
      </c>
      <c r="E282" s="751">
        <v>50113001</v>
      </c>
      <c r="F282" s="750" t="s">
        <v>611</v>
      </c>
      <c r="G282" s="749" t="s">
        <v>612</v>
      </c>
      <c r="H282" s="749">
        <v>196303</v>
      </c>
      <c r="I282" s="749">
        <v>96303</v>
      </c>
      <c r="J282" s="749" t="s">
        <v>1103</v>
      </c>
      <c r="K282" s="749" t="s">
        <v>1104</v>
      </c>
      <c r="L282" s="752">
        <v>55.09</v>
      </c>
      <c r="M282" s="752">
        <v>1</v>
      </c>
      <c r="N282" s="753">
        <v>55.09</v>
      </c>
    </row>
    <row r="283" spans="1:14" ht="14.4" customHeight="1" x14ac:dyDescent="0.3">
      <c r="A283" s="747" t="s">
        <v>574</v>
      </c>
      <c r="B283" s="748" t="s">
        <v>575</v>
      </c>
      <c r="C283" s="749" t="s">
        <v>593</v>
      </c>
      <c r="D283" s="750" t="s">
        <v>594</v>
      </c>
      <c r="E283" s="751">
        <v>50113001</v>
      </c>
      <c r="F283" s="750" t="s">
        <v>611</v>
      </c>
      <c r="G283" s="749" t="s">
        <v>612</v>
      </c>
      <c r="H283" s="749">
        <v>148888</v>
      </c>
      <c r="I283" s="749">
        <v>48888</v>
      </c>
      <c r="J283" s="749" t="s">
        <v>1105</v>
      </c>
      <c r="K283" s="749" t="s">
        <v>1106</v>
      </c>
      <c r="L283" s="752">
        <v>65.069999999999993</v>
      </c>
      <c r="M283" s="752">
        <v>1</v>
      </c>
      <c r="N283" s="753">
        <v>65.069999999999993</v>
      </c>
    </row>
    <row r="284" spans="1:14" ht="14.4" customHeight="1" x14ac:dyDescent="0.3">
      <c r="A284" s="747" t="s">
        <v>574</v>
      </c>
      <c r="B284" s="748" t="s">
        <v>575</v>
      </c>
      <c r="C284" s="749" t="s">
        <v>593</v>
      </c>
      <c r="D284" s="750" t="s">
        <v>594</v>
      </c>
      <c r="E284" s="751">
        <v>50113001</v>
      </c>
      <c r="F284" s="750" t="s">
        <v>611</v>
      </c>
      <c r="G284" s="749" t="s">
        <v>612</v>
      </c>
      <c r="H284" s="749">
        <v>192351</v>
      </c>
      <c r="I284" s="749">
        <v>92351</v>
      </c>
      <c r="J284" s="749" t="s">
        <v>648</v>
      </c>
      <c r="K284" s="749" t="s">
        <v>649</v>
      </c>
      <c r="L284" s="752">
        <v>86.22</v>
      </c>
      <c r="M284" s="752">
        <v>1</v>
      </c>
      <c r="N284" s="753">
        <v>86.22</v>
      </c>
    </row>
    <row r="285" spans="1:14" ht="14.4" customHeight="1" x14ac:dyDescent="0.3">
      <c r="A285" s="747" t="s">
        <v>574</v>
      </c>
      <c r="B285" s="748" t="s">
        <v>575</v>
      </c>
      <c r="C285" s="749" t="s">
        <v>593</v>
      </c>
      <c r="D285" s="750" t="s">
        <v>594</v>
      </c>
      <c r="E285" s="751">
        <v>50113001</v>
      </c>
      <c r="F285" s="750" t="s">
        <v>611</v>
      </c>
      <c r="G285" s="749" t="s">
        <v>612</v>
      </c>
      <c r="H285" s="749">
        <v>112892</v>
      </c>
      <c r="I285" s="749">
        <v>12892</v>
      </c>
      <c r="J285" s="749" t="s">
        <v>650</v>
      </c>
      <c r="K285" s="749" t="s">
        <v>651</v>
      </c>
      <c r="L285" s="752">
        <v>104.34000000000003</v>
      </c>
      <c r="M285" s="752">
        <v>3</v>
      </c>
      <c r="N285" s="753">
        <v>313.0200000000001</v>
      </c>
    </row>
    <row r="286" spans="1:14" ht="14.4" customHeight="1" x14ac:dyDescent="0.3">
      <c r="A286" s="747" t="s">
        <v>574</v>
      </c>
      <c r="B286" s="748" t="s">
        <v>575</v>
      </c>
      <c r="C286" s="749" t="s">
        <v>593</v>
      </c>
      <c r="D286" s="750" t="s">
        <v>594</v>
      </c>
      <c r="E286" s="751">
        <v>50113001</v>
      </c>
      <c r="F286" s="750" t="s">
        <v>611</v>
      </c>
      <c r="G286" s="749" t="s">
        <v>612</v>
      </c>
      <c r="H286" s="749">
        <v>140274</v>
      </c>
      <c r="I286" s="749">
        <v>40274</v>
      </c>
      <c r="J286" s="749" t="s">
        <v>1107</v>
      </c>
      <c r="K286" s="749" t="s">
        <v>1108</v>
      </c>
      <c r="L286" s="752">
        <v>87.57</v>
      </c>
      <c r="M286" s="752">
        <v>2</v>
      </c>
      <c r="N286" s="753">
        <v>175.14</v>
      </c>
    </row>
    <row r="287" spans="1:14" ht="14.4" customHeight="1" x14ac:dyDescent="0.3">
      <c r="A287" s="747" t="s">
        <v>574</v>
      </c>
      <c r="B287" s="748" t="s">
        <v>575</v>
      </c>
      <c r="C287" s="749" t="s">
        <v>593</v>
      </c>
      <c r="D287" s="750" t="s">
        <v>594</v>
      </c>
      <c r="E287" s="751">
        <v>50113001</v>
      </c>
      <c r="F287" s="750" t="s">
        <v>611</v>
      </c>
      <c r="G287" s="749" t="s">
        <v>612</v>
      </c>
      <c r="H287" s="749">
        <v>119759</v>
      </c>
      <c r="I287" s="749">
        <v>19759</v>
      </c>
      <c r="J287" s="749" t="s">
        <v>1109</v>
      </c>
      <c r="K287" s="749" t="s">
        <v>1110</v>
      </c>
      <c r="L287" s="752">
        <v>71.800000000000026</v>
      </c>
      <c r="M287" s="752">
        <v>1</v>
      </c>
      <c r="N287" s="753">
        <v>71.800000000000026</v>
      </c>
    </row>
    <row r="288" spans="1:14" ht="14.4" customHeight="1" x14ac:dyDescent="0.3">
      <c r="A288" s="747" t="s">
        <v>574</v>
      </c>
      <c r="B288" s="748" t="s">
        <v>575</v>
      </c>
      <c r="C288" s="749" t="s">
        <v>593</v>
      </c>
      <c r="D288" s="750" t="s">
        <v>594</v>
      </c>
      <c r="E288" s="751">
        <v>50113001</v>
      </c>
      <c r="F288" s="750" t="s">
        <v>611</v>
      </c>
      <c r="G288" s="749" t="s">
        <v>612</v>
      </c>
      <c r="H288" s="749">
        <v>119757</v>
      </c>
      <c r="I288" s="749">
        <v>19757</v>
      </c>
      <c r="J288" s="749" t="s">
        <v>1109</v>
      </c>
      <c r="K288" s="749" t="s">
        <v>1111</v>
      </c>
      <c r="L288" s="752">
        <v>71.799999999999983</v>
      </c>
      <c r="M288" s="752">
        <v>2</v>
      </c>
      <c r="N288" s="753">
        <v>143.59999999999997</v>
      </c>
    </row>
    <row r="289" spans="1:14" ht="14.4" customHeight="1" x14ac:dyDescent="0.3">
      <c r="A289" s="747" t="s">
        <v>574</v>
      </c>
      <c r="B289" s="748" t="s">
        <v>575</v>
      </c>
      <c r="C289" s="749" t="s">
        <v>593</v>
      </c>
      <c r="D289" s="750" t="s">
        <v>594</v>
      </c>
      <c r="E289" s="751">
        <v>50113001</v>
      </c>
      <c r="F289" s="750" t="s">
        <v>611</v>
      </c>
      <c r="G289" s="749" t="s">
        <v>612</v>
      </c>
      <c r="H289" s="749">
        <v>993603</v>
      </c>
      <c r="I289" s="749">
        <v>0</v>
      </c>
      <c r="J289" s="749" t="s">
        <v>1112</v>
      </c>
      <c r="K289" s="749" t="s">
        <v>576</v>
      </c>
      <c r="L289" s="752">
        <v>178.41000000000003</v>
      </c>
      <c r="M289" s="752">
        <v>2</v>
      </c>
      <c r="N289" s="753">
        <v>356.82000000000005</v>
      </c>
    </row>
    <row r="290" spans="1:14" ht="14.4" customHeight="1" x14ac:dyDescent="0.3">
      <c r="A290" s="747" t="s">
        <v>574</v>
      </c>
      <c r="B290" s="748" t="s">
        <v>575</v>
      </c>
      <c r="C290" s="749" t="s">
        <v>593</v>
      </c>
      <c r="D290" s="750" t="s">
        <v>594</v>
      </c>
      <c r="E290" s="751">
        <v>50113001</v>
      </c>
      <c r="F290" s="750" t="s">
        <v>611</v>
      </c>
      <c r="G290" s="749" t="s">
        <v>628</v>
      </c>
      <c r="H290" s="749">
        <v>158692</v>
      </c>
      <c r="I290" s="749">
        <v>158692</v>
      </c>
      <c r="J290" s="749" t="s">
        <v>661</v>
      </c>
      <c r="K290" s="749" t="s">
        <v>662</v>
      </c>
      <c r="L290" s="752">
        <v>26.150000000000002</v>
      </c>
      <c r="M290" s="752">
        <v>7</v>
      </c>
      <c r="N290" s="753">
        <v>183.05</v>
      </c>
    </row>
    <row r="291" spans="1:14" ht="14.4" customHeight="1" x14ac:dyDescent="0.3">
      <c r="A291" s="747" t="s">
        <v>574</v>
      </c>
      <c r="B291" s="748" t="s">
        <v>575</v>
      </c>
      <c r="C291" s="749" t="s">
        <v>593</v>
      </c>
      <c r="D291" s="750" t="s">
        <v>594</v>
      </c>
      <c r="E291" s="751">
        <v>50113001</v>
      </c>
      <c r="F291" s="750" t="s">
        <v>611</v>
      </c>
      <c r="G291" s="749" t="s">
        <v>612</v>
      </c>
      <c r="H291" s="749">
        <v>116320</v>
      </c>
      <c r="I291" s="749">
        <v>16320</v>
      </c>
      <c r="J291" s="749" t="s">
        <v>663</v>
      </c>
      <c r="K291" s="749" t="s">
        <v>664</v>
      </c>
      <c r="L291" s="752">
        <v>118.68</v>
      </c>
      <c r="M291" s="752">
        <v>1</v>
      </c>
      <c r="N291" s="753">
        <v>118.68</v>
      </c>
    </row>
    <row r="292" spans="1:14" ht="14.4" customHeight="1" x14ac:dyDescent="0.3">
      <c r="A292" s="747" t="s">
        <v>574</v>
      </c>
      <c r="B292" s="748" t="s">
        <v>575</v>
      </c>
      <c r="C292" s="749" t="s">
        <v>593</v>
      </c>
      <c r="D292" s="750" t="s">
        <v>594</v>
      </c>
      <c r="E292" s="751">
        <v>50113001</v>
      </c>
      <c r="F292" s="750" t="s">
        <v>611</v>
      </c>
      <c r="G292" s="749" t="s">
        <v>612</v>
      </c>
      <c r="H292" s="749">
        <v>151621</v>
      </c>
      <c r="I292" s="749">
        <v>51621</v>
      </c>
      <c r="J292" s="749" t="s">
        <v>665</v>
      </c>
      <c r="K292" s="749" t="s">
        <v>666</v>
      </c>
      <c r="L292" s="752">
        <v>44.61</v>
      </c>
      <c r="M292" s="752">
        <v>4</v>
      </c>
      <c r="N292" s="753">
        <v>178.44</v>
      </c>
    </row>
    <row r="293" spans="1:14" ht="14.4" customHeight="1" x14ac:dyDescent="0.3">
      <c r="A293" s="747" t="s">
        <v>574</v>
      </c>
      <c r="B293" s="748" t="s">
        <v>575</v>
      </c>
      <c r="C293" s="749" t="s">
        <v>593</v>
      </c>
      <c r="D293" s="750" t="s">
        <v>594</v>
      </c>
      <c r="E293" s="751">
        <v>50113001</v>
      </c>
      <c r="F293" s="750" t="s">
        <v>611</v>
      </c>
      <c r="G293" s="749" t="s">
        <v>628</v>
      </c>
      <c r="H293" s="749">
        <v>849990</v>
      </c>
      <c r="I293" s="749">
        <v>102596</v>
      </c>
      <c r="J293" s="749" t="s">
        <v>1113</v>
      </c>
      <c r="K293" s="749" t="s">
        <v>1114</v>
      </c>
      <c r="L293" s="752">
        <v>24.270000000000007</v>
      </c>
      <c r="M293" s="752">
        <v>1</v>
      </c>
      <c r="N293" s="753">
        <v>24.270000000000007</v>
      </c>
    </row>
    <row r="294" spans="1:14" ht="14.4" customHeight="1" x14ac:dyDescent="0.3">
      <c r="A294" s="747" t="s">
        <v>574</v>
      </c>
      <c r="B294" s="748" t="s">
        <v>575</v>
      </c>
      <c r="C294" s="749" t="s">
        <v>593</v>
      </c>
      <c r="D294" s="750" t="s">
        <v>594</v>
      </c>
      <c r="E294" s="751">
        <v>50113001</v>
      </c>
      <c r="F294" s="750" t="s">
        <v>611</v>
      </c>
      <c r="G294" s="749" t="s">
        <v>612</v>
      </c>
      <c r="H294" s="749">
        <v>145981</v>
      </c>
      <c r="I294" s="749">
        <v>45981</v>
      </c>
      <c r="J294" s="749" t="s">
        <v>671</v>
      </c>
      <c r="K294" s="749" t="s">
        <v>672</v>
      </c>
      <c r="L294" s="752">
        <v>1704.5600000000004</v>
      </c>
      <c r="M294" s="752">
        <v>1</v>
      </c>
      <c r="N294" s="753">
        <v>1704.5600000000004</v>
      </c>
    </row>
    <row r="295" spans="1:14" ht="14.4" customHeight="1" x14ac:dyDescent="0.3">
      <c r="A295" s="747" t="s">
        <v>574</v>
      </c>
      <c r="B295" s="748" t="s">
        <v>575</v>
      </c>
      <c r="C295" s="749" t="s">
        <v>593</v>
      </c>
      <c r="D295" s="750" t="s">
        <v>594</v>
      </c>
      <c r="E295" s="751">
        <v>50113001</v>
      </c>
      <c r="F295" s="750" t="s">
        <v>611</v>
      </c>
      <c r="G295" s="749" t="s">
        <v>612</v>
      </c>
      <c r="H295" s="749">
        <v>230409</v>
      </c>
      <c r="I295" s="749">
        <v>230409</v>
      </c>
      <c r="J295" s="749" t="s">
        <v>1115</v>
      </c>
      <c r="K295" s="749" t="s">
        <v>660</v>
      </c>
      <c r="L295" s="752">
        <v>19.893333333333334</v>
      </c>
      <c r="M295" s="752">
        <v>3</v>
      </c>
      <c r="N295" s="753">
        <v>59.68</v>
      </c>
    </row>
    <row r="296" spans="1:14" ht="14.4" customHeight="1" x14ac:dyDescent="0.3">
      <c r="A296" s="747" t="s">
        <v>574</v>
      </c>
      <c r="B296" s="748" t="s">
        <v>575</v>
      </c>
      <c r="C296" s="749" t="s">
        <v>593</v>
      </c>
      <c r="D296" s="750" t="s">
        <v>594</v>
      </c>
      <c r="E296" s="751">
        <v>50113001</v>
      </c>
      <c r="F296" s="750" t="s">
        <v>611</v>
      </c>
      <c r="G296" s="749" t="s">
        <v>612</v>
      </c>
      <c r="H296" s="749">
        <v>230415</v>
      </c>
      <c r="I296" s="749">
        <v>230415</v>
      </c>
      <c r="J296" s="749" t="s">
        <v>673</v>
      </c>
      <c r="K296" s="749" t="s">
        <v>674</v>
      </c>
      <c r="L296" s="752">
        <v>27.169999999999998</v>
      </c>
      <c r="M296" s="752">
        <v>2</v>
      </c>
      <c r="N296" s="753">
        <v>54.339999999999996</v>
      </c>
    </row>
    <row r="297" spans="1:14" ht="14.4" customHeight="1" x14ac:dyDescent="0.3">
      <c r="A297" s="747" t="s">
        <v>574</v>
      </c>
      <c r="B297" s="748" t="s">
        <v>575</v>
      </c>
      <c r="C297" s="749" t="s">
        <v>593</v>
      </c>
      <c r="D297" s="750" t="s">
        <v>594</v>
      </c>
      <c r="E297" s="751">
        <v>50113001</v>
      </c>
      <c r="F297" s="750" t="s">
        <v>611</v>
      </c>
      <c r="G297" s="749" t="s">
        <v>612</v>
      </c>
      <c r="H297" s="749">
        <v>849302</v>
      </c>
      <c r="I297" s="749">
        <v>115403</v>
      </c>
      <c r="J297" s="749" t="s">
        <v>675</v>
      </c>
      <c r="K297" s="749" t="s">
        <v>1116</v>
      </c>
      <c r="L297" s="752">
        <v>1019.4699999999999</v>
      </c>
      <c r="M297" s="752">
        <v>1</v>
      </c>
      <c r="N297" s="753">
        <v>1019.4699999999999</v>
      </c>
    </row>
    <row r="298" spans="1:14" ht="14.4" customHeight="1" x14ac:dyDescent="0.3">
      <c r="A298" s="747" t="s">
        <v>574</v>
      </c>
      <c r="B298" s="748" t="s">
        <v>575</v>
      </c>
      <c r="C298" s="749" t="s">
        <v>593</v>
      </c>
      <c r="D298" s="750" t="s">
        <v>594</v>
      </c>
      <c r="E298" s="751">
        <v>50113001</v>
      </c>
      <c r="F298" s="750" t="s">
        <v>611</v>
      </c>
      <c r="G298" s="749" t="s">
        <v>612</v>
      </c>
      <c r="H298" s="749">
        <v>847085</v>
      </c>
      <c r="I298" s="749">
        <v>115401</v>
      </c>
      <c r="J298" s="749" t="s">
        <v>675</v>
      </c>
      <c r="K298" s="749" t="s">
        <v>676</v>
      </c>
      <c r="L298" s="752">
        <v>606.69333333333327</v>
      </c>
      <c r="M298" s="752">
        <v>-1</v>
      </c>
      <c r="N298" s="753">
        <v>-606.69333333333327</v>
      </c>
    </row>
    <row r="299" spans="1:14" ht="14.4" customHeight="1" x14ac:dyDescent="0.3">
      <c r="A299" s="747" t="s">
        <v>574</v>
      </c>
      <c r="B299" s="748" t="s">
        <v>575</v>
      </c>
      <c r="C299" s="749" t="s">
        <v>593</v>
      </c>
      <c r="D299" s="750" t="s">
        <v>594</v>
      </c>
      <c r="E299" s="751">
        <v>50113001</v>
      </c>
      <c r="F299" s="750" t="s">
        <v>611</v>
      </c>
      <c r="G299" s="749" t="s">
        <v>612</v>
      </c>
      <c r="H299" s="749">
        <v>156992</v>
      </c>
      <c r="I299" s="749">
        <v>56992</v>
      </c>
      <c r="J299" s="749" t="s">
        <v>677</v>
      </c>
      <c r="K299" s="749" t="s">
        <v>678</v>
      </c>
      <c r="L299" s="752">
        <v>61.442000000000007</v>
      </c>
      <c r="M299" s="752">
        <v>10</v>
      </c>
      <c r="N299" s="753">
        <v>614.42000000000007</v>
      </c>
    </row>
    <row r="300" spans="1:14" ht="14.4" customHeight="1" x14ac:dyDescent="0.3">
      <c r="A300" s="747" t="s">
        <v>574</v>
      </c>
      <c r="B300" s="748" t="s">
        <v>575</v>
      </c>
      <c r="C300" s="749" t="s">
        <v>593</v>
      </c>
      <c r="D300" s="750" t="s">
        <v>594</v>
      </c>
      <c r="E300" s="751">
        <v>50113001</v>
      </c>
      <c r="F300" s="750" t="s">
        <v>611</v>
      </c>
      <c r="G300" s="749" t="s">
        <v>628</v>
      </c>
      <c r="H300" s="749">
        <v>214525</v>
      </c>
      <c r="I300" s="749">
        <v>214525</v>
      </c>
      <c r="J300" s="749" t="s">
        <v>1117</v>
      </c>
      <c r="K300" s="749" t="s">
        <v>1118</v>
      </c>
      <c r="L300" s="752">
        <v>26.49</v>
      </c>
      <c r="M300" s="752">
        <v>2</v>
      </c>
      <c r="N300" s="753">
        <v>52.98</v>
      </c>
    </row>
    <row r="301" spans="1:14" ht="14.4" customHeight="1" x14ac:dyDescent="0.3">
      <c r="A301" s="747" t="s">
        <v>574</v>
      </c>
      <c r="B301" s="748" t="s">
        <v>575</v>
      </c>
      <c r="C301" s="749" t="s">
        <v>593</v>
      </c>
      <c r="D301" s="750" t="s">
        <v>594</v>
      </c>
      <c r="E301" s="751">
        <v>50113001</v>
      </c>
      <c r="F301" s="750" t="s">
        <v>611</v>
      </c>
      <c r="G301" s="749" t="s">
        <v>628</v>
      </c>
      <c r="H301" s="749">
        <v>214526</v>
      </c>
      <c r="I301" s="749">
        <v>214526</v>
      </c>
      <c r="J301" s="749" t="s">
        <v>1117</v>
      </c>
      <c r="K301" s="749" t="s">
        <v>1119</v>
      </c>
      <c r="L301" s="752">
        <v>85.759999999999991</v>
      </c>
      <c r="M301" s="752">
        <v>1</v>
      </c>
      <c r="N301" s="753">
        <v>85.759999999999991</v>
      </c>
    </row>
    <row r="302" spans="1:14" ht="14.4" customHeight="1" x14ac:dyDescent="0.3">
      <c r="A302" s="747" t="s">
        <v>574</v>
      </c>
      <c r="B302" s="748" t="s">
        <v>575</v>
      </c>
      <c r="C302" s="749" t="s">
        <v>593</v>
      </c>
      <c r="D302" s="750" t="s">
        <v>594</v>
      </c>
      <c r="E302" s="751">
        <v>50113001</v>
      </c>
      <c r="F302" s="750" t="s">
        <v>611</v>
      </c>
      <c r="G302" s="749" t="s">
        <v>628</v>
      </c>
      <c r="H302" s="749">
        <v>214427</v>
      </c>
      <c r="I302" s="749">
        <v>214427</v>
      </c>
      <c r="J302" s="749" t="s">
        <v>681</v>
      </c>
      <c r="K302" s="749" t="s">
        <v>682</v>
      </c>
      <c r="L302" s="752">
        <v>16.580238095238094</v>
      </c>
      <c r="M302" s="752">
        <v>420</v>
      </c>
      <c r="N302" s="753">
        <v>6963.7</v>
      </c>
    </row>
    <row r="303" spans="1:14" ht="14.4" customHeight="1" x14ac:dyDescent="0.3">
      <c r="A303" s="747" t="s">
        <v>574</v>
      </c>
      <c r="B303" s="748" t="s">
        <v>575</v>
      </c>
      <c r="C303" s="749" t="s">
        <v>593</v>
      </c>
      <c r="D303" s="750" t="s">
        <v>594</v>
      </c>
      <c r="E303" s="751">
        <v>50113001</v>
      </c>
      <c r="F303" s="750" t="s">
        <v>611</v>
      </c>
      <c r="G303" s="749" t="s">
        <v>628</v>
      </c>
      <c r="H303" s="749">
        <v>128389</v>
      </c>
      <c r="I303" s="749">
        <v>28389</v>
      </c>
      <c r="J303" s="749" t="s">
        <v>1120</v>
      </c>
      <c r="K303" s="749" t="s">
        <v>1121</v>
      </c>
      <c r="L303" s="752">
        <v>427.99000000000012</v>
      </c>
      <c r="M303" s="752">
        <v>1</v>
      </c>
      <c r="N303" s="753">
        <v>427.99000000000012</v>
      </c>
    </row>
    <row r="304" spans="1:14" ht="14.4" customHeight="1" x14ac:dyDescent="0.3">
      <c r="A304" s="747" t="s">
        <v>574</v>
      </c>
      <c r="B304" s="748" t="s">
        <v>575</v>
      </c>
      <c r="C304" s="749" t="s">
        <v>593</v>
      </c>
      <c r="D304" s="750" t="s">
        <v>594</v>
      </c>
      <c r="E304" s="751">
        <v>50113001</v>
      </c>
      <c r="F304" s="750" t="s">
        <v>611</v>
      </c>
      <c r="G304" s="749" t="s">
        <v>612</v>
      </c>
      <c r="H304" s="749">
        <v>845813</v>
      </c>
      <c r="I304" s="749">
        <v>9999999</v>
      </c>
      <c r="J304" s="749" t="s">
        <v>1122</v>
      </c>
      <c r="K304" s="749" t="s">
        <v>576</v>
      </c>
      <c r="L304" s="752">
        <v>516.78</v>
      </c>
      <c r="M304" s="752">
        <v>1</v>
      </c>
      <c r="N304" s="753">
        <v>516.78</v>
      </c>
    </row>
    <row r="305" spans="1:14" ht="14.4" customHeight="1" x14ac:dyDescent="0.3">
      <c r="A305" s="747" t="s">
        <v>574</v>
      </c>
      <c r="B305" s="748" t="s">
        <v>575</v>
      </c>
      <c r="C305" s="749" t="s">
        <v>593</v>
      </c>
      <c r="D305" s="750" t="s">
        <v>594</v>
      </c>
      <c r="E305" s="751">
        <v>50113001</v>
      </c>
      <c r="F305" s="750" t="s">
        <v>611</v>
      </c>
      <c r="G305" s="749" t="s">
        <v>612</v>
      </c>
      <c r="H305" s="749">
        <v>193105</v>
      </c>
      <c r="I305" s="749">
        <v>93105</v>
      </c>
      <c r="J305" s="749" t="s">
        <v>688</v>
      </c>
      <c r="K305" s="749" t="s">
        <v>689</v>
      </c>
      <c r="L305" s="752">
        <v>208.56999999999996</v>
      </c>
      <c r="M305" s="752">
        <v>7</v>
      </c>
      <c r="N305" s="753">
        <v>1459.9899999999998</v>
      </c>
    </row>
    <row r="306" spans="1:14" ht="14.4" customHeight="1" x14ac:dyDescent="0.3">
      <c r="A306" s="747" t="s">
        <v>574</v>
      </c>
      <c r="B306" s="748" t="s">
        <v>575</v>
      </c>
      <c r="C306" s="749" t="s">
        <v>593</v>
      </c>
      <c r="D306" s="750" t="s">
        <v>594</v>
      </c>
      <c r="E306" s="751">
        <v>50113001</v>
      </c>
      <c r="F306" s="750" t="s">
        <v>611</v>
      </c>
      <c r="G306" s="749" t="s">
        <v>612</v>
      </c>
      <c r="H306" s="749">
        <v>193104</v>
      </c>
      <c r="I306" s="749">
        <v>93104</v>
      </c>
      <c r="J306" s="749" t="s">
        <v>688</v>
      </c>
      <c r="K306" s="749" t="s">
        <v>690</v>
      </c>
      <c r="L306" s="752">
        <v>47.254285714285714</v>
      </c>
      <c r="M306" s="752">
        <v>35</v>
      </c>
      <c r="N306" s="753">
        <v>1653.9</v>
      </c>
    </row>
    <row r="307" spans="1:14" ht="14.4" customHeight="1" x14ac:dyDescent="0.3">
      <c r="A307" s="747" t="s">
        <v>574</v>
      </c>
      <c r="B307" s="748" t="s">
        <v>575</v>
      </c>
      <c r="C307" s="749" t="s">
        <v>593</v>
      </c>
      <c r="D307" s="750" t="s">
        <v>594</v>
      </c>
      <c r="E307" s="751">
        <v>50113001</v>
      </c>
      <c r="F307" s="750" t="s">
        <v>611</v>
      </c>
      <c r="G307" s="749" t="s">
        <v>612</v>
      </c>
      <c r="H307" s="749">
        <v>184090</v>
      </c>
      <c r="I307" s="749">
        <v>84090</v>
      </c>
      <c r="J307" s="749" t="s">
        <v>1123</v>
      </c>
      <c r="K307" s="749" t="s">
        <v>1124</v>
      </c>
      <c r="L307" s="752">
        <v>60.14</v>
      </c>
      <c r="M307" s="752">
        <v>21</v>
      </c>
      <c r="N307" s="753">
        <v>1262.94</v>
      </c>
    </row>
    <row r="308" spans="1:14" ht="14.4" customHeight="1" x14ac:dyDescent="0.3">
      <c r="A308" s="747" t="s">
        <v>574</v>
      </c>
      <c r="B308" s="748" t="s">
        <v>575</v>
      </c>
      <c r="C308" s="749" t="s">
        <v>593</v>
      </c>
      <c r="D308" s="750" t="s">
        <v>594</v>
      </c>
      <c r="E308" s="751">
        <v>50113001</v>
      </c>
      <c r="F308" s="750" t="s">
        <v>611</v>
      </c>
      <c r="G308" s="749" t="s">
        <v>612</v>
      </c>
      <c r="H308" s="749">
        <v>501994</v>
      </c>
      <c r="I308" s="749">
        <v>0</v>
      </c>
      <c r="J308" s="749" t="s">
        <v>1125</v>
      </c>
      <c r="K308" s="749" t="s">
        <v>1126</v>
      </c>
      <c r="L308" s="752">
        <v>264.92399999999998</v>
      </c>
      <c r="M308" s="752">
        <v>6</v>
      </c>
      <c r="N308" s="753">
        <v>1589.5439999999999</v>
      </c>
    </row>
    <row r="309" spans="1:14" ht="14.4" customHeight="1" x14ac:dyDescent="0.3">
      <c r="A309" s="747" t="s">
        <v>574</v>
      </c>
      <c r="B309" s="748" t="s">
        <v>575</v>
      </c>
      <c r="C309" s="749" t="s">
        <v>593</v>
      </c>
      <c r="D309" s="750" t="s">
        <v>594</v>
      </c>
      <c r="E309" s="751">
        <v>50113001</v>
      </c>
      <c r="F309" s="750" t="s">
        <v>611</v>
      </c>
      <c r="G309" s="749" t="s">
        <v>612</v>
      </c>
      <c r="H309" s="749">
        <v>230420</v>
      </c>
      <c r="I309" s="749">
        <v>230420</v>
      </c>
      <c r="J309" s="749" t="s">
        <v>695</v>
      </c>
      <c r="K309" s="749" t="s">
        <v>697</v>
      </c>
      <c r="L309" s="752">
        <v>77.080000000000013</v>
      </c>
      <c r="M309" s="752">
        <v>2</v>
      </c>
      <c r="N309" s="753">
        <v>154.16000000000003</v>
      </c>
    </row>
    <row r="310" spans="1:14" ht="14.4" customHeight="1" x14ac:dyDescent="0.3">
      <c r="A310" s="747" t="s">
        <v>574</v>
      </c>
      <c r="B310" s="748" t="s">
        <v>575</v>
      </c>
      <c r="C310" s="749" t="s">
        <v>593</v>
      </c>
      <c r="D310" s="750" t="s">
        <v>594</v>
      </c>
      <c r="E310" s="751">
        <v>50113001</v>
      </c>
      <c r="F310" s="750" t="s">
        <v>611</v>
      </c>
      <c r="G310" s="749" t="s">
        <v>612</v>
      </c>
      <c r="H310" s="749">
        <v>230422</v>
      </c>
      <c r="I310" s="749">
        <v>230422</v>
      </c>
      <c r="J310" s="749" t="s">
        <v>695</v>
      </c>
      <c r="K310" s="749" t="s">
        <v>696</v>
      </c>
      <c r="L310" s="752">
        <v>39.900000000000006</v>
      </c>
      <c r="M310" s="752">
        <v>2</v>
      </c>
      <c r="N310" s="753">
        <v>79.800000000000011</v>
      </c>
    </row>
    <row r="311" spans="1:14" ht="14.4" customHeight="1" x14ac:dyDescent="0.3">
      <c r="A311" s="747" t="s">
        <v>574</v>
      </c>
      <c r="B311" s="748" t="s">
        <v>575</v>
      </c>
      <c r="C311" s="749" t="s">
        <v>593</v>
      </c>
      <c r="D311" s="750" t="s">
        <v>594</v>
      </c>
      <c r="E311" s="751">
        <v>50113001</v>
      </c>
      <c r="F311" s="750" t="s">
        <v>611</v>
      </c>
      <c r="G311" s="749" t="s">
        <v>612</v>
      </c>
      <c r="H311" s="749">
        <v>117011</v>
      </c>
      <c r="I311" s="749">
        <v>17011</v>
      </c>
      <c r="J311" s="749" t="s">
        <v>698</v>
      </c>
      <c r="K311" s="749" t="s">
        <v>699</v>
      </c>
      <c r="L311" s="752">
        <v>145.4686010362694</v>
      </c>
      <c r="M311" s="752">
        <v>193</v>
      </c>
      <c r="N311" s="753">
        <v>28075.439999999995</v>
      </c>
    </row>
    <row r="312" spans="1:14" ht="14.4" customHeight="1" x14ac:dyDescent="0.3">
      <c r="A312" s="747" t="s">
        <v>574</v>
      </c>
      <c r="B312" s="748" t="s">
        <v>575</v>
      </c>
      <c r="C312" s="749" t="s">
        <v>593</v>
      </c>
      <c r="D312" s="750" t="s">
        <v>594</v>
      </c>
      <c r="E312" s="751">
        <v>50113001</v>
      </c>
      <c r="F312" s="750" t="s">
        <v>611</v>
      </c>
      <c r="G312" s="749" t="s">
        <v>612</v>
      </c>
      <c r="H312" s="749">
        <v>231751</v>
      </c>
      <c r="I312" s="749">
        <v>231751</v>
      </c>
      <c r="J312" s="749" t="s">
        <v>702</v>
      </c>
      <c r="K312" s="749" t="s">
        <v>703</v>
      </c>
      <c r="L312" s="752">
        <v>111.51499999999999</v>
      </c>
      <c r="M312" s="752">
        <v>20</v>
      </c>
      <c r="N312" s="753">
        <v>2230.2999999999997</v>
      </c>
    </row>
    <row r="313" spans="1:14" ht="14.4" customHeight="1" x14ac:dyDescent="0.3">
      <c r="A313" s="747" t="s">
        <v>574</v>
      </c>
      <c r="B313" s="748" t="s">
        <v>575</v>
      </c>
      <c r="C313" s="749" t="s">
        <v>593</v>
      </c>
      <c r="D313" s="750" t="s">
        <v>594</v>
      </c>
      <c r="E313" s="751">
        <v>50113001</v>
      </c>
      <c r="F313" s="750" t="s">
        <v>611</v>
      </c>
      <c r="G313" s="749" t="s">
        <v>612</v>
      </c>
      <c r="H313" s="749">
        <v>108499</v>
      </c>
      <c r="I313" s="749">
        <v>8499</v>
      </c>
      <c r="J313" s="749" t="s">
        <v>702</v>
      </c>
      <c r="K313" s="749" t="s">
        <v>703</v>
      </c>
      <c r="L313" s="752">
        <v>111.45714285714286</v>
      </c>
      <c r="M313" s="752">
        <v>70</v>
      </c>
      <c r="N313" s="753">
        <v>7802</v>
      </c>
    </row>
    <row r="314" spans="1:14" ht="14.4" customHeight="1" x14ac:dyDescent="0.3">
      <c r="A314" s="747" t="s">
        <v>574</v>
      </c>
      <c r="B314" s="748" t="s">
        <v>575</v>
      </c>
      <c r="C314" s="749" t="s">
        <v>593</v>
      </c>
      <c r="D314" s="750" t="s">
        <v>594</v>
      </c>
      <c r="E314" s="751">
        <v>50113001</v>
      </c>
      <c r="F314" s="750" t="s">
        <v>611</v>
      </c>
      <c r="G314" s="749" t="s">
        <v>612</v>
      </c>
      <c r="H314" s="749">
        <v>102479</v>
      </c>
      <c r="I314" s="749">
        <v>2479</v>
      </c>
      <c r="J314" s="749" t="s">
        <v>704</v>
      </c>
      <c r="K314" s="749" t="s">
        <v>706</v>
      </c>
      <c r="L314" s="752">
        <v>65.569999999999993</v>
      </c>
      <c r="M314" s="752">
        <v>2</v>
      </c>
      <c r="N314" s="753">
        <v>131.13999999999999</v>
      </c>
    </row>
    <row r="315" spans="1:14" ht="14.4" customHeight="1" x14ac:dyDescent="0.3">
      <c r="A315" s="747" t="s">
        <v>574</v>
      </c>
      <c r="B315" s="748" t="s">
        <v>575</v>
      </c>
      <c r="C315" s="749" t="s">
        <v>593</v>
      </c>
      <c r="D315" s="750" t="s">
        <v>594</v>
      </c>
      <c r="E315" s="751">
        <v>50113001</v>
      </c>
      <c r="F315" s="750" t="s">
        <v>611</v>
      </c>
      <c r="G315" s="749" t="s">
        <v>612</v>
      </c>
      <c r="H315" s="749">
        <v>104071</v>
      </c>
      <c r="I315" s="749">
        <v>4071</v>
      </c>
      <c r="J315" s="749" t="s">
        <v>704</v>
      </c>
      <c r="K315" s="749" t="s">
        <v>705</v>
      </c>
      <c r="L315" s="752">
        <v>152.97000000000003</v>
      </c>
      <c r="M315" s="752">
        <v>1</v>
      </c>
      <c r="N315" s="753">
        <v>152.97000000000003</v>
      </c>
    </row>
    <row r="316" spans="1:14" ht="14.4" customHeight="1" x14ac:dyDescent="0.3">
      <c r="A316" s="747" t="s">
        <v>574</v>
      </c>
      <c r="B316" s="748" t="s">
        <v>575</v>
      </c>
      <c r="C316" s="749" t="s">
        <v>593</v>
      </c>
      <c r="D316" s="750" t="s">
        <v>594</v>
      </c>
      <c r="E316" s="751">
        <v>50113001</v>
      </c>
      <c r="F316" s="750" t="s">
        <v>611</v>
      </c>
      <c r="G316" s="749" t="s">
        <v>612</v>
      </c>
      <c r="H316" s="749">
        <v>58880</v>
      </c>
      <c r="I316" s="749">
        <v>58880</v>
      </c>
      <c r="J316" s="749" t="s">
        <v>1127</v>
      </c>
      <c r="K316" s="749" t="s">
        <v>1128</v>
      </c>
      <c r="L316" s="752">
        <v>105.22999999999999</v>
      </c>
      <c r="M316" s="752">
        <v>1</v>
      </c>
      <c r="N316" s="753">
        <v>105.22999999999999</v>
      </c>
    </row>
    <row r="317" spans="1:14" ht="14.4" customHeight="1" x14ac:dyDescent="0.3">
      <c r="A317" s="747" t="s">
        <v>574</v>
      </c>
      <c r="B317" s="748" t="s">
        <v>575</v>
      </c>
      <c r="C317" s="749" t="s">
        <v>593</v>
      </c>
      <c r="D317" s="750" t="s">
        <v>594</v>
      </c>
      <c r="E317" s="751">
        <v>50113001</v>
      </c>
      <c r="F317" s="750" t="s">
        <v>611</v>
      </c>
      <c r="G317" s="749" t="s">
        <v>612</v>
      </c>
      <c r="H317" s="749">
        <v>154539</v>
      </c>
      <c r="I317" s="749">
        <v>54539</v>
      </c>
      <c r="J317" s="749" t="s">
        <v>709</v>
      </c>
      <c r="K317" s="749" t="s">
        <v>710</v>
      </c>
      <c r="L317" s="752">
        <v>60.209999999999994</v>
      </c>
      <c r="M317" s="752">
        <v>23</v>
      </c>
      <c r="N317" s="753">
        <v>1384.83</v>
      </c>
    </row>
    <row r="318" spans="1:14" ht="14.4" customHeight="1" x14ac:dyDescent="0.3">
      <c r="A318" s="747" t="s">
        <v>574</v>
      </c>
      <c r="B318" s="748" t="s">
        <v>575</v>
      </c>
      <c r="C318" s="749" t="s">
        <v>593</v>
      </c>
      <c r="D318" s="750" t="s">
        <v>594</v>
      </c>
      <c r="E318" s="751">
        <v>50113001</v>
      </c>
      <c r="F318" s="750" t="s">
        <v>611</v>
      </c>
      <c r="G318" s="749" t="s">
        <v>612</v>
      </c>
      <c r="H318" s="749">
        <v>226523</v>
      </c>
      <c r="I318" s="749">
        <v>226523</v>
      </c>
      <c r="J318" s="749" t="s">
        <v>715</v>
      </c>
      <c r="K318" s="749" t="s">
        <v>1129</v>
      </c>
      <c r="L318" s="752">
        <v>52.002222222222223</v>
      </c>
      <c r="M318" s="752">
        <v>18</v>
      </c>
      <c r="N318" s="753">
        <v>936.04</v>
      </c>
    </row>
    <row r="319" spans="1:14" ht="14.4" customHeight="1" x14ac:dyDescent="0.3">
      <c r="A319" s="747" t="s">
        <v>574</v>
      </c>
      <c r="B319" s="748" t="s">
        <v>575</v>
      </c>
      <c r="C319" s="749" t="s">
        <v>593</v>
      </c>
      <c r="D319" s="750" t="s">
        <v>594</v>
      </c>
      <c r="E319" s="751">
        <v>50113001</v>
      </c>
      <c r="F319" s="750" t="s">
        <v>611</v>
      </c>
      <c r="G319" s="749" t="s">
        <v>576</v>
      </c>
      <c r="H319" s="749">
        <v>159449</v>
      </c>
      <c r="I319" s="749">
        <v>59449</v>
      </c>
      <c r="J319" s="749" t="s">
        <v>719</v>
      </c>
      <c r="K319" s="749" t="s">
        <v>720</v>
      </c>
      <c r="L319" s="752">
        <v>774.43000000000018</v>
      </c>
      <c r="M319" s="752">
        <v>1</v>
      </c>
      <c r="N319" s="753">
        <v>774.43000000000018</v>
      </c>
    </row>
    <row r="320" spans="1:14" ht="14.4" customHeight="1" x14ac:dyDescent="0.3">
      <c r="A320" s="747" t="s">
        <v>574</v>
      </c>
      <c r="B320" s="748" t="s">
        <v>575</v>
      </c>
      <c r="C320" s="749" t="s">
        <v>593</v>
      </c>
      <c r="D320" s="750" t="s">
        <v>594</v>
      </c>
      <c r="E320" s="751">
        <v>50113001</v>
      </c>
      <c r="F320" s="750" t="s">
        <v>611</v>
      </c>
      <c r="G320" s="749" t="s">
        <v>612</v>
      </c>
      <c r="H320" s="749">
        <v>905098</v>
      </c>
      <c r="I320" s="749">
        <v>23989</v>
      </c>
      <c r="J320" s="749" t="s">
        <v>1130</v>
      </c>
      <c r="K320" s="749" t="s">
        <v>576</v>
      </c>
      <c r="L320" s="752">
        <v>398.86047370370056</v>
      </c>
      <c r="M320" s="752">
        <v>1</v>
      </c>
      <c r="N320" s="753">
        <v>398.86047370370056</v>
      </c>
    </row>
    <row r="321" spans="1:14" ht="14.4" customHeight="1" x14ac:dyDescent="0.3">
      <c r="A321" s="747" t="s">
        <v>574</v>
      </c>
      <c r="B321" s="748" t="s">
        <v>575</v>
      </c>
      <c r="C321" s="749" t="s">
        <v>593</v>
      </c>
      <c r="D321" s="750" t="s">
        <v>594</v>
      </c>
      <c r="E321" s="751">
        <v>50113001</v>
      </c>
      <c r="F321" s="750" t="s">
        <v>611</v>
      </c>
      <c r="G321" s="749" t="s">
        <v>612</v>
      </c>
      <c r="H321" s="749">
        <v>110502</v>
      </c>
      <c r="I321" s="749">
        <v>10502</v>
      </c>
      <c r="J321" s="749" t="s">
        <v>731</v>
      </c>
      <c r="K321" s="749" t="s">
        <v>1131</v>
      </c>
      <c r="L321" s="752">
        <v>114.64500000000001</v>
      </c>
      <c r="M321" s="752">
        <v>2</v>
      </c>
      <c r="N321" s="753">
        <v>229.29000000000002</v>
      </c>
    </row>
    <row r="322" spans="1:14" ht="14.4" customHeight="1" x14ac:dyDescent="0.3">
      <c r="A322" s="747" t="s">
        <v>574</v>
      </c>
      <c r="B322" s="748" t="s">
        <v>575</v>
      </c>
      <c r="C322" s="749" t="s">
        <v>593</v>
      </c>
      <c r="D322" s="750" t="s">
        <v>594</v>
      </c>
      <c r="E322" s="751">
        <v>50113001</v>
      </c>
      <c r="F322" s="750" t="s">
        <v>611</v>
      </c>
      <c r="G322" s="749" t="s">
        <v>612</v>
      </c>
      <c r="H322" s="749">
        <v>202796</v>
      </c>
      <c r="I322" s="749">
        <v>202796</v>
      </c>
      <c r="J322" s="749" t="s">
        <v>731</v>
      </c>
      <c r="K322" s="749" t="s">
        <v>1132</v>
      </c>
      <c r="L322" s="752">
        <v>293.24000000000007</v>
      </c>
      <c r="M322" s="752">
        <v>1</v>
      </c>
      <c r="N322" s="753">
        <v>293.24000000000007</v>
      </c>
    </row>
    <row r="323" spans="1:14" ht="14.4" customHeight="1" x14ac:dyDescent="0.3">
      <c r="A323" s="747" t="s">
        <v>574</v>
      </c>
      <c r="B323" s="748" t="s">
        <v>575</v>
      </c>
      <c r="C323" s="749" t="s">
        <v>593</v>
      </c>
      <c r="D323" s="750" t="s">
        <v>594</v>
      </c>
      <c r="E323" s="751">
        <v>50113001</v>
      </c>
      <c r="F323" s="750" t="s">
        <v>611</v>
      </c>
      <c r="G323" s="749" t="s">
        <v>612</v>
      </c>
      <c r="H323" s="749">
        <v>187076</v>
      </c>
      <c r="I323" s="749">
        <v>87076</v>
      </c>
      <c r="J323" s="749" t="s">
        <v>1133</v>
      </c>
      <c r="K323" s="749" t="s">
        <v>1134</v>
      </c>
      <c r="L323" s="752">
        <v>133.51</v>
      </c>
      <c r="M323" s="752">
        <v>1</v>
      </c>
      <c r="N323" s="753">
        <v>133.51</v>
      </c>
    </row>
    <row r="324" spans="1:14" ht="14.4" customHeight="1" x14ac:dyDescent="0.3">
      <c r="A324" s="747" t="s">
        <v>574</v>
      </c>
      <c r="B324" s="748" t="s">
        <v>575</v>
      </c>
      <c r="C324" s="749" t="s">
        <v>593</v>
      </c>
      <c r="D324" s="750" t="s">
        <v>594</v>
      </c>
      <c r="E324" s="751">
        <v>50113001</v>
      </c>
      <c r="F324" s="750" t="s">
        <v>611</v>
      </c>
      <c r="G324" s="749" t="s">
        <v>612</v>
      </c>
      <c r="H324" s="749">
        <v>157586</v>
      </c>
      <c r="I324" s="749">
        <v>57586</v>
      </c>
      <c r="J324" s="749" t="s">
        <v>1135</v>
      </c>
      <c r="K324" s="749" t="s">
        <v>1136</v>
      </c>
      <c r="L324" s="752">
        <v>73.709999999999994</v>
      </c>
      <c r="M324" s="752">
        <v>4</v>
      </c>
      <c r="N324" s="753">
        <v>294.83999999999997</v>
      </c>
    </row>
    <row r="325" spans="1:14" ht="14.4" customHeight="1" x14ac:dyDescent="0.3">
      <c r="A325" s="747" t="s">
        <v>574</v>
      </c>
      <c r="B325" s="748" t="s">
        <v>575</v>
      </c>
      <c r="C325" s="749" t="s">
        <v>593</v>
      </c>
      <c r="D325" s="750" t="s">
        <v>594</v>
      </c>
      <c r="E325" s="751">
        <v>50113001</v>
      </c>
      <c r="F325" s="750" t="s">
        <v>611</v>
      </c>
      <c r="G325" s="749" t="s">
        <v>612</v>
      </c>
      <c r="H325" s="749">
        <v>848560</v>
      </c>
      <c r="I325" s="749">
        <v>125752</v>
      </c>
      <c r="J325" s="749" t="s">
        <v>1137</v>
      </c>
      <c r="K325" s="749" t="s">
        <v>1138</v>
      </c>
      <c r="L325" s="752">
        <v>223.26</v>
      </c>
      <c r="M325" s="752">
        <v>12</v>
      </c>
      <c r="N325" s="753">
        <v>2679.12</v>
      </c>
    </row>
    <row r="326" spans="1:14" ht="14.4" customHeight="1" x14ac:dyDescent="0.3">
      <c r="A326" s="747" t="s">
        <v>574</v>
      </c>
      <c r="B326" s="748" t="s">
        <v>575</v>
      </c>
      <c r="C326" s="749" t="s">
        <v>593</v>
      </c>
      <c r="D326" s="750" t="s">
        <v>594</v>
      </c>
      <c r="E326" s="751">
        <v>50113001</v>
      </c>
      <c r="F326" s="750" t="s">
        <v>611</v>
      </c>
      <c r="G326" s="749" t="s">
        <v>612</v>
      </c>
      <c r="H326" s="749">
        <v>149990</v>
      </c>
      <c r="I326" s="749">
        <v>49990</v>
      </c>
      <c r="J326" s="749" t="s">
        <v>739</v>
      </c>
      <c r="K326" s="749" t="s">
        <v>740</v>
      </c>
      <c r="L326" s="752">
        <v>121.77000000000001</v>
      </c>
      <c r="M326" s="752">
        <v>4</v>
      </c>
      <c r="N326" s="753">
        <v>487.08000000000004</v>
      </c>
    </row>
    <row r="327" spans="1:14" ht="14.4" customHeight="1" x14ac:dyDescent="0.3">
      <c r="A327" s="747" t="s">
        <v>574</v>
      </c>
      <c r="B327" s="748" t="s">
        <v>575</v>
      </c>
      <c r="C327" s="749" t="s">
        <v>593</v>
      </c>
      <c r="D327" s="750" t="s">
        <v>594</v>
      </c>
      <c r="E327" s="751">
        <v>50113001</v>
      </c>
      <c r="F327" s="750" t="s">
        <v>611</v>
      </c>
      <c r="G327" s="749" t="s">
        <v>612</v>
      </c>
      <c r="H327" s="749">
        <v>214596</v>
      </c>
      <c r="I327" s="749">
        <v>214596</v>
      </c>
      <c r="J327" s="749" t="s">
        <v>1139</v>
      </c>
      <c r="K327" s="749" t="s">
        <v>1140</v>
      </c>
      <c r="L327" s="752">
        <v>84.059999999999988</v>
      </c>
      <c r="M327" s="752">
        <v>1</v>
      </c>
      <c r="N327" s="753">
        <v>84.059999999999988</v>
      </c>
    </row>
    <row r="328" spans="1:14" ht="14.4" customHeight="1" x14ac:dyDescent="0.3">
      <c r="A328" s="747" t="s">
        <v>574</v>
      </c>
      <c r="B328" s="748" t="s">
        <v>575</v>
      </c>
      <c r="C328" s="749" t="s">
        <v>593</v>
      </c>
      <c r="D328" s="750" t="s">
        <v>594</v>
      </c>
      <c r="E328" s="751">
        <v>50113001</v>
      </c>
      <c r="F328" s="750" t="s">
        <v>611</v>
      </c>
      <c r="G328" s="749" t="s">
        <v>628</v>
      </c>
      <c r="H328" s="749">
        <v>153639</v>
      </c>
      <c r="I328" s="749">
        <v>53639</v>
      </c>
      <c r="J328" s="749" t="s">
        <v>1141</v>
      </c>
      <c r="K328" s="749" t="s">
        <v>1142</v>
      </c>
      <c r="L328" s="752">
        <v>80.189999999999969</v>
      </c>
      <c r="M328" s="752">
        <v>1</v>
      </c>
      <c r="N328" s="753">
        <v>80.189999999999969</v>
      </c>
    </row>
    <row r="329" spans="1:14" ht="14.4" customHeight="1" x14ac:dyDescent="0.3">
      <c r="A329" s="747" t="s">
        <v>574</v>
      </c>
      <c r="B329" s="748" t="s">
        <v>575</v>
      </c>
      <c r="C329" s="749" t="s">
        <v>593</v>
      </c>
      <c r="D329" s="750" t="s">
        <v>594</v>
      </c>
      <c r="E329" s="751">
        <v>50113001</v>
      </c>
      <c r="F329" s="750" t="s">
        <v>611</v>
      </c>
      <c r="G329" s="749" t="s">
        <v>612</v>
      </c>
      <c r="H329" s="749">
        <v>216978</v>
      </c>
      <c r="I329" s="749">
        <v>216978</v>
      </c>
      <c r="J329" s="749" t="s">
        <v>743</v>
      </c>
      <c r="K329" s="749" t="s">
        <v>744</v>
      </c>
      <c r="L329" s="752">
        <v>291.62000000000012</v>
      </c>
      <c r="M329" s="752">
        <v>1</v>
      </c>
      <c r="N329" s="753">
        <v>291.62000000000012</v>
      </c>
    </row>
    <row r="330" spans="1:14" ht="14.4" customHeight="1" x14ac:dyDescent="0.3">
      <c r="A330" s="747" t="s">
        <v>574</v>
      </c>
      <c r="B330" s="748" t="s">
        <v>575</v>
      </c>
      <c r="C330" s="749" t="s">
        <v>593</v>
      </c>
      <c r="D330" s="750" t="s">
        <v>594</v>
      </c>
      <c r="E330" s="751">
        <v>50113001</v>
      </c>
      <c r="F330" s="750" t="s">
        <v>611</v>
      </c>
      <c r="G330" s="749" t="s">
        <v>612</v>
      </c>
      <c r="H330" s="749">
        <v>158827</v>
      </c>
      <c r="I330" s="749">
        <v>58827</v>
      </c>
      <c r="J330" s="749" t="s">
        <v>745</v>
      </c>
      <c r="K330" s="749" t="s">
        <v>746</v>
      </c>
      <c r="L330" s="752">
        <v>162.48840000000001</v>
      </c>
      <c r="M330" s="752">
        <v>25</v>
      </c>
      <c r="N330" s="753">
        <v>4062.21</v>
      </c>
    </row>
    <row r="331" spans="1:14" ht="14.4" customHeight="1" x14ac:dyDescent="0.3">
      <c r="A331" s="747" t="s">
        <v>574</v>
      </c>
      <c r="B331" s="748" t="s">
        <v>575</v>
      </c>
      <c r="C331" s="749" t="s">
        <v>593</v>
      </c>
      <c r="D331" s="750" t="s">
        <v>594</v>
      </c>
      <c r="E331" s="751">
        <v>50113001</v>
      </c>
      <c r="F331" s="750" t="s">
        <v>611</v>
      </c>
      <c r="G331" s="749" t="s">
        <v>628</v>
      </c>
      <c r="H331" s="749">
        <v>213477</v>
      </c>
      <c r="I331" s="749">
        <v>213477</v>
      </c>
      <c r="J331" s="749" t="s">
        <v>747</v>
      </c>
      <c r="K331" s="749" t="s">
        <v>748</v>
      </c>
      <c r="L331" s="752">
        <v>3300</v>
      </c>
      <c r="M331" s="752">
        <v>22</v>
      </c>
      <c r="N331" s="753">
        <v>72600</v>
      </c>
    </row>
    <row r="332" spans="1:14" ht="14.4" customHeight="1" x14ac:dyDescent="0.3">
      <c r="A332" s="747" t="s">
        <v>574</v>
      </c>
      <c r="B332" s="748" t="s">
        <v>575</v>
      </c>
      <c r="C332" s="749" t="s">
        <v>593</v>
      </c>
      <c r="D332" s="750" t="s">
        <v>594</v>
      </c>
      <c r="E332" s="751">
        <v>50113001</v>
      </c>
      <c r="F332" s="750" t="s">
        <v>611</v>
      </c>
      <c r="G332" s="749" t="s">
        <v>628</v>
      </c>
      <c r="H332" s="749">
        <v>156804</v>
      </c>
      <c r="I332" s="749">
        <v>56804</v>
      </c>
      <c r="J332" s="749" t="s">
        <v>755</v>
      </c>
      <c r="K332" s="749" t="s">
        <v>1143</v>
      </c>
      <c r="L332" s="752">
        <v>31.649999999999991</v>
      </c>
      <c r="M332" s="752">
        <v>2</v>
      </c>
      <c r="N332" s="753">
        <v>63.299999999999983</v>
      </c>
    </row>
    <row r="333" spans="1:14" ht="14.4" customHeight="1" x14ac:dyDescent="0.3">
      <c r="A333" s="747" t="s">
        <v>574</v>
      </c>
      <c r="B333" s="748" t="s">
        <v>575</v>
      </c>
      <c r="C333" s="749" t="s">
        <v>593</v>
      </c>
      <c r="D333" s="750" t="s">
        <v>594</v>
      </c>
      <c r="E333" s="751">
        <v>50113001</v>
      </c>
      <c r="F333" s="750" t="s">
        <v>611</v>
      </c>
      <c r="G333" s="749" t="s">
        <v>628</v>
      </c>
      <c r="H333" s="749">
        <v>214036</v>
      </c>
      <c r="I333" s="749">
        <v>214036</v>
      </c>
      <c r="J333" s="749" t="s">
        <v>757</v>
      </c>
      <c r="K333" s="749" t="s">
        <v>758</v>
      </c>
      <c r="L333" s="752">
        <v>40.39</v>
      </c>
      <c r="M333" s="752">
        <v>8</v>
      </c>
      <c r="N333" s="753">
        <v>323.12</v>
      </c>
    </row>
    <row r="334" spans="1:14" ht="14.4" customHeight="1" x14ac:dyDescent="0.3">
      <c r="A334" s="747" t="s">
        <v>574</v>
      </c>
      <c r="B334" s="748" t="s">
        <v>575</v>
      </c>
      <c r="C334" s="749" t="s">
        <v>593</v>
      </c>
      <c r="D334" s="750" t="s">
        <v>594</v>
      </c>
      <c r="E334" s="751">
        <v>50113001</v>
      </c>
      <c r="F334" s="750" t="s">
        <v>611</v>
      </c>
      <c r="G334" s="749" t="s">
        <v>612</v>
      </c>
      <c r="H334" s="749">
        <v>223543</v>
      </c>
      <c r="I334" s="749">
        <v>223543</v>
      </c>
      <c r="J334" s="749" t="s">
        <v>1144</v>
      </c>
      <c r="K334" s="749" t="s">
        <v>1145</v>
      </c>
      <c r="L334" s="752">
        <v>86.23</v>
      </c>
      <c r="M334" s="752">
        <v>1</v>
      </c>
      <c r="N334" s="753">
        <v>86.23</v>
      </c>
    </row>
    <row r="335" spans="1:14" ht="14.4" customHeight="1" x14ac:dyDescent="0.3">
      <c r="A335" s="747" t="s">
        <v>574</v>
      </c>
      <c r="B335" s="748" t="s">
        <v>575</v>
      </c>
      <c r="C335" s="749" t="s">
        <v>593</v>
      </c>
      <c r="D335" s="750" t="s">
        <v>594</v>
      </c>
      <c r="E335" s="751">
        <v>50113001</v>
      </c>
      <c r="F335" s="750" t="s">
        <v>611</v>
      </c>
      <c r="G335" s="749" t="s">
        <v>612</v>
      </c>
      <c r="H335" s="749">
        <v>31915</v>
      </c>
      <c r="I335" s="749">
        <v>31915</v>
      </c>
      <c r="J335" s="749" t="s">
        <v>763</v>
      </c>
      <c r="K335" s="749" t="s">
        <v>764</v>
      </c>
      <c r="L335" s="752">
        <v>173.68999999999997</v>
      </c>
      <c r="M335" s="752">
        <v>27</v>
      </c>
      <c r="N335" s="753">
        <v>4689.6299999999992</v>
      </c>
    </row>
    <row r="336" spans="1:14" ht="14.4" customHeight="1" x14ac:dyDescent="0.3">
      <c r="A336" s="747" t="s">
        <v>574</v>
      </c>
      <c r="B336" s="748" t="s">
        <v>575</v>
      </c>
      <c r="C336" s="749" t="s">
        <v>593</v>
      </c>
      <c r="D336" s="750" t="s">
        <v>594</v>
      </c>
      <c r="E336" s="751">
        <v>50113001</v>
      </c>
      <c r="F336" s="750" t="s">
        <v>611</v>
      </c>
      <c r="G336" s="749" t="s">
        <v>612</v>
      </c>
      <c r="H336" s="749">
        <v>47249</v>
      </c>
      <c r="I336" s="749">
        <v>47249</v>
      </c>
      <c r="J336" s="749" t="s">
        <v>765</v>
      </c>
      <c r="K336" s="749" t="s">
        <v>766</v>
      </c>
      <c r="L336" s="752">
        <v>126.50000000000001</v>
      </c>
      <c r="M336" s="752">
        <v>24</v>
      </c>
      <c r="N336" s="753">
        <v>3036.0000000000005</v>
      </c>
    </row>
    <row r="337" spans="1:14" ht="14.4" customHeight="1" x14ac:dyDescent="0.3">
      <c r="A337" s="747" t="s">
        <v>574</v>
      </c>
      <c r="B337" s="748" t="s">
        <v>575</v>
      </c>
      <c r="C337" s="749" t="s">
        <v>593</v>
      </c>
      <c r="D337" s="750" t="s">
        <v>594</v>
      </c>
      <c r="E337" s="751">
        <v>50113001</v>
      </c>
      <c r="F337" s="750" t="s">
        <v>611</v>
      </c>
      <c r="G337" s="749" t="s">
        <v>612</v>
      </c>
      <c r="H337" s="749">
        <v>125366</v>
      </c>
      <c r="I337" s="749">
        <v>25366</v>
      </c>
      <c r="J337" s="749" t="s">
        <v>771</v>
      </c>
      <c r="K337" s="749" t="s">
        <v>772</v>
      </c>
      <c r="L337" s="752">
        <v>72.040909090909096</v>
      </c>
      <c r="M337" s="752">
        <v>22</v>
      </c>
      <c r="N337" s="753">
        <v>1584.9</v>
      </c>
    </row>
    <row r="338" spans="1:14" ht="14.4" customHeight="1" x14ac:dyDescent="0.3">
      <c r="A338" s="747" t="s">
        <v>574</v>
      </c>
      <c r="B338" s="748" t="s">
        <v>575</v>
      </c>
      <c r="C338" s="749" t="s">
        <v>593</v>
      </c>
      <c r="D338" s="750" t="s">
        <v>594</v>
      </c>
      <c r="E338" s="751">
        <v>50113001</v>
      </c>
      <c r="F338" s="750" t="s">
        <v>611</v>
      </c>
      <c r="G338" s="749" t="s">
        <v>612</v>
      </c>
      <c r="H338" s="749">
        <v>109139</v>
      </c>
      <c r="I338" s="749">
        <v>176129</v>
      </c>
      <c r="J338" s="749" t="s">
        <v>1146</v>
      </c>
      <c r="K338" s="749" t="s">
        <v>1147</v>
      </c>
      <c r="L338" s="752">
        <v>638.78999999999985</v>
      </c>
      <c r="M338" s="752">
        <v>1</v>
      </c>
      <c r="N338" s="753">
        <v>638.78999999999985</v>
      </c>
    </row>
    <row r="339" spans="1:14" ht="14.4" customHeight="1" x14ac:dyDescent="0.3">
      <c r="A339" s="747" t="s">
        <v>574</v>
      </c>
      <c r="B339" s="748" t="s">
        <v>575</v>
      </c>
      <c r="C339" s="749" t="s">
        <v>593</v>
      </c>
      <c r="D339" s="750" t="s">
        <v>594</v>
      </c>
      <c r="E339" s="751">
        <v>50113001</v>
      </c>
      <c r="F339" s="750" t="s">
        <v>611</v>
      </c>
      <c r="G339" s="749" t="s">
        <v>612</v>
      </c>
      <c r="H339" s="749">
        <v>193746</v>
      </c>
      <c r="I339" s="749">
        <v>93746</v>
      </c>
      <c r="J339" s="749" t="s">
        <v>1148</v>
      </c>
      <c r="K339" s="749" t="s">
        <v>1149</v>
      </c>
      <c r="L339" s="752">
        <v>366.22</v>
      </c>
      <c r="M339" s="752">
        <v>9</v>
      </c>
      <c r="N339" s="753">
        <v>3295.9800000000005</v>
      </c>
    </row>
    <row r="340" spans="1:14" ht="14.4" customHeight="1" x14ac:dyDescent="0.3">
      <c r="A340" s="747" t="s">
        <v>574</v>
      </c>
      <c r="B340" s="748" t="s">
        <v>575</v>
      </c>
      <c r="C340" s="749" t="s">
        <v>593</v>
      </c>
      <c r="D340" s="750" t="s">
        <v>594</v>
      </c>
      <c r="E340" s="751">
        <v>50113001</v>
      </c>
      <c r="F340" s="750" t="s">
        <v>611</v>
      </c>
      <c r="G340" s="749" t="s">
        <v>628</v>
      </c>
      <c r="H340" s="749">
        <v>100308</v>
      </c>
      <c r="I340" s="749">
        <v>100308</v>
      </c>
      <c r="J340" s="749" t="s">
        <v>773</v>
      </c>
      <c r="K340" s="749" t="s">
        <v>775</v>
      </c>
      <c r="L340" s="752">
        <v>40.105714285714285</v>
      </c>
      <c r="M340" s="752">
        <v>14</v>
      </c>
      <c r="N340" s="753">
        <v>561.48</v>
      </c>
    </row>
    <row r="341" spans="1:14" ht="14.4" customHeight="1" x14ac:dyDescent="0.3">
      <c r="A341" s="747" t="s">
        <v>574</v>
      </c>
      <c r="B341" s="748" t="s">
        <v>575</v>
      </c>
      <c r="C341" s="749" t="s">
        <v>593</v>
      </c>
      <c r="D341" s="750" t="s">
        <v>594</v>
      </c>
      <c r="E341" s="751">
        <v>50113001</v>
      </c>
      <c r="F341" s="750" t="s">
        <v>611</v>
      </c>
      <c r="G341" s="749" t="s">
        <v>628</v>
      </c>
      <c r="H341" s="749">
        <v>216670</v>
      </c>
      <c r="I341" s="749">
        <v>216670</v>
      </c>
      <c r="J341" s="749" t="s">
        <v>780</v>
      </c>
      <c r="K341" s="749" t="s">
        <v>781</v>
      </c>
      <c r="L341" s="752">
        <v>314.27</v>
      </c>
      <c r="M341" s="752">
        <v>2</v>
      </c>
      <c r="N341" s="753">
        <v>628.54</v>
      </c>
    </row>
    <row r="342" spans="1:14" ht="14.4" customHeight="1" x14ac:dyDescent="0.3">
      <c r="A342" s="747" t="s">
        <v>574</v>
      </c>
      <c r="B342" s="748" t="s">
        <v>575</v>
      </c>
      <c r="C342" s="749" t="s">
        <v>593</v>
      </c>
      <c r="D342" s="750" t="s">
        <v>594</v>
      </c>
      <c r="E342" s="751">
        <v>50113001</v>
      </c>
      <c r="F342" s="750" t="s">
        <v>611</v>
      </c>
      <c r="G342" s="749" t="s">
        <v>576</v>
      </c>
      <c r="H342" s="749">
        <v>216572</v>
      </c>
      <c r="I342" s="749">
        <v>216572</v>
      </c>
      <c r="J342" s="749" t="s">
        <v>782</v>
      </c>
      <c r="K342" s="749" t="s">
        <v>783</v>
      </c>
      <c r="L342" s="752">
        <v>36.28</v>
      </c>
      <c r="M342" s="752">
        <v>60</v>
      </c>
      <c r="N342" s="753">
        <v>2176.8000000000002</v>
      </c>
    </row>
    <row r="343" spans="1:14" ht="14.4" customHeight="1" x14ac:dyDescent="0.3">
      <c r="A343" s="747" t="s">
        <v>574</v>
      </c>
      <c r="B343" s="748" t="s">
        <v>575</v>
      </c>
      <c r="C343" s="749" t="s">
        <v>593</v>
      </c>
      <c r="D343" s="750" t="s">
        <v>594</v>
      </c>
      <c r="E343" s="751">
        <v>50113001</v>
      </c>
      <c r="F343" s="750" t="s">
        <v>611</v>
      </c>
      <c r="G343" s="749" t="s">
        <v>612</v>
      </c>
      <c r="H343" s="749">
        <v>223200</v>
      </c>
      <c r="I343" s="749">
        <v>223200</v>
      </c>
      <c r="J343" s="749" t="s">
        <v>786</v>
      </c>
      <c r="K343" s="749" t="s">
        <v>787</v>
      </c>
      <c r="L343" s="752">
        <v>144.8942857142857</v>
      </c>
      <c r="M343" s="752">
        <v>7</v>
      </c>
      <c r="N343" s="753">
        <v>1014.26</v>
      </c>
    </row>
    <row r="344" spans="1:14" ht="14.4" customHeight="1" x14ac:dyDescent="0.3">
      <c r="A344" s="747" t="s">
        <v>574</v>
      </c>
      <c r="B344" s="748" t="s">
        <v>575</v>
      </c>
      <c r="C344" s="749" t="s">
        <v>593</v>
      </c>
      <c r="D344" s="750" t="s">
        <v>594</v>
      </c>
      <c r="E344" s="751">
        <v>50113001</v>
      </c>
      <c r="F344" s="750" t="s">
        <v>611</v>
      </c>
      <c r="G344" s="749" t="s">
        <v>612</v>
      </c>
      <c r="H344" s="749">
        <v>51366</v>
      </c>
      <c r="I344" s="749">
        <v>51366</v>
      </c>
      <c r="J344" s="749" t="s">
        <v>788</v>
      </c>
      <c r="K344" s="749" t="s">
        <v>791</v>
      </c>
      <c r="L344" s="752">
        <v>171.60000000000002</v>
      </c>
      <c r="M344" s="752">
        <v>287</v>
      </c>
      <c r="N344" s="753">
        <v>49249.200000000004</v>
      </c>
    </row>
    <row r="345" spans="1:14" ht="14.4" customHeight="1" x14ac:dyDescent="0.3">
      <c r="A345" s="747" t="s">
        <v>574</v>
      </c>
      <c r="B345" s="748" t="s">
        <v>575</v>
      </c>
      <c r="C345" s="749" t="s">
        <v>593</v>
      </c>
      <c r="D345" s="750" t="s">
        <v>594</v>
      </c>
      <c r="E345" s="751">
        <v>50113001</v>
      </c>
      <c r="F345" s="750" t="s">
        <v>611</v>
      </c>
      <c r="G345" s="749" t="s">
        <v>612</v>
      </c>
      <c r="H345" s="749">
        <v>51367</v>
      </c>
      <c r="I345" s="749">
        <v>51367</v>
      </c>
      <c r="J345" s="749" t="s">
        <v>788</v>
      </c>
      <c r="K345" s="749" t="s">
        <v>789</v>
      </c>
      <c r="L345" s="752">
        <v>92.949999999999989</v>
      </c>
      <c r="M345" s="752">
        <v>50</v>
      </c>
      <c r="N345" s="753">
        <v>4647.4999999999991</v>
      </c>
    </row>
    <row r="346" spans="1:14" ht="14.4" customHeight="1" x14ac:dyDescent="0.3">
      <c r="A346" s="747" t="s">
        <v>574</v>
      </c>
      <c r="B346" s="748" t="s">
        <v>575</v>
      </c>
      <c r="C346" s="749" t="s">
        <v>593</v>
      </c>
      <c r="D346" s="750" t="s">
        <v>594</v>
      </c>
      <c r="E346" s="751">
        <v>50113001</v>
      </c>
      <c r="F346" s="750" t="s">
        <v>611</v>
      </c>
      <c r="G346" s="749" t="s">
        <v>612</v>
      </c>
      <c r="H346" s="749">
        <v>51383</v>
      </c>
      <c r="I346" s="749">
        <v>51383</v>
      </c>
      <c r="J346" s="749" t="s">
        <v>788</v>
      </c>
      <c r="K346" s="749" t="s">
        <v>790</v>
      </c>
      <c r="L346" s="752">
        <v>93.5</v>
      </c>
      <c r="M346" s="752">
        <v>8</v>
      </c>
      <c r="N346" s="753">
        <v>748</v>
      </c>
    </row>
    <row r="347" spans="1:14" ht="14.4" customHeight="1" x14ac:dyDescent="0.3">
      <c r="A347" s="747" t="s">
        <v>574</v>
      </c>
      <c r="B347" s="748" t="s">
        <v>575</v>
      </c>
      <c r="C347" s="749" t="s">
        <v>593</v>
      </c>
      <c r="D347" s="750" t="s">
        <v>594</v>
      </c>
      <c r="E347" s="751">
        <v>50113001</v>
      </c>
      <c r="F347" s="750" t="s">
        <v>611</v>
      </c>
      <c r="G347" s="749" t="s">
        <v>612</v>
      </c>
      <c r="H347" s="749">
        <v>846629</v>
      </c>
      <c r="I347" s="749">
        <v>100013</v>
      </c>
      <c r="J347" s="749" t="s">
        <v>792</v>
      </c>
      <c r="K347" s="749" t="s">
        <v>1150</v>
      </c>
      <c r="L347" s="752">
        <v>44.589999999999996</v>
      </c>
      <c r="M347" s="752">
        <v>6</v>
      </c>
      <c r="N347" s="753">
        <v>267.53999999999996</v>
      </c>
    </row>
    <row r="348" spans="1:14" ht="14.4" customHeight="1" x14ac:dyDescent="0.3">
      <c r="A348" s="747" t="s">
        <v>574</v>
      </c>
      <c r="B348" s="748" t="s">
        <v>575</v>
      </c>
      <c r="C348" s="749" t="s">
        <v>593</v>
      </c>
      <c r="D348" s="750" t="s">
        <v>594</v>
      </c>
      <c r="E348" s="751">
        <v>50113001</v>
      </c>
      <c r="F348" s="750" t="s">
        <v>611</v>
      </c>
      <c r="G348" s="749" t="s">
        <v>612</v>
      </c>
      <c r="H348" s="749">
        <v>207897</v>
      </c>
      <c r="I348" s="749">
        <v>207897</v>
      </c>
      <c r="J348" s="749" t="s">
        <v>792</v>
      </c>
      <c r="K348" s="749" t="s">
        <v>1150</v>
      </c>
      <c r="L348" s="752">
        <v>44.913333333333334</v>
      </c>
      <c r="M348" s="752">
        <v>12</v>
      </c>
      <c r="N348" s="753">
        <v>538.96</v>
      </c>
    </row>
    <row r="349" spans="1:14" ht="14.4" customHeight="1" x14ac:dyDescent="0.3">
      <c r="A349" s="747" t="s">
        <v>574</v>
      </c>
      <c r="B349" s="748" t="s">
        <v>575</v>
      </c>
      <c r="C349" s="749" t="s">
        <v>593</v>
      </c>
      <c r="D349" s="750" t="s">
        <v>594</v>
      </c>
      <c r="E349" s="751">
        <v>50113001</v>
      </c>
      <c r="F349" s="750" t="s">
        <v>611</v>
      </c>
      <c r="G349" s="749" t="s">
        <v>612</v>
      </c>
      <c r="H349" s="749">
        <v>132272</v>
      </c>
      <c r="I349" s="749">
        <v>146257</v>
      </c>
      <c r="J349" s="749" t="s">
        <v>796</v>
      </c>
      <c r="K349" s="749" t="s">
        <v>797</v>
      </c>
      <c r="L349" s="752">
        <v>79.669999999999987</v>
      </c>
      <c r="M349" s="752">
        <v>2</v>
      </c>
      <c r="N349" s="753">
        <v>159.33999999999997</v>
      </c>
    </row>
    <row r="350" spans="1:14" ht="14.4" customHeight="1" x14ac:dyDescent="0.3">
      <c r="A350" s="747" t="s">
        <v>574</v>
      </c>
      <c r="B350" s="748" t="s">
        <v>575</v>
      </c>
      <c r="C350" s="749" t="s">
        <v>593</v>
      </c>
      <c r="D350" s="750" t="s">
        <v>594</v>
      </c>
      <c r="E350" s="751">
        <v>50113001</v>
      </c>
      <c r="F350" s="750" t="s">
        <v>611</v>
      </c>
      <c r="G350" s="749" t="s">
        <v>612</v>
      </c>
      <c r="H350" s="749">
        <v>208466</v>
      </c>
      <c r="I350" s="749">
        <v>208466</v>
      </c>
      <c r="J350" s="749" t="s">
        <v>1151</v>
      </c>
      <c r="K350" s="749" t="s">
        <v>1152</v>
      </c>
      <c r="L350" s="752">
        <v>792.77000000000021</v>
      </c>
      <c r="M350" s="752">
        <v>1</v>
      </c>
      <c r="N350" s="753">
        <v>792.77000000000021</v>
      </c>
    </row>
    <row r="351" spans="1:14" ht="14.4" customHeight="1" x14ac:dyDescent="0.3">
      <c r="A351" s="747" t="s">
        <v>574</v>
      </c>
      <c r="B351" s="748" t="s">
        <v>575</v>
      </c>
      <c r="C351" s="749" t="s">
        <v>593</v>
      </c>
      <c r="D351" s="750" t="s">
        <v>594</v>
      </c>
      <c r="E351" s="751">
        <v>50113001</v>
      </c>
      <c r="F351" s="750" t="s">
        <v>611</v>
      </c>
      <c r="G351" s="749" t="s">
        <v>612</v>
      </c>
      <c r="H351" s="749">
        <v>208465</v>
      </c>
      <c r="I351" s="749">
        <v>208465</v>
      </c>
      <c r="J351" s="749" t="s">
        <v>1153</v>
      </c>
      <c r="K351" s="749" t="s">
        <v>1154</v>
      </c>
      <c r="L351" s="752">
        <v>2234.65</v>
      </c>
      <c r="M351" s="752">
        <v>1</v>
      </c>
      <c r="N351" s="753">
        <v>2234.65</v>
      </c>
    </row>
    <row r="352" spans="1:14" ht="14.4" customHeight="1" x14ac:dyDescent="0.3">
      <c r="A352" s="747" t="s">
        <v>574</v>
      </c>
      <c r="B352" s="748" t="s">
        <v>575</v>
      </c>
      <c r="C352" s="749" t="s">
        <v>593</v>
      </c>
      <c r="D352" s="750" t="s">
        <v>594</v>
      </c>
      <c r="E352" s="751">
        <v>50113001</v>
      </c>
      <c r="F352" s="750" t="s">
        <v>611</v>
      </c>
      <c r="G352" s="749" t="s">
        <v>612</v>
      </c>
      <c r="H352" s="749">
        <v>134824</v>
      </c>
      <c r="I352" s="749">
        <v>134824</v>
      </c>
      <c r="J352" s="749" t="s">
        <v>802</v>
      </c>
      <c r="K352" s="749" t="s">
        <v>803</v>
      </c>
      <c r="L352" s="752">
        <v>199.98000000000005</v>
      </c>
      <c r="M352" s="752">
        <v>64</v>
      </c>
      <c r="N352" s="753">
        <v>12798.720000000003</v>
      </c>
    </row>
    <row r="353" spans="1:14" ht="14.4" customHeight="1" x14ac:dyDescent="0.3">
      <c r="A353" s="747" t="s">
        <v>574</v>
      </c>
      <c r="B353" s="748" t="s">
        <v>575</v>
      </c>
      <c r="C353" s="749" t="s">
        <v>593</v>
      </c>
      <c r="D353" s="750" t="s">
        <v>594</v>
      </c>
      <c r="E353" s="751">
        <v>50113001</v>
      </c>
      <c r="F353" s="750" t="s">
        <v>611</v>
      </c>
      <c r="G353" s="749" t="s">
        <v>612</v>
      </c>
      <c r="H353" s="749">
        <v>847767</v>
      </c>
      <c r="I353" s="749">
        <v>500140</v>
      </c>
      <c r="J353" s="749" t="s">
        <v>1155</v>
      </c>
      <c r="K353" s="749" t="s">
        <v>1156</v>
      </c>
      <c r="L353" s="752">
        <v>699.00666666666655</v>
      </c>
      <c r="M353" s="752">
        <v>1</v>
      </c>
      <c r="N353" s="753">
        <v>699.00666666666655</v>
      </c>
    </row>
    <row r="354" spans="1:14" ht="14.4" customHeight="1" x14ac:dyDescent="0.3">
      <c r="A354" s="747" t="s">
        <v>574</v>
      </c>
      <c r="B354" s="748" t="s">
        <v>575</v>
      </c>
      <c r="C354" s="749" t="s">
        <v>593</v>
      </c>
      <c r="D354" s="750" t="s">
        <v>594</v>
      </c>
      <c r="E354" s="751">
        <v>50113001</v>
      </c>
      <c r="F354" s="750" t="s">
        <v>611</v>
      </c>
      <c r="G354" s="749" t="s">
        <v>612</v>
      </c>
      <c r="H354" s="749">
        <v>848725</v>
      </c>
      <c r="I354" s="749">
        <v>107677</v>
      </c>
      <c r="J354" s="749" t="s">
        <v>1157</v>
      </c>
      <c r="K354" s="749" t="s">
        <v>1158</v>
      </c>
      <c r="L354" s="752">
        <v>382.11</v>
      </c>
      <c r="M354" s="752">
        <v>4</v>
      </c>
      <c r="N354" s="753">
        <v>1528.44</v>
      </c>
    </row>
    <row r="355" spans="1:14" ht="14.4" customHeight="1" x14ac:dyDescent="0.3">
      <c r="A355" s="747" t="s">
        <v>574</v>
      </c>
      <c r="B355" s="748" t="s">
        <v>575</v>
      </c>
      <c r="C355" s="749" t="s">
        <v>593</v>
      </c>
      <c r="D355" s="750" t="s">
        <v>594</v>
      </c>
      <c r="E355" s="751">
        <v>50113001</v>
      </c>
      <c r="F355" s="750" t="s">
        <v>611</v>
      </c>
      <c r="G355" s="749" t="s">
        <v>612</v>
      </c>
      <c r="H355" s="749">
        <v>845697</v>
      </c>
      <c r="I355" s="749">
        <v>200935</v>
      </c>
      <c r="J355" s="749" t="s">
        <v>806</v>
      </c>
      <c r="K355" s="749" t="s">
        <v>807</v>
      </c>
      <c r="L355" s="752">
        <v>44.850000000000009</v>
      </c>
      <c r="M355" s="752">
        <v>10</v>
      </c>
      <c r="N355" s="753">
        <v>448.50000000000011</v>
      </c>
    </row>
    <row r="356" spans="1:14" ht="14.4" customHeight="1" x14ac:dyDescent="0.3">
      <c r="A356" s="747" t="s">
        <v>574</v>
      </c>
      <c r="B356" s="748" t="s">
        <v>575</v>
      </c>
      <c r="C356" s="749" t="s">
        <v>593</v>
      </c>
      <c r="D356" s="750" t="s">
        <v>594</v>
      </c>
      <c r="E356" s="751">
        <v>50113001</v>
      </c>
      <c r="F356" s="750" t="s">
        <v>611</v>
      </c>
      <c r="G356" s="749" t="s">
        <v>612</v>
      </c>
      <c r="H356" s="749">
        <v>100489</v>
      </c>
      <c r="I356" s="749">
        <v>489</v>
      </c>
      <c r="J356" s="749" t="s">
        <v>808</v>
      </c>
      <c r="K356" s="749" t="s">
        <v>809</v>
      </c>
      <c r="L356" s="752">
        <v>47.339999999999996</v>
      </c>
      <c r="M356" s="752">
        <v>48</v>
      </c>
      <c r="N356" s="753">
        <v>2272.3199999999997</v>
      </c>
    </row>
    <row r="357" spans="1:14" ht="14.4" customHeight="1" x14ac:dyDescent="0.3">
      <c r="A357" s="747" t="s">
        <v>574</v>
      </c>
      <c r="B357" s="748" t="s">
        <v>575</v>
      </c>
      <c r="C357" s="749" t="s">
        <v>593</v>
      </c>
      <c r="D357" s="750" t="s">
        <v>594</v>
      </c>
      <c r="E357" s="751">
        <v>50113001</v>
      </c>
      <c r="F357" s="750" t="s">
        <v>611</v>
      </c>
      <c r="G357" s="749" t="s">
        <v>612</v>
      </c>
      <c r="H357" s="749">
        <v>230426</v>
      </c>
      <c r="I357" s="749">
        <v>230426</v>
      </c>
      <c r="J357" s="749" t="s">
        <v>808</v>
      </c>
      <c r="K357" s="749" t="s">
        <v>810</v>
      </c>
      <c r="L357" s="752">
        <v>78.635714285714286</v>
      </c>
      <c r="M357" s="752">
        <v>7</v>
      </c>
      <c r="N357" s="753">
        <v>550.45000000000005</v>
      </c>
    </row>
    <row r="358" spans="1:14" ht="14.4" customHeight="1" x14ac:dyDescent="0.3">
      <c r="A358" s="747" t="s">
        <v>574</v>
      </c>
      <c r="B358" s="748" t="s">
        <v>575</v>
      </c>
      <c r="C358" s="749" t="s">
        <v>593</v>
      </c>
      <c r="D358" s="750" t="s">
        <v>594</v>
      </c>
      <c r="E358" s="751">
        <v>50113001</v>
      </c>
      <c r="F358" s="750" t="s">
        <v>611</v>
      </c>
      <c r="G358" s="749" t="s">
        <v>628</v>
      </c>
      <c r="H358" s="749">
        <v>169623</v>
      </c>
      <c r="I358" s="749">
        <v>169623</v>
      </c>
      <c r="J358" s="749" t="s">
        <v>1159</v>
      </c>
      <c r="K358" s="749" t="s">
        <v>1160</v>
      </c>
      <c r="L358" s="752">
        <v>32.97</v>
      </c>
      <c r="M358" s="752">
        <v>1</v>
      </c>
      <c r="N358" s="753">
        <v>32.97</v>
      </c>
    </row>
    <row r="359" spans="1:14" ht="14.4" customHeight="1" x14ac:dyDescent="0.3">
      <c r="A359" s="747" t="s">
        <v>574</v>
      </c>
      <c r="B359" s="748" t="s">
        <v>575</v>
      </c>
      <c r="C359" s="749" t="s">
        <v>593</v>
      </c>
      <c r="D359" s="750" t="s">
        <v>594</v>
      </c>
      <c r="E359" s="751">
        <v>50113001</v>
      </c>
      <c r="F359" s="750" t="s">
        <v>611</v>
      </c>
      <c r="G359" s="749" t="s">
        <v>628</v>
      </c>
      <c r="H359" s="749">
        <v>169654</v>
      </c>
      <c r="I359" s="749">
        <v>169654</v>
      </c>
      <c r="J359" s="749" t="s">
        <v>1161</v>
      </c>
      <c r="K359" s="749" t="s">
        <v>625</v>
      </c>
      <c r="L359" s="752">
        <v>50.79</v>
      </c>
      <c r="M359" s="752">
        <v>1</v>
      </c>
      <c r="N359" s="753">
        <v>50.79</v>
      </c>
    </row>
    <row r="360" spans="1:14" ht="14.4" customHeight="1" x14ac:dyDescent="0.3">
      <c r="A360" s="747" t="s">
        <v>574</v>
      </c>
      <c r="B360" s="748" t="s">
        <v>575</v>
      </c>
      <c r="C360" s="749" t="s">
        <v>593</v>
      </c>
      <c r="D360" s="750" t="s">
        <v>594</v>
      </c>
      <c r="E360" s="751">
        <v>50113001</v>
      </c>
      <c r="F360" s="750" t="s">
        <v>611</v>
      </c>
      <c r="G360" s="749" t="s">
        <v>628</v>
      </c>
      <c r="H360" s="749">
        <v>166759</v>
      </c>
      <c r="I360" s="749">
        <v>166759</v>
      </c>
      <c r="J360" s="749" t="s">
        <v>811</v>
      </c>
      <c r="K360" s="749" t="s">
        <v>1162</v>
      </c>
      <c r="L360" s="752">
        <v>123.30999999999999</v>
      </c>
      <c r="M360" s="752">
        <v>14</v>
      </c>
      <c r="N360" s="753">
        <v>1726.34</v>
      </c>
    </row>
    <row r="361" spans="1:14" ht="14.4" customHeight="1" x14ac:dyDescent="0.3">
      <c r="A361" s="747" t="s">
        <v>574</v>
      </c>
      <c r="B361" s="748" t="s">
        <v>575</v>
      </c>
      <c r="C361" s="749" t="s">
        <v>593</v>
      </c>
      <c r="D361" s="750" t="s">
        <v>594</v>
      </c>
      <c r="E361" s="751">
        <v>50113001</v>
      </c>
      <c r="F361" s="750" t="s">
        <v>611</v>
      </c>
      <c r="G361" s="749" t="s">
        <v>612</v>
      </c>
      <c r="H361" s="749">
        <v>930661</v>
      </c>
      <c r="I361" s="749">
        <v>0</v>
      </c>
      <c r="J361" s="749" t="s">
        <v>813</v>
      </c>
      <c r="K361" s="749" t="s">
        <v>576</v>
      </c>
      <c r="L361" s="752">
        <v>332.76392102689988</v>
      </c>
      <c r="M361" s="752">
        <v>2</v>
      </c>
      <c r="N361" s="753">
        <v>665.52784205379976</v>
      </c>
    </row>
    <row r="362" spans="1:14" ht="14.4" customHeight="1" x14ac:dyDescent="0.3">
      <c r="A362" s="747" t="s">
        <v>574</v>
      </c>
      <c r="B362" s="748" t="s">
        <v>575</v>
      </c>
      <c r="C362" s="749" t="s">
        <v>593</v>
      </c>
      <c r="D362" s="750" t="s">
        <v>594</v>
      </c>
      <c r="E362" s="751">
        <v>50113001</v>
      </c>
      <c r="F362" s="750" t="s">
        <v>611</v>
      </c>
      <c r="G362" s="749" t="s">
        <v>612</v>
      </c>
      <c r="H362" s="749">
        <v>500326</v>
      </c>
      <c r="I362" s="749">
        <v>1000</v>
      </c>
      <c r="J362" s="749" t="s">
        <v>814</v>
      </c>
      <c r="K362" s="749" t="s">
        <v>576</v>
      </c>
      <c r="L362" s="752">
        <v>155.23693153819221</v>
      </c>
      <c r="M362" s="752">
        <v>3</v>
      </c>
      <c r="N362" s="753">
        <v>465.71079461457663</v>
      </c>
    </row>
    <row r="363" spans="1:14" ht="14.4" customHeight="1" x14ac:dyDescent="0.3">
      <c r="A363" s="747" t="s">
        <v>574</v>
      </c>
      <c r="B363" s="748" t="s">
        <v>575</v>
      </c>
      <c r="C363" s="749" t="s">
        <v>593</v>
      </c>
      <c r="D363" s="750" t="s">
        <v>594</v>
      </c>
      <c r="E363" s="751">
        <v>50113001</v>
      </c>
      <c r="F363" s="750" t="s">
        <v>611</v>
      </c>
      <c r="G363" s="749" t="s">
        <v>612</v>
      </c>
      <c r="H363" s="749">
        <v>397238</v>
      </c>
      <c r="I363" s="749">
        <v>0</v>
      </c>
      <c r="J363" s="749" t="s">
        <v>816</v>
      </c>
      <c r="K363" s="749" t="s">
        <v>576</v>
      </c>
      <c r="L363" s="752">
        <v>136.61588723051949</v>
      </c>
      <c r="M363" s="752">
        <v>3</v>
      </c>
      <c r="N363" s="753">
        <v>409.84766169155847</v>
      </c>
    </row>
    <row r="364" spans="1:14" ht="14.4" customHeight="1" x14ac:dyDescent="0.3">
      <c r="A364" s="747" t="s">
        <v>574</v>
      </c>
      <c r="B364" s="748" t="s">
        <v>575</v>
      </c>
      <c r="C364" s="749" t="s">
        <v>593</v>
      </c>
      <c r="D364" s="750" t="s">
        <v>594</v>
      </c>
      <c r="E364" s="751">
        <v>50113001</v>
      </c>
      <c r="F364" s="750" t="s">
        <v>611</v>
      </c>
      <c r="G364" s="749" t="s">
        <v>612</v>
      </c>
      <c r="H364" s="749">
        <v>498367</v>
      </c>
      <c r="I364" s="749">
        <v>0</v>
      </c>
      <c r="J364" s="749" t="s">
        <v>820</v>
      </c>
      <c r="K364" s="749" t="s">
        <v>576</v>
      </c>
      <c r="L364" s="752">
        <v>207.79980315151619</v>
      </c>
      <c r="M364" s="752">
        <v>1</v>
      </c>
      <c r="N364" s="753">
        <v>207.79980315151619</v>
      </c>
    </row>
    <row r="365" spans="1:14" ht="14.4" customHeight="1" x14ac:dyDescent="0.3">
      <c r="A365" s="747" t="s">
        <v>574</v>
      </c>
      <c r="B365" s="748" t="s">
        <v>575</v>
      </c>
      <c r="C365" s="749" t="s">
        <v>593</v>
      </c>
      <c r="D365" s="750" t="s">
        <v>594</v>
      </c>
      <c r="E365" s="751">
        <v>50113001</v>
      </c>
      <c r="F365" s="750" t="s">
        <v>611</v>
      </c>
      <c r="G365" s="749" t="s">
        <v>612</v>
      </c>
      <c r="H365" s="749">
        <v>900873</v>
      </c>
      <c r="I365" s="749">
        <v>0</v>
      </c>
      <c r="J365" s="749" t="s">
        <v>1163</v>
      </c>
      <c r="K365" s="749" t="s">
        <v>576</v>
      </c>
      <c r="L365" s="752">
        <v>63.366900000000001</v>
      </c>
      <c r="M365" s="752">
        <v>2</v>
      </c>
      <c r="N365" s="753">
        <v>126.7338</v>
      </c>
    </row>
    <row r="366" spans="1:14" ht="14.4" customHeight="1" x14ac:dyDescent="0.3">
      <c r="A366" s="747" t="s">
        <v>574</v>
      </c>
      <c r="B366" s="748" t="s">
        <v>575</v>
      </c>
      <c r="C366" s="749" t="s">
        <v>593</v>
      </c>
      <c r="D366" s="750" t="s">
        <v>594</v>
      </c>
      <c r="E366" s="751">
        <v>50113001</v>
      </c>
      <c r="F366" s="750" t="s">
        <v>611</v>
      </c>
      <c r="G366" s="749" t="s">
        <v>612</v>
      </c>
      <c r="H366" s="749">
        <v>990947</v>
      </c>
      <c r="I366" s="749">
        <v>0</v>
      </c>
      <c r="J366" s="749" t="s">
        <v>823</v>
      </c>
      <c r="K366" s="749" t="s">
        <v>576</v>
      </c>
      <c r="L366" s="752">
        <v>1402.01</v>
      </c>
      <c r="M366" s="752">
        <v>3</v>
      </c>
      <c r="N366" s="753">
        <v>4206.03</v>
      </c>
    </row>
    <row r="367" spans="1:14" ht="14.4" customHeight="1" x14ac:dyDescent="0.3">
      <c r="A367" s="747" t="s">
        <v>574</v>
      </c>
      <c r="B367" s="748" t="s">
        <v>575</v>
      </c>
      <c r="C367" s="749" t="s">
        <v>593</v>
      </c>
      <c r="D367" s="750" t="s">
        <v>594</v>
      </c>
      <c r="E367" s="751">
        <v>50113001</v>
      </c>
      <c r="F367" s="750" t="s">
        <v>611</v>
      </c>
      <c r="G367" s="749" t="s">
        <v>612</v>
      </c>
      <c r="H367" s="749">
        <v>119570</v>
      </c>
      <c r="I367" s="749">
        <v>19570</v>
      </c>
      <c r="J367" s="749" t="s">
        <v>824</v>
      </c>
      <c r="K367" s="749" t="s">
        <v>1164</v>
      </c>
      <c r="L367" s="752">
        <v>160.69000000000003</v>
      </c>
      <c r="M367" s="752">
        <v>1</v>
      </c>
      <c r="N367" s="753">
        <v>160.69000000000003</v>
      </c>
    </row>
    <row r="368" spans="1:14" ht="14.4" customHeight="1" x14ac:dyDescent="0.3">
      <c r="A368" s="747" t="s">
        <v>574</v>
      </c>
      <c r="B368" s="748" t="s">
        <v>575</v>
      </c>
      <c r="C368" s="749" t="s">
        <v>593</v>
      </c>
      <c r="D368" s="750" t="s">
        <v>594</v>
      </c>
      <c r="E368" s="751">
        <v>50113001</v>
      </c>
      <c r="F368" s="750" t="s">
        <v>611</v>
      </c>
      <c r="G368" s="749" t="s">
        <v>628</v>
      </c>
      <c r="H368" s="749">
        <v>187427</v>
      </c>
      <c r="I368" s="749">
        <v>187427</v>
      </c>
      <c r="J368" s="749" t="s">
        <v>1165</v>
      </c>
      <c r="K368" s="749" t="s">
        <v>1166</v>
      </c>
      <c r="L368" s="752">
        <v>62.669999999999995</v>
      </c>
      <c r="M368" s="752">
        <v>1</v>
      </c>
      <c r="N368" s="753">
        <v>62.669999999999995</v>
      </c>
    </row>
    <row r="369" spans="1:14" ht="14.4" customHeight="1" x14ac:dyDescent="0.3">
      <c r="A369" s="747" t="s">
        <v>574</v>
      </c>
      <c r="B369" s="748" t="s">
        <v>575</v>
      </c>
      <c r="C369" s="749" t="s">
        <v>593</v>
      </c>
      <c r="D369" s="750" t="s">
        <v>594</v>
      </c>
      <c r="E369" s="751">
        <v>50113001</v>
      </c>
      <c r="F369" s="750" t="s">
        <v>611</v>
      </c>
      <c r="G369" s="749" t="s">
        <v>612</v>
      </c>
      <c r="H369" s="749">
        <v>188217</v>
      </c>
      <c r="I369" s="749">
        <v>88217</v>
      </c>
      <c r="J369" s="749" t="s">
        <v>828</v>
      </c>
      <c r="K369" s="749" t="s">
        <v>829</v>
      </c>
      <c r="L369" s="752">
        <v>127.24750000000003</v>
      </c>
      <c r="M369" s="752">
        <v>8</v>
      </c>
      <c r="N369" s="753">
        <v>1017.9800000000002</v>
      </c>
    </row>
    <row r="370" spans="1:14" ht="14.4" customHeight="1" x14ac:dyDescent="0.3">
      <c r="A370" s="747" t="s">
        <v>574</v>
      </c>
      <c r="B370" s="748" t="s">
        <v>575</v>
      </c>
      <c r="C370" s="749" t="s">
        <v>593</v>
      </c>
      <c r="D370" s="750" t="s">
        <v>594</v>
      </c>
      <c r="E370" s="751">
        <v>50113001</v>
      </c>
      <c r="F370" s="750" t="s">
        <v>611</v>
      </c>
      <c r="G370" s="749" t="s">
        <v>612</v>
      </c>
      <c r="H370" s="749">
        <v>216679</v>
      </c>
      <c r="I370" s="749">
        <v>216679</v>
      </c>
      <c r="J370" s="749" t="s">
        <v>828</v>
      </c>
      <c r="K370" s="749" t="s">
        <v>830</v>
      </c>
      <c r="L370" s="752">
        <v>115.19</v>
      </c>
      <c r="M370" s="752">
        <v>3</v>
      </c>
      <c r="N370" s="753">
        <v>345.57</v>
      </c>
    </row>
    <row r="371" spans="1:14" ht="14.4" customHeight="1" x14ac:dyDescent="0.3">
      <c r="A371" s="747" t="s">
        <v>574</v>
      </c>
      <c r="B371" s="748" t="s">
        <v>575</v>
      </c>
      <c r="C371" s="749" t="s">
        <v>593</v>
      </c>
      <c r="D371" s="750" t="s">
        <v>594</v>
      </c>
      <c r="E371" s="751">
        <v>50113001</v>
      </c>
      <c r="F371" s="750" t="s">
        <v>611</v>
      </c>
      <c r="G371" s="749" t="s">
        <v>628</v>
      </c>
      <c r="H371" s="749">
        <v>149909</v>
      </c>
      <c r="I371" s="749">
        <v>49909</v>
      </c>
      <c r="J371" s="749" t="s">
        <v>1167</v>
      </c>
      <c r="K371" s="749" t="s">
        <v>1168</v>
      </c>
      <c r="L371" s="752">
        <v>27.825000000000003</v>
      </c>
      <c r="M371" s="752">
        <v>4</v>
      </c>
      <c r="N371" s="753">
        <v>111.30000000000001</v>
      </c>
    </row>
    <row r="372" spans="1:14" ht="14.4" customHeight="1" x14ac:dyDescent="0.3">
      <c r="A372" s="747" t="s">
        <v>574</v>
      </c>
      <c r="B372" s="748" t="s">
        <v>575</v>
      </c>
      <c r="C372" s="749" t="s">
        <v>593</v>
      </c>
      <c r="D372" s="750" t="s">
        <v>594</v>
      </c>
      <c r="E372" s="751">
        <v>50113001</v>
      </c>
      <c r="F372" s="750" t="s">
        <v>611</v>
      </c>
      <c r="G372" s="749" t="s">
        <v>628</v>
      </c>
      <c r="H372" s="749">
        <v>844554</v>
      </c>
      <c r="I372" s="749">
        <v>114065</v>
      </c>
      <c r="J372" s="749" t="s">
        <v>835</v>
      </c>
      <c r="K372" s="749" t="s">
        <v>836</v>
      </c>
      <c r="L372" s="752">
        <v>18.29</v>
      </c>
      <c r="M372" s="752">
        <v>2</v>
      </c>
      <c r="N372" s="753">
        <v>36.58</v>
      </c>
    </row>
    <row r="373" spans="1:14" ht="14.4" customHeight="1" x14ac:dyDescent="0.3">
      <c r="A373" s="747" t="s">
        <v>574</v>
      </c>
      <c r="B373" s="748" t="s">
        <v>575</v>
      </c>
      <c r="C373" s="749" t="s">
        <v>593</v>
      </c>
      <c r="D373" s="750" t="s">
        <v>594</v>
      </c>
      <c r="E373" s="751">
        <v>50113001</v>
      </c>
      <c r="F373" s="750" t="s">
        <v>611</v>
      </c>
      <c r="G373" s="749" t="s">
        <v>628</v>
      </c>
      <c r="H373" s="749">
        <v>115316</v>
      </c>
      <c r="I373" s="749">
        <v>15316</v>
      </c>
      <c r="J373" s="749" t="s">
        <v>837</v>
      </c>
      <c r="K373" s="749" t="s">
        <v>838</v>
      </c>
      <c r="L373" s="752">
        <v>19.010000000000002</v>
      </c>
      <c r="M373" s="752">
        <v>1</v>
      </c>
      <c r="N373" s="753">
        <v>19.010000000000002</v>
      </c>
    </row>
    <row r="374" spans="1:14" ht="14.4" customHeight="1" x14ac:dyDescent="0.3">
      <c r="A374" s="747" t="s">
        <v>574</v>
      </c>
      <c r="B374" s="748" t="s">
        <v>575</v>
      </c>
      <c r="C374" s="749" t="s">
        <v>593</v>
      </c>
      <c r="D374" s="750" t="s">
        <v>594</v>
      </c>
      <c r="E374" s="751">
        <v>50113001</v>
      </c>
      <c r="F374" s="750" t="s">
        <v>611</v>
      </c>
      <c r="G374" s="749" t="s">
        <v>612</v>
      </c>
      <c r="H374" s="749">
        <v>185512</v>
      </c>
      <c r="I374" s="749">
        <v>185512</v>
      </c>
      <c r="J374" s="749" t="s">
        <v>839</v>
      </c>
      <c r="K374" s="749" t="s">
        <v>840</v>
      </c>
      <c r="L374" s="752">
        <v>74.260000000000005</v>
      </c>
      <c r="M374" s="752">
        <v>3</v>
      </c>
      <c r="N374" s="753">
        <v>222.78</v>
      </c>
    </row>
    <row r="375" spans="1:14" ht="14.4" customHeight="1" x14ac:dyDescent="0.3">
      <c r="A375" s="747" t="s">
        <v>574</v>
      </c>
      <c r="B375" s="748" t="s">
        <v>575</v>
      </c>
      <c r="C375" s="749" t="s">
        <v>593</v>
      </c>
      <c r="D375" s="750" t="s">
        <v>594</v>
      </c>
      <c r="E375" s="751">
        <v>50113001</v>
      </c>
      <c r="F375" s="750" t="s">
        <v>611</v>
      </c>
      <c r="G375" s="749" t="s">
        <v>612</v>
      </c>
      <c r="H375" s="749">
        <v>196635</v>
      </c>
      <c r="I375" s="749">
        <v>96635</v>
      </c>
      <c r="J375" s="749" t="s">
        <v>1169</v>
      </c>
      <c r="K375" s="749" t="s">
        <v>1170</v>
      </c>
      <c r="L375" s="752">
        <v>111.6</v>
      </c>
      <c r="M375" s="752">
        <v>8</v>
      </c>
      <c r="N375" s="753">
        <v>892.8</v>
      </c>
    </row>
    <row r="376" spans="1:14" ht="14.4" customHeight="1" x14ac:dyDescent="0.3">
      <c r="A376" s="747" t="s">
        <v>574</v>
      </c>
      <c r="B376" s="748" t="s">
        <v>575</v>
      </c>
      <c r="C376" s="749" t="s">
        <v>593</v>
      </c>
      <c r="D376" s="750" t="s">
        <v>594</v>
      </c>
      <c r="E376" s="751">
        <v>50113001</v>
      </c>
      <c r="F376" s="750" t="s">
        <v>611</v>
      </c>
      <c r="G376" s="749" t="s">
        <v>612</v>
      </c>
      <c r="H376" s="749">
        <v>100498</v>
      </c>
      <c r="I376" s="749">
        <v>498</v>
      </c>
      <c r="J376" s="749" t="s">
        <v>843</v>
      </c>
      <c r="K376" s="749" t="s">
        <v>844</v>
      </c>
      <c r="L376" s="752">
        <v>108.75</v>
      </c>
      <c r="M376" s="752">
        <v>15</v>
      </c>
      <c r="N376" s="753">
        <v>1631.25</v>
      </c>
    </row>
    <row r="377" spans="1:14" ht="14.4" customHeight="1" x14ac:dyDescent="0.3">
      <c r="A377" s="747" t="s">
        <v>574</v>
      </c>
      <c r="B377" s="748" t="s">
        <v>575</v>
      </c>
      <c r="C377" s="749" t="s">
        <v>593</v>
      </c>
      <c r="D377" s="750" t="s">
        <v>594</v>
      </c>
      <c r="E377" s="751">
        <v>50113001</v>
      </c>
      <c r="F377" s="750" t="s">
        <v>611</v>
      </c>
      <c r="G377" s="749" t="s">
        <v>612</v>
      </c>
      <c r="H377" s="749">
        <v>100499</v>
      </c>
      <c r="I377" s="749">
        <v>499</v>
      </c>
      <c r="J377" s="749" t="s">
        <v>843</v>
      </c>
      <c r="K377" s="749" t="s">
        <v>845</v>
      </c>
      <c r="L377" s="752">
        <v>113.17999999999995</v>
      </c>
      <c r="M377" s="752">
        <v>2</v>
      </c>
      <c r="N377" s="753">
        <v>226.3599999999999</v>
      </c>
    </row>
    <row r="378" spans="1:14" ht="14.4" customHeight="1" x14ac:dyDescent="0.3">
      <c r="A378" s="747" t="s">
        <v>574</v>
      </c>
      <c r="B378" s="748" t="s">
        <v>575</v>
      </c>
      <c r="C378" s="749" t="s">
        <v>593</v>
      </c>
      <c r="D378" s="750" t="s">
        <v>594</v>
      </c>
      <c r="E378" s="751">
        <v>50113001</v>
      </c>
      <c r="F378" s="750" t="s">
        <v>611</v>
      </c>
      <c r="G378" s="749" t="s">
        <v>612</v>
      </c>
      <c r="H378" s="749">
        <v>116594</v>
      </c>
      <c r="I378" s="749">
        <v>16594</v>
      </c>
      <c r="J378" s="749" t="s">
        <v>848</v>
      </c>
      <c r="K378" s="749" t="s">
        <v>849</v>
      </c>
      <c r="L378" s="752">
        <v>111.46000000000002</v>
      </c>
      <c r="M378" s="752">
        <v>4</v>
      </c>
      <c r="N378" s="753">
        <v>445.84000000000009</v>
      </c>
    </row>
    <row r="379" spans="1:14" ht="14.4" customHeight="1" x14ac:dyDescent="0.3">
      <c r="A379" s="747" t="s">
        <v>574</v>
      </c>
      <c r="B379" s="748" t="s">
        <v>575</v>
      </c>
      <c r="C379" s="749" t="s">
        <v>593</v>
      </c>
      <c r="D379" s="750" t="s">
        <v>594</v>
      </c>
      <c r="E379" s="751">
        <v>50113001</v>
      </c>
      <c r="F379" s="750" t="s">
        <v>611</v>
      </c>
      <c r="G379" s="749" t="s">
        <v>612</v>
      </c>
      <c r="H379" s="749">
        <v>102684</v>
      </c>
      <c r="I379" s="749">
        <v>2684</v>
      </c>
      <c r="J379" s="749" t="s">
        <v>1171</v>
      </c>
      <c r="K379" s="749" t="s">
        <v>1172</v>
      </c>
      <c r="L379" s="752">
        <v>107.52666666666667</v>
      </c>
      <c r="M379" s="752">
        <v>9</v>
      </c>
      <c r="N379" s="753">
        <v>967.74</v>
      </c>
    </row>
    <row r="380" spans="1:14" ht="14.4" customHeight="1" x14ac:dyDescent="0.3">
      <c r="A380" s="747" t="s">
        <v>574</v>
      </c>
      <c r="B380" s="748" t="s">
        <v>575</v>
      </c>
      <c r="C380" s="749" t="s">
        <v>593</v>
      </c>
      <c r="D380" s="750" t="s">
        <v>594</v>
      </c>
      <c r="E380" s="751">
        <v>50113001</v>
      </c>
      <c r="F380" s="750" t="s">
        <v>611</v>
      </c>
      <c r="G380" s="749" t="s">
        <v>612</v>
      </c>
      <c r="H380" s="749">
        <v>205931</v>
      </c>
      <c r="I380" s="749">
        <v>205931</v>
      </c>
      <c r="J380" s="749" t="s">
        <v>854</v>
      </c>
      <c r="K380" s="749" t="s">
        <v>856</v>
      </c>
      <c r="L380" s="752">
        <v>73.254285714285714</v>
      </c>
      <c r="M380" s="752">
        <v>14</v>
      </c>
      <c r="N380" s="753">
        <v>1025.56</v>
      </c>
    </row>
    <row r="381" spans="1:14" ht="14.4" customHeight="1" x14ac:dyDescent="0.3">
      <c r="A381" s="747" t="s">
        <v>574</v>
      </c>
      <c r="B381" s="748" t="s">
        <v>575</v>
      </c>
      <c r="C381" s="749" t="s">
        <v>593</v>
      </c>
      <c r="D381" s="750" t="s">
        <v>594</v>
      </c>
      <c r="E381" s="751">
        <v>50113001</v>
      </c>
      <c r="F381" s="750" t="s">
        <v>611</v>
      </c>
      <c r="G381" s="749" t="s">
        <v>612</v>
      </c>
      <c r="H381" s="749">
        <v>101125</v>
      </c>
      <c r="I381" s="749">
        <v>1125</v>
      </c>
      <c r="J381" s="749" t="s">
        <v>861</v>
      </c>
      <c r="K381" s="749" t="s">
        <v>862</v>
      </c>
      <c r="L381" s="752">
        <v>77.34904761904761</v>
      </c>
      <c r="M381" s="752">
        <v>21</v>
      </c>
      <c r="N381" s="753">
        <v>1624.33</v>
      </c>
    </row>
    <row r="382" spans="1:14" ht="14.4" customHeight="1" x14ac:dyDescent="0.3">
      <c r="A382" s="747" t="s">
        <v>574</v>
      </c>
      <c r="B382" s="748" t="s">
        <v>575</v>
      </c>
      <c r="C382" s="749" t="s">
        <v>593</v>
      </c>
      <c r="D382" s="750" t="s">
        <v>594</v>
      </c>
      <c r="E382" s="751">
        <v>50113001</v>
      </c>
      <c r="F382" s="750" t="s">
        <v>611</v>
      </c>
      <c r="G382" s="749" t="s">
        <v>576</v>
      </c>
      <c r="H382" s="749">
        <v>223148</v>
      </c>
      <c r="I382" s="749">
        <v>223148</v>
      </c>
      <c r="J382" s="749" t="s">
        <v>1173</v>
      </c>
      <c r="K382" s="749" t="s">
        <v>1174</v>
      </c>
      <c r="L382" s="752">
        <v>114.02000000000005</v>
      </c>
      <c r="M382" s="752">
        <v>2</v>
      </c>
      <c r="N382" s="753">
        <v>228.04000000000011</v>
      </c>
    </row>
    <row r="383" spans="1:14" ht="14.4" customHeight="1" x14ac:dyDescent="0.3">
      <c r="A383" s="747" t="s">
        <v>574</v>
      </c>
      <c r="B383" s="748" t="s">
        <v>575</v>
      </c>
      <c r="C383" s="749" t="s">
        <v>593</v>
      </c>
      <c r="D383" s="750" t="s">
        <v>594</v>
      </c>
      <c r="E383" s="751">
        <v>50113001</v>
      </c>
      <c r="F383" s="750" t="s">
        <v>611</v>
      </c>
      <c r="G383" s="749" t="s">
        <v>628</v>
      </c>
      <c r="H383" s="749">
        <v>103591</v>
      </c>
      <c r="I383" s="749">
        <v>3591</v>
      </c>
      <c r="J383" s="749" t="s">
        <v>863</v>
      </c>
      <c r="K383" s="749" t="s">
        <v>864</v>
      </c>
      <c r="L383" s="752">
        <v>432.72000000000008</v>
      </c>
      <c r="M383" s="752">
        <v>1</v>
      </c>
      <c r="N383" s="753">
        <v>432.72000000000008</v>
      </c>
    </row>
    <row r="384" spans="1:14" ht="14.4" customHeight="1" x14ac:dyDescent="0.3">
      <c r="A384" s="747" t="s">
        <v>574</v>
      </c>
      <c r="B384" s="748" t="s">
        <v>575</v>
      </c>
      <c r="C384" s="749" t="s">
        <v>593</v>
      </c>
      <c r="D384" s="750" t="s">
        <v>594</v>
      </c>
      <c r="E384" s="751">
        <v>50113001</v>
      </c>
      <c r="F384" s="750" t="s">
        <v>611</v>
      </c>
      <c r="G384" s="749" t="s">
        <v>612</v>
      </c>
      <c r="H384" s="749">
        <v>110086</v>
      </c>
      <c r="I384" s="749">
        <v>10086</v>
      </c>
      <c r="J384" s="749" t="s">
        <v>868</v>
      </c>
      <c r="K384" s="749" t="s">
        <v>1175</v>
      </c>
      <c r="L384" s="752">
        <v>1592.7999999999995</v>
      </c>
      <c r="M384" s="752">
        <v>2</v>
      </c>
      <c r="N384" s="753">
        <v>3185.599999999999</v>
      </c>
    </row>
    <row r="385" spans="1:14" ht="14.4" customHeight="1" x14ac:dyDescent="0.3">
      <c r="A385" s="747" t="s">
        <v>574</v>
      </c>
      <c r="B385" s="748" t="s">
        <v>575</v>
      </c>
      <c r="C385" s="749" t="s">
        <v>593</v>
      </c>
      <c r="D385" s="750" t="s">
        <v>594</v>
      </c>
      <c r="E385" s="751">
        <v>50113001</v>
      </c>
      <c r="F385" s="750" t="s">
        <v>611</v>
      </c>
      <c r="G385" s="749" t="s">
        <v>612</v>
      </c>
      <c r="H385" s="749">
        <v>230353</v>
      </c>
      <c r="I385" s="749">
        <v>230353</v>
      </c>
      <c r="J385" s="749" t="s">
        <v>868</v>
      </c>
      <c r="K385" s="749" t="s">
        <v>869</v>
      </c>
      <c r="L385" s="752">
        <v>1592.8</v>
      </c>
      <c r="M385" s="752">
        <v>7</v>
      </c>
      <c r="N385" s="753">
        <v>11149.6</v>
      </c>
    </row>
    <row r="386" spans="1:14" ht="14.4" customHeight="1" x14ac:dyDescent="0.3">
      <c r="A386" s="747" t="s">
        <v>574</v>
      </c>
      <c r="B386" s="748" t="s">
        <v>575</v>
      </c>
      <c r="C386" s="749" t="s">
        <v>593</v>
      </c>
      <c r="D386" s="750" t="s">
        <v>594</v>
      </c>
      <c r="E386" s="751">
        <v>50113001</v>
      </c>
      <c r="F386" s="750" t="s">
        <v>611</v>
      </c>
      <c r="G386" s="749" t="s">
        <v>628</v>
      </c>
      <c r="H386" s="749">
        <v>191788</v>
      </c>
      <c r="I386" s="749">
        <v>91788</v>
      </c>
      <c r="J386" s="749" t="s">
        <v>870</v>
      </c>
      <c r="K386" s="749" t="s">
        <v>871</v>
      </c>
      <c r="L386" s="752">
        <v>9.1241025641025626</v>
      </c>
      <c r="M386" s="752">
        <v>39</v>
      </c>
      <c r="N386" s="753">
        <v>355.84</v>
      </c>
    </row>
    <row r="387" spans="1:14" ht="14.4" customHeight="1" x14ac:dyDescent="0.3">
      <c r="A387" s="747" t="s">
        <v>574</v>
      </c>
      <c r="B387" s="748" t="s">
        <v>575</v>
      </c>
      <c r="C387" s="749" t="s">
        <v>593</v>
      </c>
      <c r="D387" s="750" t="s">
        <v>594</v>
      </c>
      <c r="E387" s="751">
        <v>50113001</v>
      </c>
      <c r="F387" s="750" t="s">
        <v>611</v>
      </c>
      <c r="G387" s="749" t="s">
        <v>628</v>
      </c>
      <c r="H387" s="749">
        <v>155823</v>
      </c>
      <c r="I387" s="749">
        <v>55823</v>
      </c>
      <c r="J387" s="749" t="s">
        <v>880</v>
      </c>
      <c r="K387" s="749" t="s">
        <v>882</v>
      </c>
      <c r="L387" s="752">
        <v>33.665999999999997</v>
      </c>
      <c r="M387" s="752">
        <v>40</v>
      </c>
      <c r="N387" s="753">
        <v>1346.6399999999999</v>
      </c>
    </row>
    <row r="388" spans="1:14" ht="14.4" customHeight="1" x14ac:dyDescent="0.3">
      <c r="A388" s="747" t="s">
        <v>574</v>
      </c>
      <c r="B388" s="748" t="s">
        <v>575</v>
      </c>
      <c r="C388" s="749" t="s">
        <v>593</v>
      </c>
      <c r="D388" s="750" t="s">
        <v>594</v>
      </c>
      <c r="E388" s="751">
        <v>50113001</v>
      </c>
      <c r="F388" s="750" t="s">
        <v>611</v>
      </c>
      <c r="G388" s="749" t="s">
        <v>628</v>
      </c>
      <c r="H388" s="749">
        <v>155824</v>
      </c>
      <c r="I388" s="749">
        <v>55824</v>
      </c>
      <c r="J388" s="749" t="s">
        <v>880</v>
      </c>
      <c r="K388" s="749" t="s">
        <v>881</v>
      </c>
      <c r="L388" s="752">
        <v>50.660588235294135</v>
      </c>
      <c r="M388" s="752">
        <v>204</v>
      </c>
      <c r="N388" s="753">
        <v>10334.760000000004</v>
      </c>
    </row>
    <row r="389" spans="1:14" ht="14.4" customHeight="1" x14ac:dyDescent="0.3">
      <c r="A389" s="747" t="s">
        <v>574</v>
      </c>
      <c r="B389" s="748" t="s">
        <v>575</v>
      </c>
      <c r="C389" s="749" t="s">
        <v>593</v>
      </c>
      <c r="D389" s="750" t="s">
        <v>594</v>
      </c>
      <c r="E389" s="751">
        <v>50113001</v>
      </c>
      <c r="F389" s="750" t="s">
        <v>611</v>
      </c>
      <c r="G389" s="749" t="s">
        <v>628</v>
      </c>
      <c r="H389" s="749">
        <v>126786</v>
      </c>
      <c r="I389" s="749">
        <v>26786</v>
      </c>
      <c r="J389" s="749" t="s">
        <v>883</v>
      </c>
      <c r="K389" s="749" t="s">
        <v>884</v>
      </c>
      <c r="L389" s="752">
        <v>405.98</v>
      </c>
      <c r="M389" s="752">
        <v>4</v>
      </c>
      <c r="N389" s="753">
        <v>1623.92</v>
      </c>
    </row>
    <row r="390" spans="1:14" ht="14.4" customHeight="1" x14ac:dyDescent="0.3">
      <c r="A390" s="747" t="s">
        <v>574</v>
      </c>
      <c r="B390" s="748" t="s">
        <v>575</v>
      </c>
      <c r="C390" s="749" t="s">
        <v>593</v>
      </c>
      <c r="D390" s="750" t="s">
        <v>594</v>
      </c>
      <c r="E390" s="751">
        <v>50113001</v>
      </c>
      <c r="F390" s="750" t="s">
        <v>611</v>
      </c>
      <c r="G390" s="749" t="s">
        <v>612</v>
      </c>
      <c r="H390" s="749">
        <v>125907</v>
      </c>
      <c r="I390" s="749">
        <v>125907</v>
      </c>
      <c r="J390" s="749" t="s">
        <v>1176</v>
      </c>
      <c r="K390" s="749" t="s">
        <v>1177</v>
      </c>
      <c r="L390" s="752">
        <v>682</v>
      </c>
      <c r="M390" s="752">
        <v>2</v>
      </c>
      <c r="N390" s="753">
        <v>1364</v>
      </c>
    </row>
    <row r="391" spans="1:14" ht="14.4" customHeight="1" x14ac:dyDescent="0.3">
      <c r="A391" s="747" t="s">
        <v>574</v>
      </c>
      <c r="B391" s="748" t="s">
        <v>575</v>
      </c>
      <c r="C391" s="749" t="s">
        <v>593</v>
      </c>
      <c r="D391" s="750" t="s">
        <v>594</v>
      </c>
      <c r="E391" s="751">
        <v>50113001</v>
      </c>
      <c r="F391" s="750" t="s">
        <v>611</v>
      </c>
      <c r="G391" s="749" t="s">
        <v>628</v>
      </c>
      <c r="H391" s="749">
        <v>187607</v>
      </c>
      <c r="I391" s="749">
        <v>187607</v>
      </c>
      <c r="J391" s="749" t="s">
        <v>885</v>
      </c>
      <c r="K391" s="749" t="s">
        <v>886</v>
      </c>
      <c r="L391" s="752">
        <v>273.90000000000003</v>
      </c>
      <c r="M391" s="752">
        <v>6</v>
      </c>
      <c r="N391" s="753">
        <v>1643.4</v>
      </c>
    </row>
    <row r="392" spans="1:14" ht="14.4" customHeight="1" x14ac:dyDescent="0.3">
      <c r="A392" s="747" t="s">
        <v>574</v>
      </c>
      <c r="B392" s="748" t="s">
        <v>575</v>
      </c>
      <c r="C392" s="749" t="s">
        <v>593</v>
      </c>
      <c r="D392" s="750" t="s">
        <v>594</v>
      </c>
      <c r="E392" s="751">
        <v>50113001</v>
      </c>
      <c r="F392" s="750" t="s">
        <v>611</v>
      </c>
      <c r="G392" s="749" t="s">
        <v>612</v>
      </c>
      <c r="H392" s="749">
        <v>157351</v>
      </c>
      <c r="I392" s="749">
        <v>57351</v>
      </c>
      <c r="J392" s="749" t="s">
        <v>1178</v>
      </c>
      <c r="K392" s="749" t="s">
        <v>1179</v>
      </c>
      <c r="L392" s="752">
        <v>47.439999999999984</v>
      </c>
      <c r="M392" s="752">
        <v>2</v>
      </c>
      <c r="N392" s="753">
        <v>94.879999999999967</v>
      </c>
    </row>
    <row r="393" spans="1:14" ht="14.4" customHeight="1" x14ac:dyDescent="0.3">
      <c r="A393" s="747" t="s">
        <v>574</v>
      </c>
      <c r="B393" s="748" t="s">
        <v>575</v>
      </c>
      <c r="C393" s="749" t="s">
        <v>593</v>
      </c>
      <c r="D393" s="750" t="s">
        <v>594</v>
      </c>
      <c r="E393" s="751">
        <v>50113001</v>
      </c>
      <c r="F393" s="750" t="s">
        <v>611</v>
      </c>
      <c r="G393" s="749" t="s">
        <v>612</v>
      </c>
      <c r="H393" s="749">
        <v>230359</v>
      </c>
      <c r="I393" s="749">
        <v>230359</v>
      </c>
      <c r="J393" s="749" t="s">
        <v>889</v>
      </c>
      <c r="K393" s="749" t="s">
        <v>1180</v>
      </c>
      <c r="L393" s="752">
        <v>174.21999999999997</v>
      </c>
      <c r="M393" s="752">
        <v>2</v>
      </c>
      <c r="N393" s="753">
        <v>348.43999999999994</v>
      </c>
    </row>
    <row r="394" spans="1:14" ht="14.4" customHeight="1" x14ac:dyDescent="0.3">
      <c r="A394" s="747" t="s">
        <v>574</v>
      </c>
      <c r="B394" s="748" t="s">
        <v>575</v>
      </c>
      <c r="C394" s="749" t="s">
        <v>593</v>
      </c>
      <c r="D394" s="750" t="s">
        <v>594</v>
      </c>
      <c r="E394" s="751">
        <v>50113001</v>
      </c>
      <c r="F394" s="750" t="s">
        <v>611</v>
      </c>
      <c r="G394" s="749" t="s">
        <v>612</v>
      </c>
      <c r="H394" s="749">
        <v>102420</v>
      </c>
      <c r="I394" s="749">
        <v>2420</v>
      </c>
      <c r="J394" s="749" t="s">
        <v>889</v>
      </c>
      <c r="K394" s="749" t="s">
        <v>890</v>
      </c>
      <c r="L394" s="752">
        <v>113.34500000000001</v>
      </c>
      <c r="M394" s="752">
        <v>4</v>
      </c>
      <c r="N394" s="753">
        <v>453.38000000000005</v>
      </c>
    </row>
    <row r="395" spans="1:14" ht="14.4" customHeight="1" x14ac:dyDescent="0.3">
      <c r="A395" s="747" t="s">
        <v>574</v>
      </c>
      <c r="B395" s="748" t="s">
        <v>575</v>
      </c>
      <c r="C395" s="749" t="s">
        <v>593</v>
      </c>
      <c r="D395" s="750" t="s">
        <v>594</v>
      </c>
      <c r="E395" s="751">
        <v>50113001</v>
      </c>
      <c r="F395" s="750" t="s">
        <v>611</v>
      </c>
      <c r="G395" s="749" t="s">
        <v>612</v>
      </c>
      <c r="H395" s="749">
        <v>230358</v>
      </c>
      <c r="I395" s="749">
        <v>230358</v>
      </c>
      <c r="J395" s="749" t="s">
        <v>889</v>
      </c>
      <c r="K395" s="749" t="s">
        <v>1181</v>
      </c>
      <c r="L395" s="752">
        <v>120.75666666666667</v>
      </c>
      <c r="M395" s="752">
        <v>6</v>
      </c>
      <c r="N395" s="753">
        <v>724.54000000000008</v>
      </c>
    </row>
    <row r="396" spans="1:14" ht="14.4" customHeight="1" x14ac:dyDescent="0.3">
      <c r="A396" s="747" t="s">
        <v>574</v>
      </c>
      <c r="B396" s="748" t="s">
        <v>575</v>
      </c>
      <c r="C396" s="749" t="s">
        <v>593</v>
      </c>
      <c r="D396" s="750" t="s">
        <v>594</v>
      </c>
      <c r="E396" s="751">
        <v>50113001</v>
      </c>
      <c r="F396" s="750" t="s">
        <v>611</v>
      </c>
      <c r="G396" s="749" t="s">
        <v>628</v>
      </c>
      <c r="H396" s="749">
        <v>850729</v>
      </c>
      <c r="I396" s="749">
        <v>157875</v>
      </c>
      <c r="J396" s="749" t="s">
        <v>891</v>
      </c>
      <c r="K396" s="749" t="s">
        <v>892</v>
      </c>
      <c r="L396" s="752">
        <v>225.5</v>
      </c>
      <c r="M396" s="752">
        <v>13</v>
      </c>
      <c r="N396" s="753">
        <v>2931.5</v>
      </c>
    </row>
    <row r="397" spans="1:14" ht="14.4" customHeight="1" x14ac:dyDescent="0.3">
      <c r="A397" s="747" t="s">
        <v>574</v>
      </c>
      <c r="B397" s="748" t="s">
        <v>575</v>
      </c>
      <c r="C397" s="749" t="s">
        <v>593</v>
      </c>
      <c r="D397" s="750" t="s">
        <v>594</v>
      </c>
      <c r="E397" s="751">
        <v>50113001</v>
      </c>
      <c r="F397" s="750" t="s">
        <v>611</v>
      </c>
      <c r="G397" s="749" t="s">
        <v>612</v>
      </c>
      <c r="H397" s="749">
        <v>207820</v>
      </c>
      <c r="I397" s="749">
        <v>207820</v>
      </c>
      <c r="J397" s="749" t="s">
        <v>893</v>
      </c>
      <c r="K397" s="749" t="s">
        <v>894</v>
      </c>
      <c r="L397" s="752">
        <v>30.362203389830508</v>
      </c>
      <c r="M397" s="752">
        <v>59</v>
      </c>
      <c r="N397" s="753">
        <v>1791.37</v>
      </c>
    </row>
    <row r="398" spans="1:14" ht="14.4" customHeight="1" x14ac:dyDescent="0.3">
      <c r="A398" s="747" t="s">
        <v>574</v>
      </c>
      <c r="B398" s="748" t="s">
        <v>575</v>
      </c>
      <c r="C398" s="749" t="s">
        <v>593</v>
      </c>
      <c r="D398" s="750" t="s">
        <v>594</v>
      </c>
      <c r="E398" s="751">
        <v>50113001</v>
      </c>
      <c r="F398" s="750" t="s">
        <v>611</v>
      </c>
      <c r="G398" s="749" t="s">
        <v>612</v>
      </c>
      <c r="H398" s="749">
        <v>155911</v>
      </c>
      <c r="I398" s="749">
        <v>55911</v>
      </c>
      <c r="J398" s="749" t="s">
        <v>1182</v>
      </c>
      <c r="K398" s="749" t="s">
        <v>1183</v>
      </c>
      <c r="L398" s="752">
        <v>37.590000000000018</v>
      </c>
      <c r="M398" s="752">
        <v>3</v>
      </c>
      <c r="N398" s="753">
        <v>112.77000000000005</v>
      </c>
    </row>
    <row r="399" spans="1:14" ht="14.4" customHeight="1" x14ac:dyDescent="0.3">
      <c r="A399" s="747" t="s">
        <v>574</v>
      </c>
      <c r="B399" s="748" t="s">
        <v>575</v>
      </c>
      <c r="C399" s="749" t="s">
        <v>593</v>
      </c>
      <c r="D399" s="750" t="s">
        <v>594</v>
      </c>
      <c r="E399" s="751">
        <v>50113001</v>
      </c>
      <c r="F399" s="750" t="s">
        <v>611</v>
      </c>
      <c r="G399" s="749" t="s">
        <v>612</v>
      </c>
      <c r="H399" s="749">
        <v>193087</v>
      </c>
      <c r="I399" s="749">
        <v>193087</v>
      </c>
      <c r="J399" s="749" t="s">
        <v>1184</v>
      </c>
      <c r="K399" s="749" t="s">
        <v>1185</v>
      </c>
      <c r="L399" s="752">
        <v>265.67999999999995</v>
      </c>
      <c r="M399" s="752">
        <v>1</v>
      </c>
      <c r="N399" s="753">
        <v>265.67999999999995</v>
      </c>
    </row>
    <row r="400" spans="1:14" ht="14.4" customHeight="1" x14ac:dyDescent="0.3">
      <c r="A400" s="747" t="s">
        <v>574</v>
      </c>
      <c r="B400" s="748" t="s">
        <v>575</v>
      </c>
      <c r="C400" s="749" t="s">
        <v>593</v>
      </c>
      <c r="D400" s="750" t="s">
        <v>594</v>
      </c>
      <c r="E400" s="751">
        <v>50113001</v>
      </c>
      <c r="F400" s="750" t="s">
        <v>611</v>
      </c>
      <c r="G400" s="749" t="s">
        <v>612</v>
      </c>
      <c r="H400" s="749">
        <v>154424</v>
      </c>
      <c r="I400" s="749">
        <v>54424</v>
      </c>
      <c r="J400" s="749" t="s">
        <v>1186</v>
      </c>
      <c r="K400" s="749" t="s">
        <v>1187</v>
      </c>
      <c r="L400" s="752">
        <v>174.06</v>
      </c>
      <c r="M400" s="752">
        <v>1</v>
      </c>
      <c r="N400" s="753">
        <v>174.06</v>
      </c>
    </row>
    <row r="401" spans="1:14" ht="14.4" customHeight="1" x14ac:dyDescent="0.3">
      <c r="A401" s="747" t="s">
        <v>574</v>
      </c>
      <c r="B401" s="748" t="s">
        <v>575</v>
      </c>
      <c r="C401" s="749" t="s">
        <v>593</v>
      </c>
      <c r="D401" s="750" t="s">
        <v>594</v>
      </c>
      <c r="E401" s="751">
        <v>50113001</v>
      </c>
      <c r="F401" s="750" t="s">
        <v>611</v>
      </c>
      <c r="G401" s="749" t="s">
        <v>612</v>
      </c>
      <c r="H401" s="749">
        <v>102963</v>
      </c>
      <c r="I401" s="749">
        <v>2963</v>
      </c>
      <c r="J401" s="749" t="s">
        <v>1188</v>
      </c>
      <c r="K401" s="749" t="s">
        <v>1189</v>
      </c>
      <c r="L401" s="752">
        <v>97.109999999999971</v>
      </c>
      <c r="M401" s="752">
        <v>2</v>
      </c>
      <c r="N401" s="753">
        <v>194.21999999999994</v>
      </c>
    </row>
    <row r="402" spans="1:14" ht="14.4" customHeight="1" x14ac:dyDescent="0.3">
      <c r="A402" s="747" t="s">
        <v>574</v>
      </c>
      <c r="B402" s="748" t="s">
        <v>575</v>
      </c>
      <c r="C402" s="749" t="s">
        <v>593</v>
      </c>
      <c r="D402" s="750" t="s">
        <v>594</v>
      </c>
      <c r="E402" s="751">
        <v>50113001</v>
      </c>
      <c r="F402" s="750" t="s">
        <v>611</v>
      </c>
      <c r="G402" s="749" t="s">
        <v>612</v>
      </c>
      <c r="H402" s="749">
        <v>100269</v>
      </c>
      <c r="I402" s="749">
        <v>269</v>
      </c>
      <c r="J402" s="749" t="s">
        <v>1190</v>
      </c>
      <c r="K402" s="749" t="s">
        <v>1191</v>
      </c>
      <c r="L402" s="752">
        <v>40.779999999999994</v>
      </c>
      <c r="M402" s="752">
        <v>2</v>
      </c>
      <c r="N402" s="753">
        <v>81.559999999999988</v>
      </c>
    </row>
    <row r="403" spans="1:14" ht="14.4" customHeight="1" x14ac:dyDescent="0.3">
      <c r="A403" s="747" t="s">
        <v>574</v>
      </c>
      <c r="B403" s="748" t="s">
        <v>575</v>
      </c>
      <c r="C403" s="749" t="s">
        <v>593</v>
      </c>
      <c r="D403" s="750" t="s">
        <v>594</v>
      </c>
      <c r="E403" s="751">
        <v>50113001</v>
      </c>
      <c r="F403" s="750" t="s">
        <v>611</v>
      </c>
      <c r="G403" s="749" t="s">
        <v>576</v>
      </c>
      <c r="H403" s="749">
        <v>210716</v>
      </c>
      <c r="I403" s="749">
        <v>210716</v>
      </c>
      <c r="J403" s="749" t="s">
        <v>1192</v>
      </c>
      <c r="K403" s="749" t="s">
        <v>1193</v>
      </c>
      <c r="L403" s="752">
        <v>1354.4615167909978</v>
      </c>
      <c r="M403" s="752">
        <v>1</v>
      </c>
      <c r="N403" s="753">
        <v>1354.4615167909978</v>
      </c>
    </row>
    <row r="404" spans="1:14" ht="14.4" customHeight="1" x14ac:dyDescent="0.3">
      <c r="A404" s="747" t="s">
        <v>574</v>
      </c>
      <c r="B404" s="748" t="s">
        <v>575</v>
      </c>
      <c r="C404" s="749" t="s">
        <v>593</v>
      </c>
      <c r="D404" s="750" t="s">
        <v>594</v>
      </c>
      <c r="E404" s="751">
        <v>50113001</v>
      </c>
      <c r="F404" s="750" t="s">
        <v>611</v>
      </c>
      <c r="G404" s="749" t="s">
        <v>628</v>
      </c>
      <c r="H404" s="749">
        <v>398010</v>
      </c>
      <c r="I404" s="749">
        <v>210546</v>
      </c>
      <c r="J404" s="749" t="s">
        <v>1194</v>
      </c>
      <c r="K404" s="749" t="s">
        <v>1195</v>
      </c>
      <c r="L404" s="752">
        <v>1033.8499999999999</v>
      </c>
      <c r="M404" s="752">
        <v>1</v>
      </c>
      <c r="N404" s="753">
        <v>1033.8499999999999</v>
      </c>
    </row>
    <row r="405" spans="1:14" ht="14.4" customHeight="1" x14ac:dyDescent="0.3">
      <c r="A405" s="747" t="s">
        <v>574</v>
      </c>
      <c r="B405" s="748" t="s">
        <v>575</v>
      </c>
      <c r="C405" s="749" t="s">
        <v>593</v>
      </c>
      <c r="D405" s="750" t="s">
        <v>594</v>
      </c>
      <c r="E405" s="751">
        <v>50113001</v>
      </c>
      <c r="F405" s="750" t="s">
        <v>611</v>
      </c>
      <c r="G405" s="749" t="s">
        <v>612</v>
      </c>
      <c r="H405" s="749">
        <v>846340</v>
      </c>
      <c r="I405" s="749">
        <v>122690</v>
      </c>
      <c r="J405" s="749" t="s">
        <v>1196</v>
      </c>
      <c r="K405" s="749" t="s">
        <v>1197</v>
      </c>
      <c r="L405" s="752">
        <v>277.66000000000014</v>
      </c>
      <c r="M405" s="752">
        <v>1</v>
      </c>
      <c r="N405" s="753">
        <v>277.66000000000014</v>
      </c>
    </row>
    <row r="406" spans="1:14" ht="14.4" customHeight="1" x14ac:dyDescent="0.3">
      <c r="A406" s="747" t="s">
        <v>574</v>
      </c>
      <c r="B406" s="748" t="s">
        <v>575</v>
      </c>
      <c r="C406" s="749" t="s">
        <v>593</v>
      </c>
      <c r="D406" s="750" t="s">
        <v>594</v>
      </c>
      <c r="E406" s="751">
        <v>50113001</v>
      </c>
      <c r="F406" s="750" t="s">
        <v>611</v>
      </c>
      <c r="G406" s="749" t="s">
        <v>612</v>
      </c>
      <c r="H406" s="749">
        <v>191731</v>
      </c>
      <c r="I406" s="749">
        <v>91731</v>
      </c>
      <c r="J406" s="749" t="s">
        <v>1198</v>
      </c>
      <c r="K406" s="749" t="s">
        <v>1199</v>
      </c>
      <c r="L406" s="752">
        <v>3891.12</v>
      </c>
      <c r="M406" s="752">
        <v>2</v>
      </c>
      <c r="N406" s="753">
        <v>7782.24</v>
      </c>
    </row>
    <row r="407" spans="1:14" ht="14.4" customHeight="1" x14ac:dyDescent="0.3">
      <c r="A407" s="747" t="s">
        <v>574</v>
      </c>
      <c r="B407" s="748" t="s">
        <v>575</v>
      </c>
      <c r="C407" s="749" t="s">
        <v>593</v>
      </c>
      <c r="D407" s="750" t="s">
        <v>594</v>
      </c>
      <c r="E407" s="751">
        <v>50113001</v>
      </c>
      <c r="F407" s="750" t="s">
        <v>611</v>
      </c>
      <c r="G407" s="749" t="s">
        <v>576</v>
      </c>
      <c r="H407" s="749">
        <v>1633</v>
      </c>
      <c r="I407" s="749">
        <v>1633</v>
      </c>
      <c r="J407" s="749" t="s">
        <v>901</v>
      </c>
      <c r="K407" s="749" t="s">
        <v>902</v>
      </c>
      <c r="L407" s="752">
        <v>27.01</v>
      </c>
      <c r="M407" s="752">
        <v>2</v>
      </c>
      <c r="N407" s="753">
        <v>54.02</v>
      </c>
    </row>
    <row r="408" spans="1:14" ht="14.4" customHeight="1" x14ac:dyDescent="0.3">
      <c r="A408" s="747" t="s">
        <v>574</v>
      </c>
      <c r="B408" s="748" t="s">
        <v>575</v>
      </c>
      <c r="C408" s="749" t="s">
        <v>593</v>
      </c>
      <c r="D408" s="750" t="s">
        <v>594</v>
      </c>
      <c r="E408" s="751">
        <v>50113001</v>
      </c>
      <c r="F408" s="750" t="s">
        <v>611</v>
      </c>
      <c r="G408" s="749" t="s">
        <v>628</v>
      </c>
      <c r="H408" s="749">
        <v>142865</v>
      </c>
      <c r="I408" s="749">
        <v>142865</v>
      </c>
      <c r="J408" s="749" t="s">
        <v>1200</v>
      </c>
      <c r="K408" s="749" t="s">
        <v>1201</v>
      </c>
      <c r="L408" s="752">
        <v>47.19</v>
      </c>
      <c r="M408" s="752">
        <v>2</v>
      </c>
      <c r="N408" s="753">
        <v>94.38</v>
      </c>
    </row>
    <row r="409" spans="1:14" ht="14.4" customHeight="1" x14ac:dyDescent="0.3">
      <c r="A409" s="747" t="s">
        <v>574</v>
      </c>
      <c r="B409" s="748" t="s">
        <v>575</v>
      </c>
      <c r="C409" s="749" t="s">
        <v>593</v>
      </c>
      <c r="D409" s="750" t="s">
        <v>594</v>
      </c>
      <c r="E409" s="751">
        <v>50113001</v>
      </c>
      <c r="F409" s="750" t="s">
        <v>611</v>
      </c>
      <c r="G409" s="749" t="s">
        <v>612</v>
      </c>
      <c r="H409" s="749">
        <v>144357</v>
      </c>
      <c r="I409" s="749">
        <v>44357</v>
      </c>
      <c r="J409" s="749" t="s">
        <v>1202</v>
      </c>
      <c r="K409" s="749" t="s">
        <v>1203</v>
      </c>
      <c r="L409" s="752">
        <v>3231.36</v>
      </c>
      <c r="M409" s="752">
        <v>1</v>
      </c>
      <c r="N409" s="753">
        <v>3231.36</v>
      </c>
    </row>
    <row r="410" spans="1:14" ht="14.4" customHeight="1" x14ac:dyDescent="0.3">
      <c r="A410" s="747" t="s">
        <v>574</v>
      </c>
      <c r="B410" s="748" t="s">
        <v>575</v>
      </c>
      <c r="C410" s="749" t="s">
        <v>593</v>
      </c>
      <c r="D410" s="750" t="s">
        <v>594</v>
      </c>
      <c r="E410" s="751">
        <v>50113001</v>
      </c>
      <c r="F410" s="750" t="s">
        <v>611</v>
      </c>
      <c r="G410" s="749" t="s">
        <v>612</v>
      </c>
      <c r="H410" s="749">
        <v>216993</v>
      </c>
      <c r="I410" s="749">
        <v>216993</v>
      </c>
      <c r="J410" s="749" t="s">
        <v>1204</v>
      </c>
      <c r="K410" s="749" t="s">
        <v>1205</v>
      </c>
      <c r="L410" s="752">
        <v>81.55</v>
      </c>
      <c r="M410" s="752">
        <v>1</v>
      </c>
      <c r="N410" s="753">
        <v>81.55</v>
      </c>
    </row>
    <row r="411" spans="1:14" ht="14.4" customHeight="1" x14ac:dyDescent="0.3">
      <c r="A411" s="747" t="s">
        <v>574</v>
      </c>
      <c r="B411" s="748" t="s">
        <v>575</v>
      </c>
      <c r="C411" s="749" t="s">
        <v>593</v>
      </c>
      <c r="D411" s="750" t="s">
        <v>594</v>
      </c>
      <c r="E411" s="751">
        <v>50113001</v>
      </c>
      <c r="F411" s="750" t="s">
        <v>611</v>
      </c>
      <c r="G411" s="749" t="s">
        <v>612</v>
      </c>
      <c r="H411" s="749">
        <v>114957</v>
      </c>
      <c r="I411" s="749">
        <v>14957</v>
      </c>
      <c r="J411" s="749" t="s">
        <v>1206</v>
      </c>
      <c r="K411" s="749" t="s">
        <v>1207</v>
      </c>
      <c r="L411" s="752">
        <v>40.07</v>
      </c>
      <c r="M411" s="752">
        <v>1</v>
      </c>
      <c r="N411" s="753">
        <v>40.07</v>
      </c>
    </row>
    <row r="412" spans="1:14" ht="14.4" customHeight="1" x14ac:dyDescent="0.3">
      <c r="A412" s="747" t="s">
        <v>574</v>
      </c>
      <c r="B412" s="748" t="s">
        <v>575</v>
      </c>
      <c r="C412" s="749" t="s">
        <v>593</v>
      </c>
      <c r="D412" s="750" t="s">
        <v>594</v>
      </c>
      <c r="E412" s="751">
        <v>50113001</v>
      </c>
      <c r="F412" s="750" t="s">
        <v>611</v>
      </c>
      <c r="G412" s="749" t="s">
        <v>628</v>
      </c>
      <c r="H412" s="749">
        <v>115245</v>
      </c>
      <c r="I412" s="749">
        <v>15245</v>
      </c>
      <c r="J412" s="749" t="s">
        <v>908</v>
      </c>
      <c r="K412" s="749" t="s">
        <v>909</v>
      </c>
      <c r="L412" s="752">
        <v>1375</v>
      </c>
      <c r="M412" s="752">
        <v>21</v>
      </c>
      <c r="N412" s="753">
        <v>28875</v>
      </c>
    </row>
    <row r="413" spans="1:14" ht="14.4" customHeight="1" x14ac:dyDescent="0.3">
      <c r="A413" s="747" t="s">
        <v>574</v>
      </c>
      <c r="B413" s="748" t="s">
        <v>575</v>
      </c>
      <c r="C413" s="749" t="s">
        <v>593</v>
      </c>
      <c r="D413" s="750" t="s">
        <v>594</v>
      </c>
      <c r="E413" s="751">
        <v>50113001</v>
      </c>
      <c r="F413" s="750" t="s">
        <v>611</v>
      </c>
      <c r="G413" s="749" t="s">
        <v>612</v>
      </c>
      <c r="H413" s="749">
        <v>191032</v>
      </c>
      <c r="I413" s="749">
        <v>91032</v>
      </c>
      <c r="J413" s="749" t="s">
        <v>1208</v>
      </c>
      <c r="K413" s="749" t="s">
        <v>1209</v>
      </c>
      <c r="L413" s="752">
        <v>29.779999999999998</v>
      </c>
      <c r="M413" s="752">
        <v>2</v>
      </c>
      <c r="N413" s="753">
        <v>59.559999999999995</v>
      </c>
    </row>
    <row r="414" spans="1:14" ht="14.4" customHeight="1" x14ac:dyDescent="0.3">
      <c r="A414" s="747" t="s">
        <v>574</v>
      </c>
      <c r="B414" s="748" t="s">
        <v>575</v>
      </c>
      <c r="C414" s="749" t="s">
        <v>593</v>
      </c>
      <c r="D414" s="750" t="s">
        <v>594</v>
      </c>
      <c r="E414" s="751">
        <v>50113001</v>
      </c>
      <c r="F414" s="750" t="s">
        <v>611</v>
      </c>
      <c r="G414" s="749" t="s">
        <v>612</v>
      </c>
      <c r="H414" s="749">
        <v>172564</v>
      </c>
      <c r="I414" s="749">
        <v>72564</v>
      </c>
      <c r="J414" s="749" t="s">
        <v>912</v>
      </c>
      <c r="K414" s="749" t="s">
        <v>913</v>
      </c>
      <c r="L414" s="752">
        <v>471.88199999999995</v>
      </c>
      <c r="M414" s="752">
        <v>5</v>
      </c>
      <c r="N414" s="753">
        <v>2359.41</v>
      </c>
    </row>
    <row r="415" spans="1:14" ht="14.4" customHeight="1" x14ac:dyDescent="0.3">
      <c r="A415" s="747" t="s">
        <v>574</v>
      </c>
      <c r="B415" s="748" t="s">
        <v>575</v>
      </c>
      <c r="C415" s="749" t="s">
        <v>593</v>
      </c>
      <c r="D415" s="750" t="s">
        <v>594</v>
      </c>
      <c r="E415" s="751">
        <v>50113001</v>
      </c>
      <c r="F415" s="750" t="s">
        <v>611</v>
      </c>
      <c r="G415" s="749" t="s">
        <v>612</v>
      </c>
      <c r="H415" s="749">
        <v>101147</v>
      </c>
      <c r="I415" s="749">
        <v>1147</v>
      </c>
      <c r="J415" s="749" t="s">
        <v>1210</v>
      </c>
      <c r="K415" s="749" t="s">
        <v>1211</v>
      </c>
      <c r="L415" s="752">
        <v>144.43</v>
      </c>
      <c r="M415" s="752">
        <v>1</v>
      </c>
      <c r="N415" s="753">
        <v>144.43</v>
      </c>
    </row>
    <row r="416" spans="1:14" ht="14.4" customHeight="1" x14ac:dyDescent="0.3">
      <c r="A416" s="747" t="s">
        <v>574</v>
      </c>
      <c r="B416" s="748" t="s">
        <v>575</v>
      </c>
      <c r="C416" s="749" t="s">
        <v>593</v>
      </c>
      <c r="D416" s="750" t="s">
        <v>594</v>
      </c>
      <c r="E416" s="751">
        <v>50113001</v>
      </c>
      <c r="F416" s="750" t="s">
        <v>611</v>
      </c>
      <c r="G416" s="749" t="s">
        <v>612</v>
      </c>
      <c r="H416" s="749">
        <v>208204</v>
      </c>
      <c r="I416" s="749">
        <v>208204</v>
      </c>
      <c r="J416" s="749" t="s">
        <v>1212</v>
      </c>
      <c r="K416" s="749" t="s">
        <v>1213</v>
      </c>
      <c r="L416" s="752">
        <v>48.980000000000011</v>
      </c>
      <c r="M416" s="752">
        <v>1</v>
      </c>
      <c r="N416" s="753">
        <v>48.980000000000011</v>
      </c>
    </row>
    <row r="417" spans="1:14" ht="14.4" customHeight="1" x14ac:dyDescent="0.3">
      <c r="A417" s="747" t="s">
        <v>574</v>
      </c>
      <c r="B417" s="748" t="s">
        <v>575</v>
      </c>
      <c r="C417" s="749" t="s">
        <v>593</v>
      </c>
      <c r="D417" s="750" t="s">
        <v>594</v>
      </c>
      <c r="E417" s="751">
        <v>50113001</v>
      </c>
      <c r="F417" s="750" t="s">
        <v>611</v>
      </c>
      <c r="G417" s="749" t="s">
        <v>628</v>
      </c>
      <c r="H417" s="749">
        <v>109709</v>
      </c>
      <c r="I417" s="749">
        <v>9709</v>
      </c>
      <c r="J417" s="749" t="s">
        <v>916</v>
      </c>
      <c r="K417" s="749" t="s">
        <v>917</v>
      </c>
      <c r="L417" s="752">
        <v>64.97</v>
      </c>
      <c r="M417" s="752">
        <v>10</v>
      </c>
      <c r="N417" s="753">
        <v>649.70000000000005</v>
      </c>
    </row>
    <row r="418" spans="1:14" ht="14.4" customHeight="1" x14ac:dyDescent="0.3">
      <c r="A418" s="747" t="s">
        <v>574</v>
      </c>
      <c r="B418" s="748" t="s">
        <v>575</v>
      </c>
      <c r="C418" s="749" t="s">
        <v>593</v>
      </c>
      <c r="D418" s="750" t="s">
        <v>594</v>
      </c>
      <c r="E418" s="751">
        <v>50113001</v>
      </c>
      <c r="F418" s="750" t="s">
        <v>611</v>
      </c>
      <c r="G418" s="749" t="s">
        <v>612</v>
      </c>
      <c r="H418" s="749">
        <v>194852</v>
      </c>
      <c r="I418" s="749">
        <v>94852</v>
      </c>
      <c r="J418" s="749" t="s">
        <v>1214</v>
      </c>
      <c r="K418" s="749" t="s">
        <v>1215</v>
      </c>
      <c r="L418" s="752">
        <v>1030.5799999999997</v>
      </c>
      <c r="M418" s="752">
        <v>1</v>
      </c>
      <c r="N418" s="753">
        <v>1030.5799999999997</v>
      </c>
    </row>
    <row r="419" spans="1:14" ht="14.4" customHeight="1" x14ac:dyDescent="0.3">
      <c r="A419" s="747" t="s">
        <v>574</v>
      </c>
      <c r="B419" s="748" t="s">
        <v>575</v>
      </c>
      <c r="C419" s="749" t="s">
        <v>593</v>
      </c>
      <c r="D419" s="750" t="s">
        <v>594</v>
      </c>
      <c r="E419" s="751">
        <v>50113001</v>
      </c>
      <c r="F419" s="750" t="s">
        <v>611</v>
      </c>
      <c r="G419" s="749" t="s">
        <v>612</v>
      </c>
      <c r="H419" s="749">
        <v>844145</v>
      </c>
      <c r="I419" s="749">
        <v>56350</v>
      </c>
      <c r="J419" s="749" t="s">
        <v>920</v>
      </c>
      <c r="K419" s="749" t="s">
        <v>921</v>
      </c>
      <c r="L419" s="752">
        <v>30.760000000000016</v>
      </c>
      <c r="M419" s="752">
        <v>2</v>
      </c>
      <c r="N419" s="753">
        <v>61.520000000000032</v>
      </c>
    </row>
    <row r="420" spans="1:14" ht="14.4" customHeight="1" x14ac:dyDescent="0.3">
      <c r="A420" s="747" t="s">
        <v>574</v>
      </c>
      <c r="B420" s="748" t="s">
        <v>575</v>
      </c>
      <c r="C420" s="749" t="s">
        <v>593</v>
      </c>
      <c r="D420" s="750" t="s">
        <v>594</v>
      </c>
      <c r="E420" s="751">
        <v>50113001</v>
      </c>
      <c r="F420" s="750" t="s">
        <v>611</v>
      </c>
      <c r="G420" s="749" t="s">
        <v>612</v>
      </c>
      <c r="H420" s="749">
        <v>188848</v>
      </c>
      <c r="I420" s="749">
        <v>188848</v>
      </c>
      <c r="J420" s="749" t="s">
        <v>1216</v>
      </c>
      <c r="K420" s="749" t="s">
        <v>1217</v>
      </c>
      <c r="L420" s="752">
        <v>23.56</v>
      </c>
      <c r="M420" s="752">
        <v>1</v>
      </c>
      <c r="N420" s="753">
        <v>23.56</v>
      </c>
    </row>
    <row r="421" spans="1:14" ht="14.4" customHeight="1" x14ac:dyDescent="0.3">
      <c r="A421" s="747" t="s">
        <v>574</v>
      </c>
      <c r="B421" s="748" t="s">
        <v>575</v>
      </c>
      <c r="C421" s="749" t="s">
        <v>593</v>
      </c>
      <c r="D421" s="750" t="s">
        <v>594</v>
      </c>
      <c r="E421" s="751">
        <v>50113001</v>
      </c>
      <c r="F421" s="750" t="s">
        <v>611</v>
      </c>
      <c r="G421" s="749" t="s">
        <v>612</v>
      </c>
      <c r="H421" s="749">
        <v>225261</v>
      </c>
      <c r="I421" s="749">
        <v>225261</v>
      </c>
      <c r="J421" s="749" t="s">
        <v>1218</v>
      </c>
      <c r="K421" s="749" t="s">
        <v>1219</v>
      </c>
      <c r="L421" s="752">
        <v>57.929733333333317</v>
      </c>
      <c r="M421" s="752">
        <v>30</v>
      </c>
      <c r="N421" s="753">
        <v>1737.8919999999996</v>
      </c>
    </row>
    <row r="422" spans="1:14" ht="14.4" customHeight="1" x14ac:dyDescent="0.3">
      <c r="A422" s="747" t="s">
        <v>574</v>
      </c>
      <c r="B422" s="748" t="s">
        <v>575</v>
      </c>
      <c r="C422" s="749" t="s">
        <v>593</v>
      </c>
      <c r="D422" s="750" t="s">
        <v>594</v>
      </c>
      <c r="E422" s="751">
        <v>50113001</v>
      </c>
      <c r="F422" s="750" t="s">
        <v>611</v>
      </c>
      <c r="G422" s="749" t="s">
        <v>612</v>
      </c>
      <c r="H422" s="749">
        <v>210446</v>
      </c>
      <c r="I422" s="749">
        <v>210446</v>
      </c>
      <c r="J422" s="749" t="s">
        <v>1220</v>
      </c>
      <c r="K422" s="749" t="s">
        <v>1221</v>
      </c>
      <c r="L422" s="752">
        <v>1120.02</v>
      </c>
      <c r="M422" s="752">
        <v>1</v>
      </c>
      <c r="N422" s="753">
        <v>1120.02</v>
      </c>
    </row>
    <row r="423" spans="1:14" ht="14.4" customHeight="1" x14ac:dyDescent="0.3">
      <c r="A423" s="747" t="s">
        <v>574</v>
      </c>
      <c r="B423" s="748" t="s">
        <v>575</v>
      </c>
      <c r="C423" s="749" t="s">
        <v>593</v>
      </c>
      <c r="D423" s="750" t="s">
        <v>594</v>
      </c>
      <c r="E423" s="751">
        <v>50113001</v>
      </c>
      <c r="F423" s="750" t="s">
        <v>611</v>
      </c>
      <c r="G423" s="749" t="s">
        <v>612</v>
      </c>
      <c r="H423" s="749">
        <v>100610</v>
      </c>
      <c r="I423" s="749">
        <v>610</v>
      </c>
      <c r="J423" s="749" t="s">
        <v>924</v>
      </c>
      <c r="K423" s="749" t="s">
        <v>925</v>
      </c>
      <c r="L423" s="752">
        <v>72.499999999999972</v>
      </c>
      <c r="M423" s="752">
        <v>15</v>
      </c>
      <c r="N423" s="753">
        <v>1087.4999999999995</v>
      </c>
    </row>
    <row r="424" spans="1:14" ht="14.4" customHeight="1" x14ac:dyDescent="0.3">
      <c r="A424" s="747" t="s">
        <v>574</v>
      </c>
      <c r="B424" s="748" t="s">
        <v>575</v>
      </c>
      <c r="C424" s="749" t="s">
        <v>593</v>
      </c>
      <c r="D424" s="750" t="s">
        <v>594</v>
      </c>
      <c r="E424" s="751">
        <v>50113001</v>
      </c>
      <c r="F424" s="750" t="s">
        <v>611</v>
      </c>
      <c r="G424" s="749" t="s">
        <v>612</v>
      </c>
      <c r="H424" s="749">
        <v>100612</v>
      </c>
      <c r="I424" s="749">
        <v>612</v>
      </c>
      <c r="J424" s="749" t="s">
        <v>926</v>
      </c>
      <c r="K424" s="749" t="s">
        <v>927</v>
      </c>
      <c r="L424" s="752">
        <v>67.660000000000011</v>
      </c>
      <c r="M424" s="752">
        <v>27</v>
      </c>
      <c r="N424" s="753">
        <v>1826.8200000000002</v>
      </c>
    </row>
    <row r="425" spans="1:14" ht="14.4" customHeight="1" x14ac:dyDescent="0.3">
      <c r="A425" s="747" t="s">
        <v>574</v>
      </c>
      <c r="B425" s="748" t="s">
        <v>575</v>
      </c>
      <c r="C425" s="749" t="s">
        <v>593</v>
      </c>
      <c r="D425" s="750" t="s">
        <v>594</v>
      </c>
      <c r="E425" s="751">
        <v>50113001</v>
      </c>
      <c r="F425" s="750" t="s">
        <v>611</v>
      </c>
      <c r="G425" s="749" t="s">
        <v>612</v>
      </c>
      <c r="H425" s="749">
        <v>153940</v>
      </c>
      <c r="I425" s="749">
        <v>53940</v>
      </c>
      <c r="J425" s="749" t="s">
        <v>926</v>
      </c>
      <c r="K425" s="749" t="s">
        <v>928</v>
      </c>
      <c r="L425" s="752">
        <v>65.099999999999994</v>
      </c>
      <c r="M425" s="752">
        <v>2</v>
      </c>
      <c r="N425" s="753">
        <v>130.19999999999999</v>
      </c>
    </row>
    <row r="426" spans="1:14" ht="14.4" customHeight="1" x14ac:dyDescent="0.3">
      <c r="A426" s="747" t="s">
        <v>574</v>
      </c>
      <c r="B426" s="748" t="s">
        <v>575</v>
      </c>
      <c r="C426" s="749" t="s">
        <v>593</v>
      </c>
      <c r="D426" s="750" t="s">
        <v>594</v>
      </c>
      <c r="E426" s="751">
        <v>50113001</v>
      </c>
      <c r="F426" s="750" t="s">
        <v>611</v>
      </c>
      <c r="G426" s="749" t="s">
        <v>628</v>
      </c>
      <c r="H426" s="749">
        <v>158191</v>
      </c>
      <c r="I426" s="749">
        <v>158191</v>
      </c>
      <c r="J426" s="749" t="s">
        <v>933</v>
      </c>
      <c r="K426" s="749" t="s">
        <v>934</v>
      </c>
      <c r="L426" s="752">
        <v>58.880000000000017</v>
      </c>
      <c r="M426" s="752">
        <v>2</v>
      </c>
      <c r="N426" s="753">
        <v>117.76000000000003</v>
      </c>
    </row>
    <row r="427" spans="1:14" ht="14.4" customHeight="1" x14ac:dyDescent="0.3">
      <c r="A427" s="747" t="s">
        <v>574</v>
      </c>
      <c r="B427" s="748" t="s">
        <v>575</v>
      </c>
      <c r="C427" s="749" t="s">
        <v>593</v>
      </c>
      <c r="D427" s="750" t="s">
        <v>594</v>
      </c>
      <c r="E427" s="751">
        <v>50113001</v>
      </c>
      <c r="F427" s="750" t="s">
        <v>611</v>
      </c>
      <c r="G427" s="749" t="s">
        <v>628</v>
      </c>
      <c r="H427" s="749">
        <v>189664</v>
      </c>
      <c r="I427" s="749">
        <v>189664</v>
      </c>
      <c r="J427" s="749" t="s">
        <v>1222</v>
      </c>
      <c r="K427" s="749" t="s">
        <v>1223</v>
      </c>
      <c r="L427" s="752">
        <v>260.02999999999997</v>
      </c>
      <c r="M427" s="752">
        <v>1</v>
      </c>
      <c r="N427" s="753">
        <v>260.02999999999997</v>
      </c>
    </row>
    <row r="428" spans="1:14" ht="14.4" customHeight="1" x14ac:dyDescent="0.3">
      <c r="A428" s="747" t="s">
        <v>574</v>
      </c>
      <c r="B428" s="748" t="s">
        <v>575</v>
      </c>
      <c r="C428" s="749" t="s">
        <v>593</v>
      </c>
      <c r="D428" s="750" t="s">
        <v>594</v>
      </c>
      <c r="E428" s="751">
        <v>50113001</v>
      </c>
      <c r="F428" s="750" t="s">
        <v>611</v>
      </c>
      <c r="G428" s="749" t="s">
        <v>612</v>
      </c>
      <c r="H428" s="749">
        <v>191836</v>
      </c>
      <c r="I428" s="749">
        <v>91836</v>
      </c>
      <c r="J428" s="749" t="s">
        <v>943</v>
      </c>
      <c r="K428" s="749" t="s">
        <v>945</v>
      </c>
      <c r="L428" s="752">
        <v>44.669999999999995</v>
      </c>
      <c r="M428" s="752">
        <v>12</v>
      </c>
      <c r="N428" s="753">
        <v>536.04</v>
      </c>
    </row>
    <row r="429" spans="1:14" ht="14.4" customHeight="1" x14ac:dyDescent="0.3">
      <c r="A429" s="747" t="s">
        <v>574</v>
      </c>
      <c r="B429" s="748" t="s">
        <v>575</v>
      </c>
      <c r="C429" s="749" t="s">
        <v>593</v>
      </c>
      <c r="D429" s="750" t="s">
        <v>594</v>
      </c>
      <c r="E429" s="751">
        <v>50113001</v>
      </c>
      <c r="F429" s="750" t="s">
        <v>611</v>
      </c>
      <c r="G429" s="749" t="s">
        <v>612</v>
      </c>
      <c r="H429" s="749">
        <v>109847</v>
      </c>
      <c r="I429" s="749">
        <v>9847</v>
      </c>
      <c r="J429" s="749" t="s">
        <v>943</v>
      </c>
      <c r="K429" s="749" t="s">
        <v>1224</v>
      </c>
      <c r="L429" s="752">
        <v>41.060000000000009</v>
      </c>
      <c r="M429" s="752">
        <v>4</v>
      </c>
      <c r="N429" s="753">
        <v>164.24000000000004</v>
      </c>
    </row>
    <row r="430" spans="1:14" ht="14.4" customHeight="1" x14ac:dyDescent="0.3">
      <c r="A430" s="747" t="s">
        <v>574</v>
      </c>
      <c r="B430" s="748" t="s">
        <v>575</v>
      </c>
      <c r="C430" s="749" t="s">
        <v>593</v>
      </c>
      <c r="D430" s="750" t="s">
        <v>594</v>
      </c>
      <c r="E430" s="751">
        <v>50113001</v>
      </c>
      <c r="F430" s="750" t="s">
        <v>611</v>
      </c>
      <c r="G430" s="749" t="s">
        <v>612</v>
      </c>
      <c r="H430" s="749">
        <v>215851</v>
      </c>
      <c r="I430" s="749">
        <v>215851</v>
      </c>
      <c r="J430" s="749" t="s">
        <v>949</v>
      </c>
      <c r="K430" s="749" t="s">
        <v>950</v>
      </c>
      <c r="L430" s="752">
        <v>289.82285714285712</v>
      </c>
      <c r="M430" s="752">
        <v>7</v>
      </c>
      <c r="N430" s="753">
        <v>2028.7599999999998</v>
      </c>
    </row>
    <row r="431" spans="1:14" ht="14.4" customHeight="1" x14ac:dyDescent="0.3">
      <c r="A431" s="747" t="s">
        <v>574</v>
      </c>
      <c r="B431" s="748" t="s">
        <v>575</v>
      </c>
      <c r="C431" s="749" t="s">
        <v>593</v>
      </c>
      <c r="D431" s="750" t="s">
        <v>594</v>
      </c>
      <c r="E431" s="751">
        <v>50113001</v>
      </c>
      <c r="F431" s="750" t="s">
        <v>611</v>
      </c>
      <c r="G431" s="749" t="s">
        <v>612</v>
      </c>
      <c r="H431" s="749">
        <v>150118</v>
      </c>
      <c r="I431" s="749">
        <v>50118</v>
      </c>
      <c r="J431" s="749" t="s">
        <v>1225</v>
      </c>
      <c r="K431" s="749" t="s">
        <v>1226</v>
      </c>
      <c r="L431" s="752">
        <v>98.449999999999989</v>
      </c>
      <c r="M431" s="752">
        <v>1</v>
      </c>
      <c r="N431" s="753">
        <v>98.449999999999989</v>
      </c>
    </row>
    <row r="432" spans="1:14" ht="14.4" customHeight="1" x14ac:dyDescent="0.3">
      <c r="A432" s="747" t="s">
        <v>574</v>
      </c>
      <c r="B432" s="748" t="s">
        <v>575</v>
      </c>
      <c r="C432" s="749" t="s">
        <v>593</v>
      </c>
      <c r="D432" s="750" t="s">
        <v>594</v>
      </c>
      <c r="E432" s="751">
        <v>50113001</v>
      </c>
      <c r="F432" s="750" t="s">
        <v>611</v>
      </c>
      <c r="G432" s="749" t="s">
        <v>628</v>
      </c>
      <c r="H432" s="749">
        <v>190973</v>
      </c>
      <c r="I432" s="749">
        <v>190973</v>
      </c>
      <c r="J432" s="749" t="s">
        <v>1227</v>
      </c>
      <c r="K432" s="749" t="s">
        <v>838</v>
      </c>
      <c r="L432" s="752">
        <v>224.37</v>
      </c>
      <c r="M432" s="752">
        <v>1</v>
      </c>
      <c r="N432" s="753">
        <v>224.37</v>
      </c>
    </row>
    <row r="433" spans="1:14" ht="14.4" customHeight="1" x14ac:dyDescent="0.3">
      <c r="A433" s="747" t="s">
        <v>574</v>
      </c>
      <c r="B433" s="748" t="s">
        <v>575</v>
      </c>
      <c r="C433" s="749" t="s">
        <v>593</v>
      </c>
      <c r="D433" s="750" t="s">
        <v>594</v>
      </c>
      <c r="E433" s="751">
        <v>50113001</v>
      </c>
      <c r="F433" s="750" t="s">
        <v>611</v>
      </c>
      <c r="G433" s="749" t="s">
        <v>628</v>
      </c>
      <c r="H433" s="749">
        <v>56976</v>
      </c>
      <c r="I433" s="749">
        <v>56976</v>
      </c>
      <c r="J433" s="749" t="s">
        <v>1228</v>
      </c>
      <c r="K433" s="749" t="s">
        <v>1229</v>
      </c>
      <c r="L433" s="752">
        <v>11.840000000000002</v>
      </c>
      <c r="M433" s="752">
        <v>1</v>
      </c>
      <c r="N433" s="753">
        <v>11.840000000000002</v>
      </c>
    </row>
    <row r="434" spans="1:14" ht="14.4" customHeight="1" x14ac:dyDescent="0.3">
      <c r="A434" s="747" t="s">
        <v>574</v>
      </c>
      <c r="B434" s="748" t="s">
        <v>575</v>
      </c>
      <c r="C434" s="749" t="s">
        <v>593</v>
      </c>
      <c r="D434" s="750" t="s">
        <v>594</v>
      </c>
      <c r="E434" s="751">
        <v>50113001</v>
      </c>
      <c r="F434" s="750" t="s">
        <v>611</v>
      </c>
      <c r="G434" s="749" t="s">
        <v>628</v>
      </c>
      <c r="H434" s="749">
        <v>156981</v>
      </c>
      <c r="I434" s="749">
        <v>56981</v>
      </c>
      <c r="J434" s="749" t="s">
        <v>1230</v>
      </c>
      <c r="K434" s="749" t="s">
        <v>687</v>
      </c>
      <c r="L434" s="752">
        <v>30.179999999999996</v>
      </c>
      <c r="M434" s="752">
        <v>3</v>
      </c>
      <c r="N434" s="753">
        <v>90.539999999999992</v>
      </c>
    </row>
    <row r="435" spans="1:14" ht="14.4" customHeight="1" x14ac:dyDescent="0.3">
      <c r="A435" s="747" t="s">
        <v>574</v>
      </c>
      <c r="B435" s="748" t="s">
        <v>575</v>
      </c>
      <c r="C435" s="749" t="s">
        <v>593</v>
      </c>
      <c r="D435" s="750" t="s">
        <v>594</v>
      </c>
      <c r="E435" s="751">
        <v>50113001</v>
      </c>
      <c r="F435" s="750" t="s">
        <v>611</v>
      </c>
      <c r="G435" s="749" t="s">
        <v>628</v>
      </c>
      <c r="H435" s="749">
        <v>150309</v>
      </c>
      <c r="I435" s="749">
        <v>50309</v>
      </c>
      <c r="J435" s="749" t="s">
        <v>1231</v>
      </c>
      <c r="K435" s="749" t="s">
        <v>1160</v>
      </c>
      <c r="L435" s="752">
        <v>34.689999999999991</v>
      </c>
      <c r="M435" s="752">
        <v>1</v>
      </c>
      <c r="N435" s="753">
        <v>34.689999999999991</v>
      </c>
    </row>
    <row r="436" spans="1:14" ht="14.4" customHeight="1" x14ac:dyDescent="0.3">
      <c r="A436" s="747" t="s">
        <v>574</v>
      </c>
      <c r="B436" s="748" t="s">
        <v>575</v>
      </c>
      <c r="C436" s="749" t="s">
        <v>593</v>
      </c>
      <c r="D436" s="750" t="s">
        <v>594</v>
      </c>
      <c r="E436" s="751">
        <v>50113001</v>
      </c>
      <c r="F436" s="750" t="s">
        <v>611</v>
      </c>
      <c r="G436" s="749" t="s">
        <v>628</v>
      </c>
      <c r="H436" s="749">
        <v>850592</v>
      </c>
      <c r="I436" s="749">
        <v>148309</v>
      </c>
      <c r="J436" s="749" t="s">
        <v>1232</v>
      </c>
      <c r="K436" s="749" t="s">
        <v>1233</v>
      </c>
      <c r="L436" s="752">
        <v>324.72000000000008</v>
      </c>
      <c r="M436" s="752">
        <v>1</v>
      </c>
      <c r="N436" s="753">
        <v>324.72000000000008</v>
      </c>
    </row>
    <row r="437" spans="1:14" ht="14.4" customHeight="1" x14ac:dyDescent="0.3">
      <c r="A437" s="747" t="s">
        <v>574</v>
      </c>
      <c r="B437" s="748" t="s">
        <v>575</v>
      </c>
      <c r="C437" s="749" t="s">
        <v>593</v>
      </c>
      <c r="D437" s="750" t="s">
        <v>594</v>
      </c>
      <c r="E437" s="751">
        <v>50113001</v>
      </c>
      <c r="F437" s="750" t="s">
        <v>611</v>
      </c>
      <c r="G437" s="749" t="s">
        <v>612</v>
      </c>
      <c r="H437" s="749">
        <v>197864</v>
      </c>
      <c r="I437" s="749">
        <v>97864</v>
      </c>
      <c r="J437" s="749" t="s">
        <v>1234</v>
      </c>
      <c r="K437" s="749" t="s">
        <v>1235</v>
      </c>
      <c r="L437" s="752">
        <v>300.43</v>
      </c>
      <c r="M437" s="752">
        <v>2</v>
      </c>
      <c r="N437" s="753">
        <v>600.86</v>
      </c>
    </row>
    <row r="438" spans="1:14" ht="14.4" customHeight="1" x14ac:dyDescent="0.3">
      <c r="A438" s="747" t="s">
        <v>574</v>
      </c>
      <c r="B438" s="748" t="s">
        <v>575</v>
      </c>
      <c r="C438" s="749" t="s">
        <v>593</v>
      </c>
      <c r="D438" s="750" t="s">
        <v>594</v>
      </c>
      <c r="E438" s="751">
        <v>50113001</v>
      </c>
      <c r="F438" s="750" t="s">
        <v>611</v>
      </c>
      <c r="G438" s="749" t="s">
        <v>628</v>
      </c>
      <c r="H438" s="749">
        <v>131934</v>
      </c>
      <c r="I438" s="749">
        <v>31934</v>
      </c>
      <c r="J438" s="749" t="s">
        <v>1236</v>
      </c>
      <c r="K438" s="749" t="s">
        <v>1237</v>
      </c>
      <c r="L438" s="752">
        <v>49.820000000000022</v>
      </c>
      <c r="M438" s="752">
        <v>1</v>
      </c>
      <c r="N438" s="753">
        <v>49.820000000000022</v>
      </c>
    </row>
    <row r="439" spans="1:14" ht="14.4" customHeight="1" x14ac:dyDescent="0.3">
      <c r="A439" s="747" t="s">
        <v>574</v>
      </c>
      <c r="B439" s="748" t="s">
        <v>575</v>
      </c>
      <c r="C439" s="749" t="s">
        <v>593</v>
      </c>
      <c r="D439" s="750" t="s">
        <v>594</v>
      </c>
      <c r="E439" s="751">
        <v>50113001</v>
      </c>
      <c r="F439" s="750" t="s">
        <v>611</v>
      </c>
      <c r="G439" s="749" t="s">
        <v>612</v>
      </c>
      <c r="H439" s="749">
        <v>184325</v>
      </c>
      <c r="I439" s="749">
        <v>84325</v>
      </c>
      <c r="J439" s="749" t="s">
        <v>1238</v>
      </c>
      <c r="K439" s="749" t="s">
        <v>1239</v>
      </c>
      <c r="L439" s="752">
        <v>76.749999999999986</v>
      </c>
      <c r="M439" s="752">
        <v>1</v>
      </c>
      <c r="N439" s="753">
        <v>76.749999999999986</v>
      </c>
    </row>
    <row r="440" spans="1:14" ht="14.4" customHeight="1" x14ac:dyDescent="0.3">
      <c r="A440" s="747" t="s">
        <v>574</v>
      </c>
      <c r="B440" s="748" t="s">
        <v>575</v>
      </c>
      <c r="C440" s="749" t="s">
        <v>593</v>
      </c>
      <c r="D440" s="750" t="s">
        <v>594</v>
      </c>
      <c r="E440" s="751">
        <v>50113001</v>
      </c>
      <c r="F440" s="750" t="s">
        <v>611</v>
      </c>
      <c r="G440" s="749" t="s">
        <v>612</v>
      </c>
      <c r="H440" s="749">
        <v>142595</v>
      </c>
      <c r="I440" s="749">
        <v>42595</v>
      </c>
      <c r="J440" s="749" t="s">
        <v>1240</v>
      </c>
      <c r="K440" s="749" t="s">
        <v>1177</v>
      </c>
      <c r="L440" s="752">
        <v>943.77</v>
      </c>
      <c r="M440" s="752">
        <v>2</v>
      </c>
      <c r="N440" s="753">
        <v>1887.54</v>
      </c>
    </row>
    <row r="441" spans="1:14" ht="14.4" customHeight="1" x14ac:dyDescent="0.3">
      <c r="A441" s="747" t="s">
        <v>574</v>
      </c>
      <c r="B441" s="748" t="s">
        <v>575</v>
      </c>
      <c r="C441" s="749" t="s">
        <v>593</v>
      </c>
      <c r="D441" s="750" t="s">
        <v>594</v>
      </c>
      <c r="E441" s="751">
        <v>50113001</v>
      </c>
      <c r="F441" s="750" t="s">
        <v>611</v>
      </c>
      <c r="G441" s="749" t="s">
        <v>612</v>
      </c>
      <c r="H441" s="749">
        <v>181425</v>
      </c>
      <c r="I441" s="749">
        <v>81425</v>
      </c>
      <c r="J441" s="749" t="s">
        <v>968</v>
      </c>
      <c r="K441" s="749" t="s">
        <v>969</v>
      </c>
      <c r="L441" s="752">
        <v>116.6</v>
      </c>
      <c r="M441" s="752">
        <v>1</v>
      </c>
      <c r="N441" s="753">
        <v>116.6</v>
      </c>
    </row>
    <row r="442" spans="1:14" ht="14.4" customHeight="1" x14ac:dyDescent="0.3">
      <c r="A442" s="747" t="s">
        <v>574</v>
      </c>
      <c r="B442" s="748" t="s">
        <v>575</v>
      </c>
      <c r="C442" s="749" t="s">
        <v>593</v>
      </c>
      <c r="D442" s="750" t="s">
        <v>594</v>
      </c>
      <c r="E442" s="751">
        <v>50113001</v>
      </c>
      <c r="F442" s="750" t="s">
        <v>611</v>
      </c>
      <c r="G442" s="749" t="s">
        <v>612</v>
      </c>
      <c r="H442" s="749">
        <v>201608</v>
      </c>
      <c r="I442" s="749">
        <v>201608</v>
      </c>
      <c r="J442" s="749" t="s">
        <v>972</v>
      </c>
      <c r="K442" s="749" t="s">
        <v>1241</v>
      </c>
      <c r="L442" s="752">
        <v>36.15</v>
      </c>
      <c r="M442" s="752">
        <v>2</v>
      </c>
      <c r="N442" s="753">
        <v>72.3</v>
      </c>
    </row>
    <row r="443" spans="1:14" ht="14.4" customHeight="1" x14ac:dyDescent="0.3">
      <c r="A443" s="747" t="s">
        <v>574</v>
      </c>
      <c r="B443" s="748" t="s">
        <v>575</v>
      </c>
      <c r="C443" s="749" t="s">
        <v>593</v>
      </c>
      <c r="D443" s="750" t="s">
        <v>594</v>
      </c>
      <c r="E443" s="751">
        <v>50113001</v>
      </c>
      <c r="F443" s="750" t="s">
        <v>611</v>
      </c>
      <c r="G443" s="749" t="s">
        <v>612</v>
      </c>
      <c r="H443" s="749">
        <v>117926</v>
      </c>
      <c r="I443" s="749">
        <v>201609</v>
      </c>
      <c r="J443" s="749" t="s">
        <v>972</v>
      </c>
      <c r="K443" s="749" t="s">
        <v>973</v>
      </c>
      <c r="L443" s="752">
        <v>40.790000000000006</v>
      </c>
      <c r="M443" s="752">
        <v>2</v>
      </c>
      <c r="N443" s="753">
        <v>81.580000000000013</v>
      </c>
    </row>
    <row r="444" spans="1:14" ht="14.4" customHeight="1" x14ac:dyDescent="0.3">
      <c r="A444" s="747" t="s">
        <v>574</v>
      </c>
      <c r="B444" s="748" t="s">
        <v>575</v>
      </c>
      <c r="C444" s="749" t="s">
        <v>593</v>
      </c>
      <c r="D444" s="750" t="s">
        <v>594</v>
      </c>
      <c r="E444" s="751">
        <v>50113001</v>
      </c>
      <c r="F444" s="750" t="s">
        <v>611</v>
      </c>
      <c r="G444" s="749" t="s">
        <v>628</v>
      </c>
      <c r="H444" s="749">
        <v>153950</v>
      </c>
      <c r="I444" s="749">
        <v>53950</v>
      </c>
      <c r="J444" s="749" t="s">
        <v>978</v>
      </c>
      <c r="K444" s="749" t="s">
        <v>979</v>
      </c>
      <c r="L444" s="752">
        <v>91.530000000000015</v>
      </c>
      <c r="M444" s="752">
        <v>1</v>
      </c>
      <c r="N444" s="753">
        <v>91.530000000000015</v>
      </c>
    </row>
    <row r="445" spans="1:14" ht="14.4" customHeight="1" x14ac:dyDescent="0.3">
      <c r="A445" s="747" t="s">
        <v>574</v>
      </c>
      <c r="B445" s="748" t="s">
        <v>575</v>
      </c>
      <c r="C445" s="749" t="s">
        <v>593</v>
      </c>
      <c r="D445" s="750" t="s">
        <v>594</v>
      </c>
      <c r="E445" s="751">
        <v>50113001</v>
      </c>
      <c r="F445" s="750" t="s">
        <v>611</v>
      </c>
      <c r="G445" s="749" t="s">
        <v>628</v>
      </c>
      <c r="H445" s="749">
        <v>989453</v>
      </c>
      <c r="I445" s="749">
        <v>146899</v>
      </c>
      <c r="J445" s="749" t="s">
        <v>980</v>
      </c>
      <c r="K445" s="749" t="s">
        <v>981</v>
      </c>
      <c r="L445" s="752">
        <v>45.645000000000003</v>
      </c>
      <c r="M445" s="752">
        <v>12</v>
      </c>
      <c r="N445" s="753">
        <v>547.74</v>
      </c>
    </row>
    <row r="446" spans="1:14" ht="14.4" customHeight="1" x14ac:dyDescent="0.3">
      <c r="A446" s="747" t="s">
        <v>574</v>
      </c>
      <c r="B446" s="748" t="s">
        <v>575</v>
      </c>
      <c r="C446" s="749" t="s">
        <v>593</v>
      </c>
      <c r="D446" s="750" t="s">
        <v>594</v>
      </c>
      <c r="E446" s="751">
        <v>50113001</v>
      </c>
      <c r="F446" s="750" t="s">
        <v>611</v>
      </c>
      <c r="G446" s="749" t="s">
        <v>628</v>
      </c>
      <c r="H446" s="749">
        <v>849578</v>
      </c>
      <c r="I446" s="749">
        <v>149480</v>
      </c>
      <c r="J446" s="749" t="s">
        <v>1242</v>
      </c>
      <c r="K446" s="749" t="s">
        <v>1243</v>
      </c>
      <c r="L446" s="752">
        <v>69.55</v>
      </c>
      <c r="M446" s="752">
        <v>1</v>
      </c>
      <c r="N446" s="753">
        <v>69.55</v>
      </c>
    </row>
    <row r="447" spans="1:14" ht="14.4" customHeight="1" x14ac:dyDescent="0.3">
      <c r="A447" s="747" t="s">
        <v>574</v>
      </c>
      <c r="B447" s="748" t="s">
        <v>575</v>
      </c>
      <c r="C447" s="749" t="s">
        <v>593</v>
      </c>
      <c r="D447" s="750" t="s">
        <v>594</v>
      </c>
      <c r="E447" s="751">
        <v>50113002</v>
      </c>
      <c r="F447" s="750" t="s">
        <v>982</v>
      </c>
      <c r="G447" s="749" t="s">
        <v>612</v>
      </c>
      <c r="H447" s="749">
        <v>396914</v>
      </c>
      <c r="I447" s="749">
        <v>52301</v>
      </c>
      <c r="J447" s="749" t="s">
        <v>985</v>
      </c>
      <c r="K447" s="749" t="s">
        <v>986</v>
      </c>
      <c r="L447" s="752">
        <v>2221.3400000000006</v>
      </c>
      <c r="M447" s="752">
        <v>1</v>
      </c>
      <c r="N447" s="753">
        <v>2221.3400000000006</v>
      </c>
    </row>
    <row r="448" spans="1:14" ht="14.4" customHeight="1" x14ac:dyDescent="0.3">
      <c r="A448" s="747" t="s">
        <v>574</v>
      </c>
      <c r="B448" s="748" t="s">
        <v>575</v>
      </c>
      <c r="C448" s="749" t="s">
        <v>593</v>
      </c>
      <c r="D448" s="750" t="s">
        <v>594</v>
      </c>
      <c r="E448" s="751">
        <v>50113002</v>
      </c>
      <c r="F448" s="750" t="s">
        <v>982</v>
      </c>
      <c r="G448" s="749" t="s">
        <v>612</v>
      </c>
      <c r="H448" s="749">
        <v>116336</v>
      </c>
      <c r="I448" s="749">
        <v>16336</v>
      </c>
      <c r="J448" s="749" t="s">
        <v>987</v>
      </c>
      <c r="K448" s="749" t="s">
        <v>1244</v>
      </c>
      <c r="L448" s="752">
        <v>1706.68</v>
      </c>
      <c r="M448" s="752">
        <v>4</v>
      </c>
      <c r="N448" s="753">
        <v>6826.72</v>
      </c>
    </row>
    <row r="449" spans="1:14" ht="14.4" customHeight="1" x14ac:dyDescent="0.3">
      <c r="A449" s="747" t="s">
        <v>574</v>
      </c>
      <c r="B449" s="748" t="s">
        <v>575</v>
      </c>
      <c r="C449" s="749" t="s">
        <v>593</v>
      </c>
      <c r="D449" s="750" t="s">
        <v>594</v>
      </c>
      <c r="E449" s="751">
        <v>50113002</v>
      </c>
      <c r="F449" s="750" t="s">
        <v>982</v>
      </c>
      <c r="G449" s="749" t="s">
        <v>612</v>
      </c>
      <c r="H449" s="749">
        <v>233038</v>
      </c>
      <c r="I449" s="749">
        <v>233038</v>
      </c>
      <c r="J449" s="749" t="s">
        <v>1245</v>
      </c>
      <c r="K449" s="749" t="s">
        <v>1246</v>
      </c>
      <c r="L449" s="752">
        <v>1694</v>
      </c>
      <c r="M449" s="752">
        <v>1</v>
      </c>
      <c r="N449" s="753">
        <v>1694</v>
      </c>
    </row>
    <row r="450" spans="1:14" ht="14.4" customHeight="1" x14ac:dyDescent="0.3">
      <c r="A450" s="747" t="s">
        <v>574</v>
      </c>
      <c r="B450" s="748" t="s">
        <v>575</v>
      </c>
      <c r="C450" s="749" t="s">
        <v>593</v>
      </c>
      <c r="D450" s="750" t="s">
        <v>594</v>
      </c>
      <c r="E450" s="751">
        <v>50113002</v>
      </c>
      <c r="F450" s="750" t="s">
        <v>982</v>
      </c>
      <c r="G450" s="749" t="s">
        <v>612</v>
      </c>
      <c r="H450" s="749">
        <v>103414</v>
      </c>
      <c r="I450" s="749">
        <v>3414</v>
      </c>
      <c r="J450" s="749" t="s">
        <v>991</v>
      </c>
      <c r="K450" s="749" t="s">
        <v>990</v>
      </c>
      <c r="L450" s="752">
        <v>2503.0506060606058</v>
      </c>
      <c r="M450" s="752">
        <v>33</v>
      </c>
      <c r="N450" s="753">
        <v>82600.669999999984</v>
      </c>
    </row>
    <row r="451" spans="1:14" ht="14.4" customHeight="1" x14ac:dyDescent="0.3">
      <c r="A451" s="747" t="s">
        <v>574</v>
      </c>
      <c r="B451" s="748" t="s">
        <v>575</v>
      </c>
      <c r="C451" s="749" t="s">
        <v>593</v>
      </c>
      <c r="D451" s="750" t="s">
        <v>594</v>
      </c>
      <c r="E451" s="751">
        <v>50113006</v>
      </c>
      <c r="F451" s="750" t="s">
        <v>992</v>
      </c>
      <c r="G451" s="749" t="s">
        <v>612</v>
      </c>
      <c r="H451" s="749">
        <v>33580</v>
      </c>
      <c r="I451" s="749">
        <v>33580</v>
      </c>
      <c r="J451" s="749" t="s">
        <v>995</v>
      </c>
      <c r="K451" s="749" t="s">
        <v>996</v>
      </c>
      <c r="L451" s="752">
        <v>124.2</v>
      </c>
      <c r="M451" s="752">
        <v>10</v>
      </c>
      <c r="N451" s="753">
        <v>1242</v>
      </c>
    </row>
    <row r="452" spans="1:14" ht="14.4" customHeight="1" x14ac:dyDescent="0.3">
      <c r="A452" s="747" t="s">
        <v>574</v>
      </c>
      <c r="B452" s="748" t="s">
        <v>575</v>
      </c>
      <c r="C452" s="749" t="s">
        <v>593</v>
      </c>
      <c r="D452" s="750" t="s">
        <v>594</v>
      </c>
      <c r="E452" s="751">
        <v>50113006</v>
      </c>
      <c r="F452" s="750" t="s">
        <v>992</v>
      </c>
      <c r="G452" s="749" t="s">
        <v>612</v>
      </c>
      <c r="H452" s="749">
        <v>217041</v>
      </c>
      <c r="I452" s="749">
        <v>217041</v>
      </c>
      <c r="J452" s="749" t="s">
        <v>998</v>
      </c>
      <c r="K452" s="749" t="s">
        <v>996</v>
      </c>
      <c r="L452" s="752">
        <v>134.54500000000002</v>
      </c>
      <c r="M452" s="752">
        <v>12</v>
      </c>
      <c r="N452" s="753">
        <v>1614.5400000000002</v>
      </c>
    </row>
    <row r="453" spans="1:14" ht="14.4" customHeight="1" x14ac:dyDescent="0.3">
      <c r="A453" s="747" t="s">
        <v>574</v>
      </c>
      <c r="B453" s="748" t="s">
        <v>575</v>
      </c>
      <c r="C453" s="749" t="s">
        <v>593</v>
      </c>
      <c r="D453" s="750" t="s">
        <v>594</v>
      </c>
      <c r="E453" s="751">
        <v>50113006</v>
      </c>
      <c r="F453" s="750" t="s">
        <v>992</v>
      </c>
      <c r="G453" s="749" t="s">
        <v>612</v>
      </c>
      <c r="H453" s="749">
        <v>33578</v>
      </c>
      <c r="I453" s="749">
        <v>33578</v>
      </c>
      <c r="J453" s="749" t="s">
        <v>999</v>
      </c>
      <c r="K453" s="749" t="s">
        <v>996</v>
      </c>
      <c r="L453" s="752">
        <v>124.2</v>
      </c>
      <c r="M453" s="752">
        <v>5</v>
      </c>
      <c r="N453" s="753">
        <v>621</v>
      </c>
    </row>
    <row r="454" spans="1:14" ht="14.4" customHeight="1" x14ac:dyDescent="0.3">
      <c r="A454" s="747" t="s">
        <v>574</v>
      </c>
      <c r="B454" s="748" t="s">
        <v>575</v>
      </c>
      <c r="C454" s="749" t="s">
        <v>593</v>
      </c>
      <c r="D454" s="750" t="s">
        <v>594</v>
      </c>
      <c r="E454" s="751">
        <v>50113006</v>
      </c>
      <c r="F454" s="750" t="s">
        <v>992</v>
      </c>
      <c r="G454" s="749" t="s">
        <v>612</v>
      </c>
      <c r="H454" s="749">
        <v>217162</v>
      </c>
      <c r="I454" s="749">
        <v>217162</v>
      </c>
      <c r="J454" s="749" t="s">
        <v>1000</v>
      </c>
      <c r="K454" s="749" t="s">
        <v>754</v>
      </c>
      <c r="L454" s="752">
        <v>183.45</v>
      </c>
      <c r="M454" s="752">
        <v>5</v>
      </c>
      <c r="N454" s="753">
        <v>917.24999999999989</v>
      </c>
    </row>
    <row r="455" spans="1:14" ht="14.4" customHeight="1" x14ac:dyDescent="0.3">
      <c r="A455" s="747" t="s">
        <v>574</v>
      </c>
      <c r="B455" s="748" t="s">
        <v>575</v>
      </c>
      <c r="C455" s="749" t="s">
        <v>593</v>
      </c>
      <c r="D455" s="750" t="s">
        <v>594</v>
      </c>
      <c r="E455" s="751">
        <v>50113006</v>
      </c>
      <c r="F455" s="750" t="s">
        <v>992</v>
      </c>
      <c r="G455" s="749" t="s">
        <v>628</v>
      </c>
      <c r="H455" s="749">
        <v>33859</v>
      </c>
      <c r="I455" s="749">
        <v>33859</v>
      </c>
      <c r="J455" s="749" t="s">
        <v>1002</v>
      </c>
      <c r="K455" s="749" t="s">
        <v>996</v>
      </c>
      <c r="L455" s="752">
        <v>129.97000000000003</v>
      </c>
      <c r="M455" s="752">
        <v>8</v>
      </c>
      <c r="N455" s="753">
        <v>1039.7600000000002</v>
      </c>
    </row>
    <row r="456" spans="1:14" ht="14.4" customHeight="1" x14ac:dyDescent="0.3">
      <c r="A456" s="747" t="s">
        <v>574</v>
      </c>
      <c r="B456" s="748" t="s">
        <v>575</v>
      </c>
      <c r="C456" s="749" t="s">
        <v>593</v>
      </c>
      <c r="D456" s="750" t="s">
        <v>594</v>
      </c>
      <c r="E456" s="751">
        <v>50113006</v>
      </c>
      <c r="F456" s="750" t="s">
        <v>992</v>
      </c>
      <c r="G456" s="749" t="s">
        <v>628</v>
      </c>
      <c r="H456" s="749">
        <v>33858</v>
      </c>
      <c r="I456" s="749">
        <v>33858</v>
      </c>
      <c r="J456" s="749" t="s">
        <v>1247</v>
      </c>
      <c r="K456" s="749" t="s">
        <v>996</v>
      </c>
      <c r="L456" s="752">
        <v>129.97000000000003</v>
      </c>
      <c r="M456" s="752">
        <v>8</v>
      </c>
      <c r="N456" s="753">
        <v>1039.7600000000002</v>
      </c>
    </row>
    <row r="457" spans="1:14" ht="14.4" customHeight="1" x14ac:dyDescent="0.3">
      <c r="A457" s="747" t="s">
        <v>574</v>
      </c>
      <c r="B457" s="748" t="s">
        <v>575</v>
      </c>
      <c r="C457" s="749" t="s">
        <v>593</v>
      </c>
      <c r="D457" s="750" t="s">
        <v>594</v>
      </c>
      <c r="E457" s="751">
        <v>50113006</v>
      </c>
      <c r="F457" s="750" t="s">
        <v>992</v>
      </c>
      <c r="G457" s="749" t="s">
        <v>612</v>
      </c>
      <c r="H457" s="749">
        <v>988740</v>
      </c>
      <c r="I457" s="749">
        <v>0</v>
      </c>
      <c r="J457" s="749" t="s">
        <v>1248</v>
      </c>
      <c r="K457" s="749" t="s">
        <v>576</v>
      </c>
      <c r="L457" s="752">
        <v>253.76000000000005</v>
      </c>
      <c r="M457" s="752">
        <v>4</v>
      </c>
      <c r="N457" s="753">
        <v>1015.0400000000002</v>
      </c>
    </row>
    <row r="458" spans="1:14" ht="14.4" customHeight="1" x14ac:dyDescent="0.3">
      <c r="A458" s="747" t="s">
        <v>574</v>
      </c>
      <c r="B458" s="748" t="s">
        <v>575</v>
      </c>
      <c r="C458" s="749" t="s">
        <v>593</v>
      </c>
      <c r="D458" s="750" t="s">
        <v>594</v>
      </c>
      <c r="E458" s="751">
        <v>50113006</v>
      </c>
      <c r="F458" s="750" t="s">
        <v>992</v>
      </c>
      <c r="G458" s="749" t="s">
        <v>628</v>
      </c>
      <c r="H458" s="749">
        <v>133220</v>
      </c>
      <c r="I458" s="749">
        <v>33220</v>
      </c>
      <c r="J458" s="749" t="s">
        <v>1249</v>
      </c>
      <c r="K458" s="749" t="s">
        <v>1250</v>
      </c>
      <c r="L458" s="752">
        <v>195.98999999999998</v>
      </c>
      <c r="M458" s="752">
        <v>1</v>
      </c>
      <c r="N458" s="753">
        <v>195.98999999999998</v>
      </c>
    </row>
    <row r="459" spans="1:14" ht="14.4" customHeight="1" x14ac:dyDescent="0.3">
      <c r="A459" s="747" t="s">
        <v>574</v>
      </c>
      <c r="B459" s="748" t="s">
        <v>575</v>
      </c>
      <c r="C459" s="749" t="s">
        <v>593</v>
      </c>
      <c r="D459" s="750" t="s">
        <v>594</v>
      </c>
      <c r="E459" s="751">
        <v>50113008</v>
      </c>
      <c r="F459" s="750" t="s">
        <v>1004</v>
      </c>
      <c r="G459" s="749"/>
      <c r="H459" s="749"/>
      <c r="I459" s="749">
        <v>138455</v>
      </c>
      <c r="J459" s="749" t="s">
        <v>1251</v>
      </c>
      <c r="K459" s="749" t="s">
        <v>1012</v>
      </c>
      <c r="L459" s="752">
        <v>1068.2099609375</v>
      </c>
      <c r="M459" s="752">
        <v>10</v>
      </c>
      <c r="N459" s="753">
        <v>10682.099609375</v>
      </c>
    </row>
    <row r="460" spans="1:14" ht="14.4" customHeight="1" x14ac:dyDescent="0.3">
      <c r="A460" s="747" t="s">
        <v>574</v>
      </c>
      <c r="B460" s="748" t="s">
        <v>575</v>
      </c>
      <c r="C460" s="749" t="s">
        <v>593</v>
      </c>
      <c r="D460" s="750" t="s">
        <v>594</v>
      </c>
      <c r="E460" s="751">
        <v>50113013</v>
      </c>
      <c r="F460" s="750" t="s">
        <v>1013</v>
      </c>
      <c r="G460" s="749" t="s">
        <v>612</v>
      </c>
      <c r="H460" s="749">
        <v>194156</v>
      </c>
      <c r="I460" s="749">
        <v>94156</v>
      </c>
      <c r="J460" s="749" t="s">
        <v>1014</v>
      </c>
      <c r="K460" s="749" t="s">
        <v>1252</v>
      </c>
      <c r="L460" s="752">
        <v>120.11000000000003</v>
      </c>
      <c r="M460" s="752">
        <v>2</v>
      </c>
      <c r="N460" s="753">
        <v>240.22000000000006</v>
      </c>
    </row>
    <row r="461" spans="1:14" ht="14.4" customHeight="1" x14ac:dyDescent="0.3">
      <c r="A461" s="747" t="s">
        <v>574</v>
      </c>
      <c r="B461" s="748" t="s">
        <v>575</v>
      </c>
      <c r="C461" s="749" t="s">
        <v>593</v>
      </c>
      <c r="D461" s="750" t="s">
        <v>594</v>
      </c>
      <c r="E461" s="751">
        <v>50113013</v>
      </c>
      <c r="F461" s="750" t="s">
        <v>1013</v>
      </c>
      <c r="G461" s="749" t="s">
        <v>628</v>
      </c>
      <c r="H461" s="749">
        <v>194155</v>
      </c>
      <c r="I461" s="749">
        <v>94155</v>
      </c>
      <c r="J461" s="749" t="s">
        <v>1014</v>
      </c>
      <c r="K461" s="749" t="s">
        <v>1015</v>
      </c>
      <c r="L461" s="752">
        <v>322.93692307692311</v>
      </c>
      <c r="M461" s="752">
        <v>9.1</v>
      </c>
      <c r="N461" s="753">
        <v>2938.7260000000001</v>
      </c>
    </row>
    <row r="462" spans="1:14" ht="14.4" customHeight="1" x14ac:dyDescent="0.3">
      <c r="A462" s="747" t="s">
        <v>574</v>
      </c>
      <c r="B462" s="748" t="s">
        <v>575</v>
      </c>
      <c r="C462" s="749" t="s">
        <v>593</v>
      </c>
      <c r="D462" s="750" t="s">
        <v>594</v>
      </c>
      <c r="E462" s="751">
        <v>50113013</v>
      </c>
      <c r="F462" s="750" t="s">
        <v>1013</v>
      </c>
      <c r="G462" s="749" t="s">
        <v>628</v>
      </c>
      <c r="H462" s="749">
        <v>203097</v>
      </c>
      <c r="I462" s="749">
        <v>203097</v>
      </c>
      <c r="J462" s="749" t="s">
        <v>1020</v>
      </c>
      <c r="K462" s="749" t="s">
        <v>1021</v>
      </c>
      <c r="L462" s="752">
        <v>166.86083333333329</v>
      </c>
      <c r="M462" s="752">
        <v>12</v>
      </c>
      <c r="N462" s="753">
        <v>2002.3299999999995</v>
      </c>
    </row>
    <row r="463" spans="1:14" ht="14.4" customHeight="1" x14ac:dyDescent="0.3">
      <c r="A463" s="747" t="s">
        <v>574</v>
      </c>
      <c r="B463" s="748" t="s">
        <v>575</v>
      </c>
      <c r="C463" s="749" t="s">
        <v>593</v>
      </c>
      <c r="D463" s="750" t="s">
        <v>594</v>
      </c>
      <c r="E463" s="751">
        <v>50113013</v>
      </c>
      <c r="F463" s="750" t="s">
        <v>1013</v>
      </c>
      <c r="G463" s="749" t="s">
        <v>612</v>
      </c>
      <c r="H463" s="749">
        <v>172972</v>
      </c>
      <c r="I463" s="749">
        <v>72972</v>
      </c>
      <c r="J463" s="749" t="s">
        <v>1022</v>
      </c>
      <c r="K463" s="749" t="s">
        <v>1023</v>
      </c>
      <c r="L463" s="752">
        <v>181.58698948948958</v>
      </c>
      <c r="M463" s="752">
        <v>266.39999999999947</v>
      </c>
      <c r="N463" s="753">
        <v>48374.773999999925</v>
      </c>
    </row>
    <row r="464" spans="1:14" ht="14.4" customHeight="1" x14ac:dyDescent="0.3">
      <c r="A464" s="747" t="s">
        <v>574</v>
      </c>
      <c r="B464" s="748" t="s">
        <v>575</v>
      </c>
      <c r="C464" s="749" t="s">
        <v>593</v>
      </c>
      <c r="D464" s="750" t="s">
        <v>594</v>
      </c>
      <c r="E464" s="751">
        <v>50113013</v>
      </c>
      <c r="F464" s="750" t="s">
        <v>1013</v>
      </c>
      <c r="G464" s="749" t="s">
        <v>628</v>
      </c>
      <c r="H464" s="749">
        <v>183817</v>
      </c>
      <c r="I464" s="749">
        <v>183817</v>
      </c>
      <c r="J464" s="749" t="s">
        <v>1024</v>
      </c>
      <c r="K464" s="749" t="s">
        <v>1025</v>
      </c>
      <c r="L464" s="752">
        <v>1937.22</v>
      </c>
      <c r="M464" s="752">
        <v>19</v>
      </c>
      <c r="N464" s="753">
        <v>36807.18</v>
      </c>
    </row>
    <row r="465" spans="1:14" ht="14.4" customHeight="1" x14ac:dyDescent="0.3">
      <c r="A465" s="747" t="s">
        <v>574</v>
      </c>
      <c r="B465" s="748" t="s">
        <v>575</v>
      </c>
      <c r="C465" s="749" t="s">
        <v>593</v>
      </c>
      <c r="D465" s="750" t="s">
        <v>594</v>
      </c>
      <c r="E465" s="751">
        <v>50113013</v>
      </c>
      <c r="F465" s="750" t="s">
        <v>1013</v>
      </c>
      <c r="G465" s="749" t="s">
        <v>612</v>
      </c>
      <c r="H465" s="749">
        <v>183926</v>
      </c>
      <c r="I465" s="749">
        <v>183926</v>
      </c>
      <c r="J465" s="749" t="s">
        <v>1030</v>
      </c>
      <c r="K465" s="749" t="s">
        <v>1025</v>
      </c>
      <c r="L465" s="752">
        <v>132.66000000000003</v>
      </c>
      <c r="M465" s="752">
        <v>59.79999999999982</v>
      </c>
      <c r="N465" s="753">
        <v>7933.0679999999775</v>
      </c>
    </row>
    <row r="466" spans="1:14" ht="14.4" customHeight="1" x14ac:dyDescent="0.3">
      <c r="A466" s="747" t="s">
        <v>574</v>
      </c>
      <c r="B466" s="748" t="s">
        <v>575</v>
      </c>
      <c r="C466" s="749" t="s">
        <v>593</v>
      </c>
      <c r="D466" s="750" t="s">
        <v>594</v>
      </c>
      <c r="E466" s="751">
        <v>50113013</v>
      </c>
      <c r="F466" s="750" t="s">
        <v>1013</v>
      </c>
      <c r="G466" s="749" t="s">
        <v>612</v>
      </c>
      <c r="H466" s="749">
        <v>111706</v>
      </c>
      <c r="I466" s="749">
        <v>11706</v>
      </c>
      <c r="J466" s="749" t="s">
        <v>1031</v>
      </c>
      <c r="K466" s="749" t="s">
        <v>1032</v>
      </c>
      <c r="L466" s="752">
        <v>530.34000000000015</v>
      </c>
      <c r="M466" s="752">
        <v>2</v>
      </c>
      <c r="N466" s="753">
        <v>1060.6800000000003</v>
      </c>
    </row>
    <row r="467" spans="1:14" ht="14.4" customHeight="1" x14ac:dyDescent="0.3">
      <c r="A467" s="747" t="s">
        <v>574</v>
      </c>
      <c r="B467" s="748" t="s">
        <v>575</v>
      </c>
      <c r="C467" s="749" t="s">
        <v>593</v>
      </c>
      <c r="D467" s="750" t="s">
        <v>594</v>
      </c>
      <c r="E467" s="751">
        <v>50113013</v>
      </c>
      <c r="F467" s="750" t="s">
        <v>1013</v>
      </c>
      <c r="G467" s="749" t="s">
        <v>612</v>
      </c>
      <c r="H467" s="749">
        <v>131656</v>
      </c>
      <c r="I467" s="749">
        <v>131656</v>
      </c>
      <c r="J467" s="749" t="s">
        <v>1035</v>
      </c>
      <c r="K467" s="749" t="s">
        <v>1036</v>
      </c>
      <c r="L467" s="752">
        <v>517</v>
      </c>
      <c r="M467" s="752">
        <v>6</v>
      </c>
      <c r="N467" s="753">
        <v>3102</v>
      </c>
    </row>
    <row r="468" spans="1:14" ht="14.4" customHeight="1" x14ac:dyDescent="0.3">
      <c r="A468" s="747" t="s">
        <v>574</v>
      </c>
      <c r="B468" s="748" t="s">
        <v>575</v>
      </c>
      <c r="C468" s="749" t="s">
        <v>593</v>
      </c>
      <c r="D468" s="750" t="s">
        <v>594</v>
      </c>
      <c r="E468" s="751">
        <v>50113013</v>
      </c>
      <c r="F468" s="750" t="s">
        <v>1013</v>
      </c>
      <c r="G468" s="749" t="s">
        <v>612</v>
      </c>
      <c r="H468" s="749">
        <v>108606</v>
      </c>
      <c r="I468" s="749">
        <v>108606</v>
      </c>
      <c r="J468" s="749" t="s">
        <v>1037</v>
      </c>
      <c r="K468" s="749" t="s">
        <v>1038</v>
      </c>
      <c r="L468" s="752">
        <v>73.22</v>
      </c>
      <c r="M468" s="752">
        <v>2</v>
      </c>
      <c r="N468" s="753">
        <v>146.44</v>
      </c>
    </row>
    <row r="469" spans="1:14" ht="14.4" customHeight="1" x14ac:dyDescent="0.3">
      <c r="A469" s="747" t="s">
        <v>574</v>
      </c>
      <c r="B469" s="748" t="s">
        <v>575</v>
      </c>
      <c r="C469" s="749" t="s">
        <v>593</v>
      </c>
      <c r="D469" s="750" t="s">
        <v>594</v>
      </c>
      <c r="E469" s="751">
        <v>50113013</v>
      </c>
      <c r="F469" s="750" t="s">
        <v>1013</v>
      </c>
      <c r="G469" s="749" t="s">
        <v>612</v>
      </c>
      <c r="H469" s="749">
        <v>162180</v>
      </c>
      <c r="I469" s="749">
        <v>162180</v>
      </c>
      <c r="J469" s="749" t="s">
        <v>1253</v>
      </c>
      <c r="K469" s="749" t="s">
        <v>1254</v>
      </c>
      <c r="L469" s="752">
        <v>152.9</v>
      </c>
      <c r="M469" s="752">
        <v>2</v>
      </c>
      <c r="N469" s="753">
        <v>305.8</v>
      </c>
    </row>
    <row r="470" spans="1:14" ht="14.4" customHeight="1" x14ac:dyDescent="0.3">
      <c r="A470" s="747" t="s">
        <v>574</v>
      </c>
      <c r="B470" s="748" t="s">
        <v>575</v>
      </c>
      <c r="C470" s="749" t="s">
        <v>593</v>
      </c>
      <c r="D470" s="750" t="s">
        <v>594</v>
      </c>
      <c r="E470" s="751">
        <v>50113013</v>
      </c>
      <c r="F470" s="750" t="s">
        <v>1013</v>
      </c>
      <c r="G470" s="749" t="s">
        <v>612</v>
      </c>
      <c r="H470" s="749">
        <v>162187</v>
      </c>
      <c r="I470" s="749">
        <v>162187</v>
      </c>
      <c r="J470" s="749" t="s">
        <v>1039</v>
      </c>
      <c r="K470" s="749" t="s">
        <v>1040</v>
      </c>
      <c r="L470" s="752">
        <v>286</v>
      </c>
      <c r="M470" s="752">
        <v>6.1</v>
      </c>
      <c r="N470" s="753">
        <v>1744.6</v>
      </c>
    </row>
    <row r="471" spans="1:14" ht="14.4" customHeight="1" x14ac:dyDescent="0.3">
      <c r="A471" s="747" t="s">
        <v>574</v>
      </c>
      <c r="B471" s="748" t="s">
        <v>575</v>
      </c>
      <c r="C471" s="749" t="s">
        <v>593</v>
      </c>
      <c r="D471" s="750" t="s">
        <v>594</v>
      </c>
      <c r="E471" s="751">
        <v>50113013</v>
      </c>
      <c r="F471" s="750" t="s">
        <v>1013</v>
      </c>
      <c r="G471" s="749" t="s">
        <v>628</v>
      </c>
      <c r="H471" s="749">
        <v>849655</v>
      </c>
      <c r="I471" s="749">
        <v>129836</v>
      </c>
      <c r="J471" s="749" t="s">
        <v>1041</v>
      </c>
      <c r="K471" s="749" t="s">
        <v>1042</v>
      </c>
      <c r="L471" s="752">
        <v>262.90000000000003</v>
      </c>
      <c r="M471" s="752">
        <v>3.2999999999999994</v>
      </c>
      <c r="N471" s="753">
        <v>867.56999999999994</v>
      </c>
    </row>
    <row r="472" spans="1:14" ht="14.4" customHeight="1" x14ac:dyDescent="0.3">
      <c r="A472" s="747" t="s">
        <v>574</v>
      </c>
      <c r="B472" s="748" t="s">
        <v>575</v>
      </c>
      <c r="C472" s="749" t="s">
        <v>593</v>
      </c>
      <c r="D472" s="750" t="s">
        <v>594</v>
      </c>
      <c r="E472" s="751">
        <v>50113013</v>
      </c>
      <c r="F472" s="750" t="s">
        <v>1013</v>
      </c>
      <c r="G472" s="749" t="s">
        <v>628</v>
      </c>
      <c r="H472" s="749">
        <v>849887</v>
      </c>
      <c r="I472" s="749">
        <v>129834</v>
      </c>
      <c r="J472" s="749" t="s">
        <v>1255</v>
      </c>
      <c r="K472" s="749" t="s">
        <v>576</v>
      </c>
      <c r="L472" s="752">
        <v>154</v>
      </c>
      <c r="M472" s="752">
        <v>7</v>
      </c>
      <c r="N472" s="753">
        <v>1078</v>
      </c>
    </row>
    <row r="473" spans="1:14" ht="14.4" customHeight="1" x14ac:dyDescent="0.3">
      <c r="A473" s="747" t="s">
        <v>574</v>
      </c>
      <c r="B473" s="748" t="s">
        <v>575</v>
      </c>
      <c r="C473" s="749" t="s">
        <v>593</v>
      </c>
      <c r="D473" s="750" t="s">
        <v>594</v>
      </c>
      <c r="E473" s="751">
        <v>50113013</v>
      </c>
      <c r="F473" s="750" t="s">
        <v>1013</v>
      </c>
      <c r="G473" s="749" t="s">
        <v>612</v>
      </c>
      <c r="H473" s="749">
        <v>218400</v>
      </c>
      <c r="I473" s="749">
        <v>218400</v>
      </c>
      <c r="J473" s="749" t="s">
        <v>1043</v>
      </c>
      <c r="K473" s="749" t="s">
        <v>1044</v>
      </c>
      <c r="L473" s="752">
        <v>597.74</v>
      </c>
      <c r="M473" s="752">
        <v>2</v>
      </c>
      <c r="N473" s="753">
        <v>1195.48</v>
      </c>
    </row>
    <row r="474" spans="1:14" ht="14.4" customHeight="1" x14ac:dyDescent="0.3">
      <c r="A474" s="747" t="s">
        <v>574</v>
      </c>
      <c r="B474" s="748" t="s">
        <v>575</v>
      </c>
      <c r="C474" s="749" t="s">
        <v>593</v>
      </c>
      <c r="D474" s="750" t="s">
        <v>594</v>
      </c>
      <c r="E474" s="751">
        <v>50113013</v>
      </c>
      <c r="F474" s="750" t="s">
        <v>1013</v>
      </c>
      <c r="G474" s="749" t="s">
        <v>612</v>
      </c>
      <c r="H474" s="749">
        <v>168860</v>
      </c>
      <c r="I474" s="749">
        <v>168860</v>
      </c>
      <c r="J474" s="749" t="s">
        <v>1256</v>
      </c>
      <c r="K474" s="749" t="s">
        <v>1257</v>
      </c>
      <c r="L474" s="752">
        <v>0</v>
      </c>
      <c r="M474" s="752">
        <v>0</v>
      </c>
      <c r="N474" s="753">
        <v>0</v>
      </c>
    </row>
    <row r="475" spans="1:14" ht="14.4" customHeight="1" x14ac:dyDescent="0.3">
      <c r="A475" s="747" t="s">
        <v>574</v>
      </c>
      <c r="B475" s="748" t="s">
        <v>575</v>
      </c>
      <c r="C475" s="749" t="s">
        <v>593</v>
      </c>
      <c r="D475" s="750" t="s">
        <v>594</v>
      </c>
      <c r="E475" s="751">
        <v>50113013</v>
      </c>
      <c r="F475" s="750" t="s">
        <v>1013</v>
      </c>
      <c r="G475" s="749" t="s">
        <v>612</v>
      </c>
      <c r="H475" s="749">
        <v>101066</v>
      </c>
      <c r="I475" s="749">
        <v>1066</v>
      </c>
      <c r="J475" s="749" t="s">
        <v>1050</v>
      </c>
      <c r="K475" s="749" t="s">
        <v>1051</v>
      </c>
      <c r="L475" s="752">
        <v>57.419999999999995</v>
      </c>
      <c r="M475" s="752">
        <v>6</v>
      </c>
      <c r="N475" s="753">
        <v>344.52</v>
      </c>
    </row>
    <row r="476" spans="1:14" ht="14.4" customHeight="1" x14ac:dyDescent="0.3">
      <c r="A476" s="747" t="s">
        <v>574</v>
      </c>
      <c r="B476" s="748" t="s">
        <v>575</v>
      </c>
      <c r="C476" s="749" t="s">
        <v>593</v>
      </c>
      <c r="D476" s="750" t="s">
        <v>594</v>
      </c>
      <c r="E476" s="751">
        <v>50113013</v>
      </c>
      <c r="F476" s="750" t="s">
        <v>1013</v>
      </c>
      <c r="G476" s="749" t="s">
        <v>612</v>
      </c>
      <c r="H476" s="749">
        <v>207280</v>
      </c>
      <c r="I476" s="749">
        <v>207280</v>
      </c>
      <c r="J476" s="749" t="s">
        <v>1258</v>
      </c>
      <c r="K476" s="749" t="s">
        <v>651</v>
      </c>
      <c r="L476" s="752">
        <v>129.97999999999999</v>
      </c>
      <c r="M476" s="752">
        <v>2</v>
      </c>
      <c r="N476" s="753">
        <v>259.95999999999998</v>
      </c>
    </row>
    <row r="477" spans="1:14" ht="14.4" customHeight="1" x14ac:dyDescent="0.3">
      <c r="A477" s="747" t="s">
        <v>574</v>
      </c>
      <c r="B477" s="748" t="s">
        <v>575</v>
      </c>
      <c r="C477" s="749" t="s">
        <v>593</v>
      </c>
      <c r="D477" s="750" t="s">
        <v>594</v>
      </c>
      <c r="E477" s="751">
        <v>50113013</v>
      </c>
      <c r="F477" s="750" t="s">
        <v>1013</v>
      </c>
      <c r="G477" s="749" t="s">
        <v>612</v>
      </c>
      <c r="H477" s="749">
        <v>847476</v>
      </c>
      <c r="I477" s="749">
        <v>112782</v>
      </c>
      <c r="J477" s="749" t="s">
        <v>1052</v>
      </c>
      <c r="K477" s="749" t="s">
        <v>1053</v>
      </c>
      <c r="L477" s="752">
        <v>678.4740170454545</v>
      </c>
      <c r="M477" s="752">
        <v>4.3999999999999995</v>
      </c>
      <c r="N477" s="753">
        <v>2985.2856749999996</v>
      </c>
    </row>
    <row r="478" spans="1:14" ht="14.4" customHeight="1" x14ac:dyDescent="0.3">
      <c r="A478" s="747" t="s">
        <v>574</v>
      </c>
      <c r="B478" s="748" t="s">
        <v>575</v>
      </c>
      <c r="C478" s="749" t="s">
        <v>593</v>
      </c>
      <c r="D478" s="750" t="s">
        <v>594</v>
      </c>
      <c r="E478" s="751">
        <v>50113013</v>
      </c>
      <c r="F478" s="750" t="s">
        <v>1013</v>
      </c>
      <c r="G478" s="749" t="s">
        <v>612</v>
      </c>
      <c r="H478" s="749">
        <v>96414</v>
      </c>
      <c r="I478" s="749">
        <v>96414</v>
      </c>
      <c r="J478" s="749" t="s">
        <v>1054</v>
      </c>
      <c r="K478" s="749" t="s">
        <v>1055</v>
      </c>
      <c r="L478" s="752">
        <v>59.2</v>
      </c>
      <c r="M478" s="752">
        <v>0.4</v>
      </c>
      <c r="N478" s="753">
        <v>23.680000000000003</v>
      </c>
    </row>
    <row r="479" spans="1:14" ht="14.4" customHeight="1" x14ac:dyDescent="0.3">
      <c r="A479" s="747" t="s">
        <v>574</v>
      </c>
      <c r="B479" s="748" t="s">
        <v>575</v>
      </c>
      <c r="C479" s="749" t="s">
        <v>593</v>
      </c>
      <c r="D479" s="750" t="s">
        <v>594</v>
      </c>
      <c r="E479" s="751">
        <v>50113013</v>
      </c>
      <c r="F479" s="750" t="s">
        <v>1013</v>
      </c>
      <c r="G479" s="749" t="s">
        <v>612</v>
      </c>
      <c r="H479" s="749">
        <v>216199</v>
      </c>
      <c r="I479" s="749">
        <v>216199</v>
      </c>
      <c r="J479" s="749" t="s">
        <v>1259</v>
      </c>
      <c r="K479" s="749" t="s">
        <v>1260</v>
      </c>
      <c r="L479" s="752">
        <v>99.899999999999977</v>
      </c>
      <c r="M479" s="752">
        <v>1</v>
      </c>
      <c r="N479" s="753">
        <v>99.899999999999977</v>
      </c>
    </row>
    <row r="480" spans="1:14" ht="14.4" customHeight="1" x14ac:dyDescent="0.3">
      <c r="A480" s="747" t="s">
        <v>574</v>
      </c>
      <c r="B480" s="748" t="s">
        <v>575</v>
      </c>
      <c r="C480" s="749" t="s">
        <v>593</v>
      </c>
      <c r="D480" s="750" t="s">
        <v>594</v>
      </c>
      <c r="E480" s="751">
        <v>50113013</v>
      </c>
      <c r="F480" s="750" t="s">
        <v>1013</v>
      </c>
      <c r="G480" s="749" t="s">
        <v>612</v>
      </c>
      <c r="H480" s="749">
        <v>187199</v>
      </c>
      <c r="I480" s="749">
        <v>87199</v>
      </c>
      <c r="J480" s="749" t="s">
        <v>1261</v>
      </c>
      <c r="K480" s="749" t="s">
        <v>1262</v>
      </c>
      <c r="L480" s="752">
        <v>220.99</v>
      </c>
      <c r="M480" s="752">
        <v>4</v>
      </c>
      <c r="N480" s="753">
        <v>883.96</v>
      </c>
    </row>
    <row r="481" spans="1:14" ht="14.4" customHeight="1" x14ac:dyDescent="0.3">
      <c r="A481" s="747" t="s">
        <v>574</v>
      </c>
      <c r="B481" s="748" t="s">
        <v>575</v>
      </c>
      <c r="C481" s="749" t="s">
        <v>593</v>
      </c>
      <c r="D481" s="750" t="s">
        <v>594</v>
      </c>
      <c r="E481" s="751">
        <v>50113013</v>
      </c>
      <c r="F481" s="750" t="s">
        <v>1013</v>
      </c>
      <c r="G481" s="749" t="s">
        <v>576</v>
      </c>
      <c r="H481" s="749">
        <v>156835</v>
      </c>
      <c r="I481" s="749">
        <v>156835</v>
      </c>
      <c r="J481" s="749" t="s">
        <v>1056</v>
      </c>
      <c r="K481" s="749" t="s">
        <v>1057</v>
      </c>
      <c r="L481" s="752">
        <v>1116.5</v>
      </c>
      <c r="M481" s="752">
        <v>4</v>
      </c>
      <c r="N481" s="753">
        <v>4466</v>
      </c>
    </row>
    <row r="482" spans="1:14" ht="14.4" customHeight="1" x14ac:dyDescent="0.3">
      <c r="A482" s="747" t="s">
        <v>574</v>
      </c>
      <c r="B482" s="748" t="s">
        <v>575</v>
      </c>
      <c r="C482" s="749" t="s">
        <v>593</v>
      </c>
      <c r="D482" s="750" t="s">
        <v>594</v>
      </c>
      <c r="E482" s="751">
        <v>50113013</v>
      </c>
      <c r="F482" s="750" t="s">
        <v>1013</v>
      </c>
      <c r="G482" s="749" t="s">
        <v>628</v>
      </c>
      <c r="H482" s="749">
        <v>111592</v>
      </c>
      <c r="I482" s="749">
        <v>11592</v>
      </c>
      <c r="J482" s="749" t="s">
        <v>1058</v>
      </c>
      <c r="K482" s="749" t="s">
        <v>1059</v>
      </c>
      <c r="L482" s="752">
        <v>370.93189655172415</v>
      </c>
      <c r="M482" s="752">
        <v>29</v>
      </c>
      <c r="N482" s="753">
        <v>10757.025</v>
      </c>
    </row>
    <row r="483" spans="1:14" ht="14.4" customHeight="1" x14ac:dyDescent="0.3">
      <c r="A483" s="747" t="s">
        <v>574</v>
      </c>
      <c r="B483" s="748" t="s">
        <v>575</v>
      </c>
      <c r="C483" s="749" t="s">
        <v>593</v>
      </c>
      <c r="D483" s="750" t="s">
        <v>594</v>
      </c>
      <c r="E483" s="751">
        <v>50113013</v>
      </c>
      <c r="F483" s="750" t="s">
        <v>1013</v>
      </c>
      <c r="G483" s="749" t="s">
        <v>612</v>
      </c>
      <c r="H483" s="749">
        <v>101076</v>
      </c>
      <c r="I483" s="749">
        <v>1076</v>
      </c>
      <c r="J483" s="749" t="s">
        <v>1062</v>
      </c>
      <c r="K483" s="749" t="s">
        <v>1063</v>
      </c>
      <c r="L483" s="752">
        <v>78.428333333333342</v>
      </c>
      <c r="M483" s="752">
        <v>6</v>
      </c>
      <c r="N483" s="753">
        <v>470.57000000000005</v>
      </c>
    </row>
    <row r="484" spans="1:14" ht="14.4" customHeight="1" x14ac:dyDescent="0.3">
      <c r="A484" s="747" t="s">
        <v>574</v>
      </c>
      <c r="B484" s="748" t="s">
        <v>575</v>
      </c>
      <c r="C484" s="749" t="s">
        <v>593</v>
      </c>
      <c r="D484" s="750" t="s">
        <v>594</v>
      </c>
      <c r="E484" s="751">
        <v>50113013</v>
      </c>
      <c r="F484" s="750" t="s">
        <v>1013</v>
      </c>
      <c r="G484" s="749" t="s">
        <v>628</v>
      </c>
      <c r="H484" s="749">
        <v>113453</v>
      </c>
      <c r="I484" s="749">
        <v>113453</v>
      </c>
      <c r="J484" s="749" t="s">
        <v>1064</v>
      </c>
      <c r="K484" s="749" t="s">
        <v>1065</v>
      </c>
      <c r="L484" s="752">
        <v>458.7</v>
      </c>
      <c r="M484" s="752">
        <v>45</v>
      </c>
      <c r="N484" s="753">
        <v>20641.5</v>
      </c>
    </row>
    <row r="485" spans="1:14" ht="14.4" customHeight="1" x14ac:dyDescent="0.3">
      <c r="A485" s="747" t="s">
        <v>574</v>
      </c>
      <c r="B485" s="748" t="s">
        <v>575</v>
      </c>
      <c r="C485" s="749" t="s">
        <v>593</v>
      </c>
      <c r="D485" s="750" t="s">
        <v>594</v>
      </c>
      <c r="E485" s="751">
        <v>50113013</v>
      </c>
      <c r="F485" s="750" t="s">
        <v>1013</v>
      </c>
      <c r="G485" s="749" t="s">
        <v>576</v>
      </c>
      <c r="H485" s="749">
        <v>201030</v>
      </c>
      <c r="I485" s="749">
        <v>201030</v>
      </c>
      <c r="J485" s="749" t="s">
        <v>1263</v>
      </c>
      <c r="K485" s="749" t="s">
        <v>1264</v>
      </c>
      <c r="L485" s="752">
        <v>26.61</v>
      </c>
      <c r="M485" s="752">
        <v>30</v>
      </c>
      <c r="N485" s="753">
        <v>798.3</v>
      </c>
    </row>
    <row r="486" spans="1:14" ht="14.4" customHeight="1" x14ac:dyDescent="0.3">
      <c r="A486" s="747" t="s">
        <v>574</v>
      </c>
      <c r="B486" s="748" t="s">
        <v>575</v>
      </c>
      <c r="C486" s="749" t="s">
        <v>593</v>
      </c>
      <c r="D486" s="750" t="s">
        <v>594</v>
      </c>
      <c r="E486" s="751">
        <v>50113013</v>
      </c>
      <c r="F486" s="750" t="s">
        <v>1013</v>
      </c>
      <c r="G486" s="749" t="s">
        <v>612</v>
      </c>
      <c r="H486" s="749">
        <v>106264</v>
      </c>
      <c r="I486" s="749">
        <v>6264</v>
      </c>
      <c r="J486" s="749" t="s">
        <v>1068</v>
      </c>
      <c r="K486" s="749" t="s">
        <v>1069</v>
      </c>
      <c r="L486" s="752">
        <v>31.631250000000005</v>
      </c>
      <c r="M486" s="752">
        <v>8</v>
      </c>
      <c r="N486" s="753">
        <v>253.05000000000004</v>
      </c>
    </row>
    <row r="487" spans="1:14" ht="14.4" customHeight="1" x14ac:dyDescent="0.3">
      <c r="A487" s="747" t="s">
        <v>574</v>
      </c>
      <c r="B487" s="748" t="s">
        <v>575</v>
      </c>
      <c r="C487" s="749" t="s">
        <v>593</v>
      </c>
      <c r="D487" s="750" t="s">
        <v>594</v>
      </c>
      <c r="E487" s="751">
        <v>50113013</v>
      </c>
      <c r="F487" s="750" t="s">
        <v>1013</v>
      </c>
      <c r="G487" s="749" t="s">
        <v>612</v>
      </c>
      <c r="H487" s="749">
        <v>105113</v>
      </c>
      <c r="I487" s="749">
        <v>5113</v>
      </c>
      <c r="J487" s="749" t="s">
        <v>1265</v>
      </c>
      <c r="K487" s="749" t="s">
        <v>1266</v>
      </c>
      <c r="L487" s="752">
        <v>127.56000000000003</v>
      </c>
      <c r="M487" s="752">
        <v>2</v>
      </c>
      <c r="N487" s="753">
        <v>255.12000000000006</v>
      </c>
    </row>
    <row r="488" spans="1:14" ht="14.4" customHeight="1" x14ac:dyDescent="0.3">
      <c r="A488" s="747" t="s">
        <v>574</v>
      </c>
      <c r="B488" s="748" t="s">
        <v>575</v>
      </c>
      <c r="C488" s="749" t="s">
        <v>593</v>
      </c>
      <c r="D488" s="750" t="s">
        <v>594</v>
      </c>
      <c r="E488" s="751">
        <v>50113013</v>
      </c>
      <c r="F488" s="750" t="s">
        <v>1013</v>
      </c>
      <c r="G488" s="749" t="s">
        <v>612</v>
      </c>
      <c r="H488" s="749">
        <v>847759</v>
      </c>
      <c r="I488" s="749">
        <v>142077</v>
      </c>
      <c r="J488" s="749" t="s">
        <v>1267</v>
      </c>
      <c r="K488" s="749" t="s">
        <v>1268</v>
      </c>
      <c r="L488" s="752">
        <v>2256.3499999999995</v>
      </c>
      <c r="M488" s="752">
        <v>2</v>
      </c>
      <c r="N488" s="753">
        <v>4512.6999999999989</v>
      </c>
    </row>
    <row r="489" spans="1:14" ht="14.4" customHeight="1" x14ac:dyDescent="0.3">
      <c r="A489" s="747" t="s">
        <v>574</v>
      </c>
      <c r="B489" s="748" t="s">
        <v>575</v>
      </c>
      <c r="C489" s="749" t="s">
        <v>593</v>
      </c>
      <c r="D489" s="750" t="s">
        <v>594</v>
      </c>
      <c r="E489" s="751">
        <v>50113013</v>
      </c>
      <c r="F489" s="750" t="s">
        <v>1013</v>
      </c>
      <c r="G489" s="749" t="s">
        <v>612</v>
      </c>
      <c r="H489" s="749">
        <v>225174</v>
      </c>
      <c r="I489" s="749">
        <v>225174</v>
      </c>
      <c r="J489" s="749" t="s">
        <v>1269</v>
      </c>
      <c r="K489" s="749" t="s">
        <v>1270</v>
      </c>
      <c r="L489" s="752">
        <v>42.989999999999995</v>
      </c>
      <c r="M489" s="752">
        <v>2</v>
      </c>
      <c r="N489" s="753">
        <v>85.97999999999999</v>
      </c>
    </row>
    <row r="490" spans="1:14" ht="14.4" customHeight="1" x14ac:dyDescent="0.3">
      <c r="A490" s="747" t="s">
        <v>574</v>
      </c>
      <c r="B490" s="748" t="s">
        <v>575</v>
      </c>
      <c r="C490" s="749" t="s">
        <v>593</v>
      </c>
      <c r="D490" s="750" t="s">
        <v>594</v>
      </c>
      <c r="E490" s="751">
        <v>50113013</v>
      </c>
      <c r="F490" s="750" t="s">
        <v>1013</v>
      </c>
      <c r="G490" s="749" t="s">
        <v>628</v>
      </c>
      <c r="H490" s="749">
        <v>126127</v>
      </c>
      <c r="I490" s="749">
        <v>26127</v>
      </c>
      <c r="J490" s="749" t="s">
        <v>1070</v>
      </c>
      <c r="K490" s="749" t="s">
        <v>1071</v>
      </c>
      <c r="L490" s="752">
        <v>3071.15</v>
      </c>
      <c r="M490" s="752">
        <v>4</v>
      </c>
      <c r="N490" s="753">
        <v>12284.6</v>
      </c>
    </row>
    <row r="491" spans="1:14" ht="14.4" customHeight="1" x14ac:dyDescent="0.3">
      <c r="A491" s="747" t="s">
        <v>574</v>
      </c>
      <c r="B491" s="748" t="s">
        <v>575</v>
      </c>
      <c r="C491" s="749" t="s">
        <v>593</v>
      </c>
      <c r="D491" s="750" t="s">
        <v>594</v>
      </c>
      <c r="E491" s="751">
        <v>50113013</v>
      </c>
      <c r="F491" s="750" t="s">
        <v>1013</v>
      </c>
      <c r="G491" s="749" t="s">
        <v>612</v>
      </c>
      <c r="H491" s="749">
        <v>116600</v>
      </c>
      <c r="I491" s="749">
        <v>16600</v>
      </c>
      <c r="J491" s="749" t="s">
        <v>1072</v>
      </c>
      <c r="K491" s="749" t="s">
        <v>1073</v>
      </c>
      <c r="L491" s="752">
        <v>42.381818181818183</v>
      </c>
      <c r="M491" s="752">
        <v>451</v>
      </c>
      <c r="N491" s="753">
        <v>19114.2</v>
      </c>
    </row>
    <row r="492" spans="1:14" ht="14.4" customHeight="1" x14ac:dyDescent="0.3">
      <c r="A492" s="747" t="s">
        <v>574</v>
      </c>
      <c r="B492" s="748" t="s">
        <v>575</v>
      </c>
      <c r="C492" s="749" t="s">
        <v>593</v>
      </c>
      <c r="D492" s="750" t="s">
        <v>594</v>
      </c>
      <c r="E492" s="751">
        <v>50113013</v>
      </c>
      <c r="F492" s="750" t="s">
        <v>1013</v>
      </c>
      <c r="G492" s="749" t="s">
        <v>628</v>
      </c>
      <c r="H492" s="749">
        <v>166269</v>
      </c>
      <c r="I492" s="749">
        <v>166269</v>
      </c>
      <c r="J492" s="749" t="s">
        <v>1074</v>
      </c>
      <c r="K492" s="749" t="s">
        <v>1075</v>
      </c>
      <c r="L492" s="752">
        <v>52.88000000000001</v>
      </c>
      <c r="M492" s="752">
        <v>40</v>
      </c>
      <c r="N492" s="753">
        <v>2115.2000000000003</v>
      </c>
    </row>
    <row r="493" spans="1:14" ht="14.4" customHeight="1" x14ac:dyDescent="0.3">
      <c r="A493" s="747" t="s">
        <v>574</v>
      </c>
      <c r="B493" s="748" t="s">
        <v>575</v>
      </c>
      <c r="C493" s="749" t="s">
        <v>593</v>
      </c>
      <c r="D493" s="750" t="s">
        <v>594</v>
      </c>
      <c r="E493" s="751">
        <v>50113014</v>
      </c>
      <c r="F493" s="750" t="s">
        <v>1078</v>
      </c>
      <c r="G493" s="749" t="s">
        <v>628</v>
      </c>
      <c r="H493" s="749">
        <v>850734</v>
      </c>
      <c r="I493" s="749">
        <v>149384</v>
      </c>
      <c r="J493" s="749" t="s">
        <v>1271</v>
      </c>
      <c r="K493" s="749" t="s">
        <v>1272</v>
      </c>
      <c r="L493" s="752">
        <v>1101.21</v>
      </c>
      <c r="M493" s="752">
        <v>4</v>
      </c>
      <c r="N493" s="753">
        <v>4404.84</v>
      </c>
    </row>
    <row r="494" spans="1:14" ht="14.4" customHeight="1" x14ac:dyDescent="0.3">
      <c r="A494" s="747" t="s">
        <v>574</v>
      </c>
      <c r="B494" s="748" t="s">
        <v>575</v>
      </c>
      <c r="C494" s="749" t="s">
        <v>593</v>
      </c>
      <c r="D494" s="750" t="s">
        <v>594</v>
      </c>
      <c r="E494" s="751">
        <v>50113014</v>
      </c>
      <c r="F494" s="750" t="s">
        <v>1078</v>
      </c>
      <c r="G494" s="749" t="s">
        <v>628</v>
      </c>
      <c r="H494" s="749">
        <v>164407</v>
      </c>
      <c r="I494" s="749">
        <v>164407</v>
      </c>
      <c r="J494" s="749" t="s">
        <v>1081</v>
      </c>
      <c r="K494" s="749" t="s">
        <v>1083</v>
      </c>
      <c r="L494" s="752">
        <v>294.8</v>
      </c>
      <c r="M494" s="752">
        <v>2</v>
      </c>
      <c r="N494" s="753">
        <v>589.6</v>
      </c>
    </row>
    <row r="495" spans="1:14" ht="14.4" customHeight="1" x14ac:dyDescent="0.3">
      <c r="A495" s="747" t="s">
        <v>574</v>
      </c>
      <c r="B495" s="748" t="s">
        <v>575</v>
      </c>
      <c r="C495" s="749" t="s">
        <v>593</v>
      </c>
      <c r="D495" s="750" t="s">
        <v>594</v>
      </c>
      <c r="E495" s="751">
        <v>50113014</v>
      </c>
      <c r="F495" s="750" t="s">
        <v>1078</v>
      </c>
      <c r="G495" s="749" t="s">
        <v>628</v>
      </c>
      <c r="H495" s="749">
        <v>164401</v>
      </c>
      <c r="I495" s="749">
        <v>164401</v>
      </c>
      <c r="J495" s="749" t="s">
        <v>1081</v>
      </c>
      <c r="K495" s="749" t="s">
        <v>1082</v>
      </c>
      <c r="L495" s="752">
        <v>148.5</v>
      </c>
      <c r="M495" s="752">
        <v>9</v>
      </c>
      <c r="N495" s="753">
        <v>1336.5</v>
      </c>
    </row>
    <row r="496" spans="1:14" ht="14.4" customHeight="1" x14ac:dyDescent="0.3">
      <c r="A496" s="747" t="s">
        <v>574</v>
      </c>
      <c r="B496" s="748" t="s">
        <v>575</v>
      </c>
      <c r="C496" s="749" t="s">
        <v>593</v>
      </c>
      <c r="D496" s="750" t="s">
        <v>594</v>
      </c>
      <c r="E496" s="751">
        <v>50113014</v>
      </c>
      <c r="F496" s="750" t="s">
        <v>1078</v>
      </c>
      <c r="G496" s="749" t="s">
        <v>612</v>
      </c>
      <c r="H496" s="749">
        <v>129428</v>
      </c>
      <c r="I496" s="749">
        <v>500720</v>
      </c>
      <c r="J496" s="749" t="s">
        <v>1084</v>
      </c>
      <c r="K496" s="749" t="s">
        <v>1085</v>
      </c>
      <c r="L496" s="752">
        <v>3630</v>
      </c>
      <c r="M496" s="752">
        <v>5</v>
      </c>
      <c r="N496" s="753">
        <v>18150</v>
      </c>
    </row>
    <row r="497" spans="1:14" ht="14.4" customHeight="1" x14ac:dyDescent="0.3">
      <c r="A497" s="747" t="s">
        <v>574</v>
      </c>
      <c r="B497" s="748" t="s">
        <v>575</v>
      </c>
      <c r="C497" s="749" t="s">
        <v>596</v>
      </c>
      <c r="D497" s="750" t="s">
        <v>597</v>
      </c>
      <c r="E497" s="751">
        <v>50113001</v>
      </c>
      <c r="F497" s="750" t="s">
        <v>611</v>
      </c>
      <c r="G497" s="749" t="s">
        <v>612</v>
      </c>
      <c r="H497" s="749">
        <v>172830</v>
      </c>
      <c r="I497" s="749">
        <v>172830</v>
      </c>
      <c r="J497" s="749" t="s">
        <v>1273</v>
      </c>
      <c r="K497" s="749" t="s">
        <v>1274</v>
      </c>
      <c r="L497" s="752">
        <v>117.90999999999993</v>
      </c>
      <c r="M497" s="752">
        <v>1</v>
      </c>
      <c r="N497" s="753">
        <v>117.90999999999993</v>
      </c>
    </row>
    <row r="498" spans="1:14" ht="14.4" customHeight="1" x14ac:dyDescent="0.3">
      <c r="A498" s="747" t="s">
        <v>574</v>
      </c>
      <c r="B498" s="748" t="s">
        <v>575</v>
      </c>
      <c r="C498" s="749" t="s">
        <v>596</v>
      </c>
      <c r="D498" s="750" t="s">
        <v>597</v>
      </c>
      <c r="E498" s="751">
        <v>50113001</v>
      </c>
      <c r="F498" s="750" t="s">
        <v>611</v>
      </c>
      <c r="G498" s="749" t="s">
        <v>612</v>
      </c>
      <c r="H498" s="749">
        <v>192729</v>
      </c>
      <c r="I498" s="749">
        <v>92729</v>
      </c>
      <c r="J498" s="749" t="s">
        <v>615</v>
      </c>
      <c r="K498" s="749" t="s">
        <v>616</v>
      </c>
      <c r="L498" s="752">
        <v>48.320000000000014</v>
      </c>
      <c r="M498" s="752">
        <v>16</v>
      </c>
      <c r="N498" s="753">
        <v>773.12000000000023</v>
      </c>
    </row>
    <row r="499" spans="1:14" ht="14.4" customHeight="1" x14ac:dyDescent="0.3">
      <c r="A499" s="747" t="s">
        <v>574</v>
      </c>
      <c r="B499" s="748" t="s">
        <v>575</v>
      </c>
      <c r="C499" s="749" t="s">
        <v>596</v>
      </c>
      <c r="D499" s="750" t="s">
        <v>597</v>
      </c>
      <c r="E499" s="751">
        <v>50113001</v>
      </c>
      <c r="F499" s="750" t="s">
        <v>611</v>
      </c>
      <c r="G499" s="749" t="s">
        <v>612</v>
      </c>
      <c r="H499" s="749">
        <v>197323</v>
      </c>
      <c r="I499" s="749">
        <v>197323</v>
      </c>
      <c r="J499" s="749" t="s">
        <v>617</v>
      </c>
      <c r="K499" s="749" t="s">
        <v>618</v>
      </c>
      <c r="L499" s="752">
        <v>1335.2000000000003</v>
      </c>
      <c r="M499" s="752">
        <v>1</v>
      </c>
      <c r="N499" s="753">
        <v>1335.2000000000003</v>
      </c>
    </row>
    <row r="500" spans="1:14" ht="14.4" customHeight="1" x14ac:dyDescent="0.3">
      <c r="A500" s="747" t="s">
        <v>574</v>
      </c>
      <c r="B500" s="748" t="s">
        <v>575</v>
      </c>
      <c r="C500" s="749" t="s">
        <v>596</v>
      </c>
      <c r="D500" s="750" t="s">
        <v>597</v>
      </c>
      <c r="E500" s="751">
        <v>50113001</v>
      </c>
      <c r="F500" s="750" t="s">
        <v>611</v>
      </c>
      <c r="G500" s="749" t="s">
        <v>612</v>
      </c>
      <c r="H500" s="749">
        <v>100362</v>
      </c>
      <c r="I500" s="749">
        <v>362</v>
      </c>
      <c r="J500" s="749" t="s">
        <v>619</v>
      </c>
      <c r="K500" s="749" t="s">
        <v>620</v>
      </c>
      <c r="L500" s="752">
        <v>72.929999999999993</v>
      </c>
      <c r="M500" s="752">
        <v>5</v>
      </c>
      <c r="N500" s="753">
        <v>364.65</v>
      </c>
    </row>
    <row r="501" spans="1:14" ht="14.4" customHeight="1" x14ac:dyDescent="0.3">
      <c r="A501" s="747" t="s">
        <v>574</v>
      </c>
      <c r="B501" s="748" t="s">
        <v>575</v>
      </c>
      <c r="C501" s="749" t="s">
        <v>596</v>
      </c>
      <c r="D501" s="750" t="s">
        <v>597</v>
      </c>
      <c r="E501" s="751">
        <v>50113001</v>
      </c>
      <c r="F501" s="750" t="s">
        <v>611</v>
      </c>
      <c r="G501" s="749" t="s">
        <v>612</v>
      </c>
      <c r="H501" s="749">
        <v>202701</v>
      </c>
      <c r="I501" s="749">
        <v>202701</v>
      </c>
      <c r="J501" s="749" t="s">
        <v>623</v>
      </c>
      <c r="K501" s="749" t="s">
        <v>624</v>
      </c>
      <c r="L501" s="752">
        <v>132.30500000000001</v>
      </c>
      <c r="M501" s="752">
        <v>2</v>
      </c>
      <c r="N501" s="753">
        <v>264.61</v>
      </c>
    </row>
    <row r="502" spans="1:14" ht="14.4" customHeight="1" x14ac:dyDescent="0.3">
      <c r="A502" s="747" t="s">
        <v>574</v>
      </c>
      <c r="B502" s="748" t="s">
        <v>575</v>
      </c>
      <c r="C502" s="749" t="s">
        <v>596</v>
      </c>
      <c r="D502" s="750" t="s">
        <v>597</v>
      </c>
      <c r="E502" s="751">
        <v>50113001</v>
      </c>
      <c r="F502" s="750" t="s">
        <v>611</v>
      </c>
      <c r="G502" s="749" t="s">
        <v>612</v>
      </c>
      <c r="H502" s="749">
        <v>845008</v>
      </c>
      <c r="I502" s="749">
        <v>107806</v>
      </c>
      <c r="J502" s="749" t="s">
        <v>623</v>
      </c>
      <c r="K502" s="749" t="s">
        <v>625</v>
      </c>
      <c r="L502" s="752">
        <v>66.920000000000016</v>
      </c>
      <c r="M502" s="752">
        <v>1</v>
      </c>
      <c r="N502" s="753">
        <v>66.920000000000016</v>
      </c>
    </row>
    <row r="503" spans="1:14" ht="14.4" customHeight="1" x14ac:dyDescent="0.3">
      <c r="A503" s="747" t="s">
        <v>574</v>
      </c>
      <c r="B503" s="748" t="s">
        <v>575</v>
      </c>
      <c r="C503" s="749" t="s">
        <v>596</v>
      </c>
      <c r="D503" s="750" t="s">
        <v>597</v>
      </c>
      <c r="E503" s="751">
        <v>50113001</v>
      </c>
      <c r="F503" s="750" t="s">
        <v>611</v>
      </c>
      <c r="G503" s="749" t="s">
        <v>628</v>
      </c>
      <c r="H503" s="749">
        <v>102954</v>
      </c>
      <c r="I503" s="749">
        <v>2954</v>
      </c>
      <c r="J503" s="749" t="s">
        <v>1275</v>
      </c>
      <c r="K503" s="749" t="s">
        <v>1276</v>
      </c>
      <c r="L503" s="752">
        <v>14.990000000000002</v>
      </c>
      <c r="M503" s="752">
        <v>2</v>
      </c>
      <c r="N503" s="753">
        <v>29.980000000000004</v>
      </c>
    </row>
    <row r="504" spans="1:14" ht="14.4" customHeight="1" x14ac:dyDescent="0.3">
      <c r="A504" s="747" t="s">
        <v>574</v>
      </c>
      <c r="B504" s="748" t="s">
        <v>575</v>
      </c>
      <c r="C504" s="749" t="s">
        <v>596</v>
      </c>
      <c r="D504" s="750" t="s">
        <v>597</v>
      </c>
      <c r="E504" s="751">
        <v>50113001</v>
      </c>
      <c r="F504" s="750" t="s">
        <v>611</v>
      </c>
      <c r="G504" s="749" t="s">
        <v>628</v>
      </c>
      <c r="H504" s="749">
        <v>102945</v>
      </c>
      <c r="I504" s="749">
        <v>2945</v>
      </c>
      <c r="J504" s="749" t="s">
        <v>629</v>
      </c>
      <c r="K504" s="749" t="s">
        <v>630</v>
      </c>
      <c r="L504" s="752">
        <v>8.6599999999999984</v>
      </c>
      <c r="M504" s="752">
        <v>1</v>
      </c>
      <c r="N504" s="753">
        <v>8.6599999999999984</v>
      </c>
    </row>
    <row r="505" spans="1:14" ht="14.4" customHeight="1" x14ac:dyDescent="0.3">
      <c r="A505" s="747" t="s">
        <v>574</v>
      </c>
      <c r="B505" s="748" t="s">
        <v>575</v>
      </c>
      <c r="C505" s="749" t="s">
        <v>596</v>
      </c>
      <c r="D505" s="750" t="s">
        <v>597</v>
      </c>
      <c r="E505" s="751">
        <v>50113001</v>
      </c>
      <c r="F505" s="750" t="s">
        <v>611</v>
      </c>
      <c r="G505" s="749" t="s">
        <v>612</v>
      </c>
      <c r="H505" s="749">
        <v>176954</v>
      </c>
      <c r="I505" s="749">
        <v>176954</v>
      </c>
      <c r="J505" s="749" t="s">
        <v>631</v>
      </c>
      <c r="K505" s="749" t="s">
        <v>632</v>
      </c>
      <c r="L505" s="752">
        <v>94.3</v>
      </c>
      <c r="M505" s="752">
        <v>2</v>
      </c>
      <c r="N505" s="753">
        <v>188.6</v>
      </c>
    </row>
    <row r="506" spans="1:14" ht="14.4" customHeight="1" x14ac:dyDescent="0.3">
      <c r="A506" s="747" t="s">
        <v>574</v>
      </c>
      <c r="B506" s="748" t="s">
        <v>575</v>
      </c>
      <c r="C506" s="749" t="s">
        <v>596</v>
      </c>
      <c r="D506" s="750" t="s">
        <v>597</v>
      </c>
      <c r="E506" s="751">
        <v>50113001</v>
      </c>
      <c r="F506" s="750" t="s">
        <v>611</v>
      </c>
      <c r="G506" s="749" t="s">
        <v>576</v>
      </c>
      <c r="H506" s="749">
        <v>136505</v>
      </c>
      <c r="I506" s="749">
        <v>136505</v>
      </c>
      <c r="J506" s="749" t="s">
        <v>1092</v>
      </c>
      <c r="K506" s="749" t="s">
        <v>1277</v>
      </c>
      <c r="L506" s="752">
        <v>51.220000000000013</v>
      </c>
      <c r="M506" s="752">
        <v>2</v>
      </c>
      <c r="N506" s="753">
        <v>102.44000000000003</v>
      </c>
    </row>
    <row r="507" spans="1:14" ht="14.4" customHeight="1" x14ac:dyDescent="0.3">
      <c r="A507" s="747" t="s">
        <v>574</v>
      </c>
      <c r="B507" s="748" t="s">
        <v>575</v>
      </c>
      <c r="C507" s="749" t="s">
        <v>596</v>
      </c>
      <c r="D507" s="750" t="s">
        <v>597</v>
      </c>
      <c r="E507" s="751">
        <v>50113001</v>
      </c>
      <c r="F507" s="750" t="s">
        <v>611</v>
      </c>
      <c r="G507" s="749" t="s">
        <v>612</v>
      </c>
      <c r="H507" s="749">
        <v>167547</v>
      </c>
      <c r="I507" s="749">
        <v>67547</v>
      </c>
      <c r="J507" s="749" t="s">
        <v>633</v>
      </c>
      <c r="K507" s="749" t="s">
        <v>634</v>
      </c>
      <c r="L507" s="752">
        <v>47.12</v>
      </c>
      <c r="M507" s="752">
        <v>22</v>
      </c>
      <c r="N507" s="753">
        <v>1036.6399999999999</v>
      </c>
    </row>
    <row r="508" spans="1:14" ht="14.4" customHeight="1" x14ac:dyDescent="0.3">
      <c r="A508" s="747" t="s">
        <v>574</v>
      </c>
      <c r="B508" s="748" t="s">
        <v>575</v>
      </c>
      <c r="C508" s="749" t="s">
        <v>596</v>
      </c>
      <c r="D508" s="750" t="s">
        <v>597</v>
      </c>
      <c r="E508" s="751">
        <v>50113001</v>
      </c>
      <c r="F508" s="750" t="s">
        <v>611</v>
      </c>
      <c r="G508" s="749" t="s">
        <v>628</v>
      </c>
      <c r="H508" s="749">
        <v>127263</v>
      </c>
      <c r="I508" s="749">
        <v>127263</v>
      </c>
      <c r="J508" s="749" t="s">
        <v>1094</v>
      </c>
      <c r="K508" s="749" t="s">
        <v>1277</v>
      </c>
      <c r="L508" s="752">
        <v>54.009999999999984</v>
      </c>
      <c r="M508" s="752">
        <v>1</v>
      </c>
      <c r="N508" s="753">
        <v>54.009999999999984</v>
      </c>
    </row>
    <row r="509" spans="1:14" ht="14.4" customHeight="1" x14ac:dyDescent="0.3">
      <c r="A509" s="747" t="s">
        <v>574</v>
      </c>
      <c r="B509" s="748" t="s">
        <v>575</v>
      </c>
      <c r="C509" s="749" t="s">
        <v>596</v>
      </c>
      <c r="D509" s="750" t="s">
        <v>597</v>
      </c>
      <c r="E509" s="751">
        <v>50113001</v>
      </c>
      <c r="F509" s="750" t="s">
        <v>611</v>
      </c>
      <c r="G509" s="749" t="s">
        <v>628</v>
      </c>
      <c r="H509" s="749">
        <v>127272</v>
      </c>
      <c r="I509" s="749">
        <v>127272</v>
      </c>
      <c r="J509" s="749" t="s">
        <v>1094</v>
      </c>
      <c r="K509" s="749" t="s">
        <v>1093</v>
      </c>
      <c r="L509" s="752">
        <v>48.600000000000023</v>
      </c>
      <c r="M509" s="752">
        <v>2</v>
      </c>
      <c r="N509" s="753">
        <v>97.200000000000045</v>
      </c>
    </row>
    <row r="510" spans="1:14" ht="14.4" customHeight="1" x14ac:dyDescent="0.3">
      <c r="A510" s="747" t="s">
        <v>574</v>
      </c>
      <c r="B510" s="748" t="s">
        <v>575</v>
      </c>
      <c r="C510" s="749" t="s">
        <v>596</v>
      </c>
      <c r="D510" s="750" t="s">
        <v>597</v>
      </c>
      <c r="E510" s="751">
        <v>50113001</v>
      </c>
      <c r="F510" s="750" t="s">
        <v>611</v>
      </c>
      <c r="G510" s="749" t="s">
        <v>612</v>
      </c>
      <c r="H510" s="749">
        <v>194916</v>
      </c>
      <c r="I510" s="749">
        <v>94916</v>
      </c>
      <c r="J510" s="749" t="s">
        <v>637</v>
      </c>
      <c r="K510" s="749" t="s">
        <v>638</v>
      </c>
      <c r="L510" s="752">
        <v>85.150000000000048</v>
      </c>
      <c r="M510" s="752">
        <v>6</v>
      </c>
      <c r="N510" s="753">
        <v>510.90000000000032</v>
      </c>
    </row>
    <row r="511" spans="1:14" ht="14.4" customHeight="1" x14ac:dyDescent="0.3">
      <c r="A511" s="747" t="s">
        <v>574</v>
      </c>
      <c r="B511" s="748" t="s">
        <v>575</v>
      </c>
      <c r="C511" s="749" t="s">
        <v>596</v>
      </c>
      <c r="D511" s="750" t="s">
        <v>597</v>
      </c>
      <c r="E511" s="751">
        <v>50113001</v>
      </c>
      <c r="F511" s="750" t="s">
        <v>611</v>
      </c>
      <c r="G511" s="749" t="s">
        <v>612</v>
      </c>
      <c r="H511" s="749">
        <v>194920</v>
      </c>
      <c r="I511" s="749">
        <v>94920</v>
      </c>
      <c r="J511" s="749" t="s">
        <v>639</v>
      </c>
      <c r="K511" s="749" t="s">
        <v>640</v>
      </c>
      <c r="L511" s="752">
        <v>74.010000000000005</v>
      </c>
      <c r="M511" s="752">
        <v>2</v>
      </c>
      <c r="N511" s="753">
        <v>148.02000000000001</v>
      </c>
    </row>
    <row r="512" spans="1:14" ht="14.4" customHeight="1" x14ac:dyDescent="0.3">
      <c r="A512" s="747" t="s">
        <v>574</v>
      </c>
      <c r="B512" s="748" t="s">
        <v>575</v>
      </c>
      <c r="C512" s="749" t="s">
        <v>596</v>
      </c>
      <c r="D512" s="750" t="s">
        <v>597</v>
      </c>
      <c r="E512" s="751">
        <v>50113001</v>
      </c>
      <c r="F512" s="750" t="s">
        <v>611</v>
      </c>
      <c r="G512" s="749" t="s">
        <v>628</v>
      </c>
      <c r="H512" s="749">
        <v>202900</v>
      </c>
      <c r="I512" s="749">
        <v>202900</v>
      </c>
      <c r="J512" s="749" t="s">
        <v>1099</v>
      </c>
      <c r="K512" s="749" t="s">
        <v>1100</v>
      </c>
      <c r="L512" s="752">
        <v>33.88421052631579</v>
      </c>
      <c r="M512" s="752">
        <v>19</v>
      </c>
      <c r="N512" s="753">
        <v>643.79999999999995</v>
      </c>
    </row>
    <row r="513" spans="1:14" ht="14.4" customHeight="1" x14ac:dyDescent="0.3">
      <c r="A513" s="747" t="s">
        <v>574</v>
      </c>
      <c r="B513" s="748" t="s">
        <v>575</v>
      </c>
      <c r="C513" s="749" t="s">
        <v>596</v>
      </c>
      <c r="D513" s="750" t="s">
        <v>597</v>
      </c>
      <c r="E513" s="751">
        <v>50113001</v>
      </c>
      <c r="F513" s="750" t="s">
        <v>611</v>
      </c>
      <c r="G513" s="749" t="s">
        <v>612</v>
      </c>
      <c r="H513" s="749">
        <v>235897</v>
      </c>
      <c r="I513" s="749">
        <v>235897</v>
      </c>
      <c r="J513" s="749" t="s">
        <v>1278</v>
      </c>
      <c r="K513" s="749" t="s">
        <v>1279</v>
      </c>
      <c r="L513" s="752">
        <v>59.91</v>
      </c>
      <c r="M513" s="752">
        <v>1</v>
      </c>
      <c r="N513" s="753">
        <v>59.91</v>
      </c>
    </row>
    <row r="514" spans="1:14" ht="14.4" customHeight="1" x14ac:dyDescent="0.3">
      <c r="A514" s="747" t="s">
        <v>574</v>
      </c>
      <c r="B514" s="748" t="s">
        <v>575</v>
      </c>
      <c r="C514" s="749" t="s">
        <v>596</v>
      </c>
      <c r="D514" s="750" t="s">
        <v>597</v>
      </c>
      <c r="E514" s="751">
        <v>50113001</v>
      </c>
      <c r="F514" s="750" t="s">
        <v>611</v>
      </c>
      <c r="G514" s="749" t="s">
        <v>612</v>
      </c>
      <c r="H514" s="749">
        <v>189244</v>
      </c>
      <c r="I514" s="749">
        <v>89244</v>
      </c>
      <c r="J514" s="749" t="s">
        <v>1280</v>
      </c>
      <c r="K514" s="749" t="s">
        <v>1281</v>
      </c>
      <c r="L514" s="752">
        <v>20.759999999999998</v>
      </c>
      <c r="M514" s="752">
        <v>20</v>
      </c>
      <c r="N514" s="753">
        <v>415.19999999999993</v>
      </c>
    </row>
    <row r="515" spans="1:14" ht="14.4" customHeight="1" x14ac:dyDescent="0.3">
      <c r="A515" s="747" t="s">
        <v>574</v>
      </c>
      <c r="B515" s="748" t="s">
        <v>575</v>
      </c>
      <c r="C515" s="749" t="s">
        <v>596</v>
      </c>
      <c r="D515" s="750" t="s">
        <v>597</v>
      </c>
      <c r="E515" s="751">
        <v>50113001</v>
      </c>
      <c r="F515" s="750" t="s">
        <v>611</v>
      </c>
      <c r="G515" s="749" t="s">
        <v>612</v>
      </c>
      <c r="H515" s="749">
        <v>126247</v>
      </c>
      <c r="I515" s="749">
        <v>26247</v>
      </c>
      <c r="J515" s="749" t="s">
        <v>1282</v>
      </c>
      <c r="K515" s="749" t="s">
        <v>851</v>
      </c>
      <c r="L515" s="752">
        <v>205.04000000000008</v>
      </c>
      <c r="M515" s="752">
        <v>1</v>
      </c>
      <c r="N515" s="753">
        <v>205.04000000000008</v>
      </c>
    </row>
    <row r="516" spans="1:14" ht="14.4" customHeight="1" x14ac:dyDescent="0.3">
      <c r="A516" s="747" t="s">
        <v>574</v>
      </c>
      <c r="B516" s="748" t="s">
        <v>575</v>
      </c>
      <c r="C516" s="749" t="s">
        <v>596</v>
      </c>
      <c r="D516" s="750" t="s">
        <v>597</v>
      </c>
      <c r="E516" s="751">
        <v>50113001</v>
      </c>
      <c r="F516" s="750" t="s">
        <v>611</v>
      </c>
      <c r="G516" s="749" t="s">
        <v>612</v>
      </c>
      <c r="H516" s="749">
        <v>191729</v>
      </c>
      <c r="I516" s="749">
        <v>191729</v>
      </c>
      <c r="J516" s="749" t="s">
        <v>1283</v>
      </c>
      <c r="K516" s="749" t="s">
        <v>1284</v>
      </c>
      <c r="L516" s="752">
        <v>91.839999999999989</v>
      </c>
      <c r="M516" s="752">
        <v>1</v>
      </c>
      <c r="N516" s="753">
        <v>91.839999999999989</v>
      </c>
    </row>
    <row r="517" spans="1:14" ht="14.4" customHeight="1" x14ac:dyDescent="0.3">
      <c r="A517" s="747" t="s">
        <v>574</v>
      </c>
      <c r="B517" s="748" t="s">
        <v>575</v>
      </c>
      <c r="C517" s="749" t="s">
        <v>596</v>
      </c>
      <c r="D517" s="750" t="s">
        <v>597</v>
      </c>
      <c r="E517" s="751">
        <v>50113001</v>
      </c>
      <c r="F517" s="750" t="s">
        <v>611</v>
      </c>
      <c r="G517" s="749" t="s">
        <v>612</v>
      </c>
      <c r="H517" s="749">
        <v>203954</v>
      </c>
      <c r="I517" s="749">
        <v>203954</v>
      </c>
      <c r="J517" s="749" t="s">
        <v>1031</v>
      </c>
      <c r="K517" s="749" t="s">
        <v>1285</v>
      </c>
      <c r="L517" s="752">
        <v>92.4</v>
      </c>
      <c r="M517" s="752">
        <v>2</v>
      </c>
      <c r="N517" s="753">
        <v>184.8</v>
      </c>
    </row>
    <row r="518" spans="1:14" ht="14.4" customHeight="1" x14ac:dyDescent="0.3">
      <c r="A518" s="747" t="s">
        <v>574</v>
      </c>
      <c r="B518" s="748" t="s">
        <v>575</v>
      </c>
      <c r="C518" s="749" t="s">
        <v>596</v>
      </c>
      <c r="D518" s="750" t="s">
        <v>597</v>
      </c>
      <c r="E518" s="751">
        <v>50113001</v>
      </c>
      <c r="F518" s="750" t="s">
        <v>611</v>
      </c>
      <c r="G518" s="749" t="s">
        <v>628</v>
      </c>
      <c r="H518" s="749">
        <v>158697</v>
      </c>
      <c r="I518" s="749">
        <v>158697</v>
      </c>
      <c r="J518" s="749" t="s">
        <v>661</v>
      </c>
      <c r="K518" s="749" t="s">
        <v>1286</v>
      </c>
      <c r="L518" s="752">
        <v>86.280000000000015</v>
      </c>
      <c r="M518" s="752">
        <v>1</v>
      </c>
      <c r="N518" s="753">
        <v>86.280000000000015</v>
      </c>
    </row>
    <row r="519" spans="1:14" ht="14.4" customHeight="1" x14ac:dyDescent="0.3">
      <c r="A519" s="747" t="s">
        <v>574</v>
      </c>
      <c r="B519" s="748" t="s">
        <v>575</v>
      </c>
      <c r="C519" s="749" t="s">
        <v>596</v>
      </c>
      <c r="D519" s="750" t="s">
        <v>597</v>
      </c>
      <c r="E519" s="751">
        <v>50113001</v>
      </c>
      <c r="F519" s="750" t="s">
        <v>611</v>
      </c>
      <c r="G519" s="749" t="s">
        <v>612</v>
      </c>
      <c r="H519" s="749">
        <v>989607</v>
      </c>
      <c r="I519" s="749">
        <v>0</v>
      </c>
      <c r="J519" s="749" t="s">
        <v>1287</v>
      </c>
      <c r="K519" s="749" t="s">
        <v>576</v>
      </c>
      <c r="L519" s="752">
        <v>44.94</v>
      </c>
      <c r="M519" s="752">
        <v>2</v>
      </c>
      <c r="N519" s="753">
        <v>89.88</v>
      </c>
    </row>
    <row r="520" spans="1:14" ht="14.4" customHeight="1" x14ac:dyDescent="0.3">
      <c r="A520" s="747" t="s">
        <v>574</v>
      </c>
      <c r="B520" s="748" t="s">
        <v>575</v>
      </c>
      <c r="C520" s="749" t="s">
        <v>596</v>
      </c>
      <c r="D520" s="750" t="s">
        <v>597</v>
      </c>
      <c r="E520" s="751">
        <v>50113001</v>
      </c>
      <c r="F520" s="750" t="s">
        <v>611</v>
      </c>
      <c r="G520" s="749" t="s">
        <v>612</v>
      </c>
      <c r="H520" s="749">
        <v>16321</v>
      </c>
      <c r="I520" s="749">
        <v>16321</v>
      </c>
      <c r="J520" s="749" t="s">
        <v>663</v>
      </c>
      <c r="K520" s="749" t="s">
        <v>1288</v>
      </c>
      <c r="L520" s="752">
        <v>240.94000000000003</v>
      </c>
      <c r="M520" s="752">
        <v>3</v>
      </c>
      <c r="N520" s="753">
        <v>722.82</v>
      </c>
    </row>
    <row r="521" spans="1:14" ht="14.4" customHeight="1" x14ac:dyDescent="0.3">
      <c r="A521" s="747" t="s">
        <v>574</v>
      </c>
      <c r="B521" s="748" t="s">
        <v>575</v>
      </c>
      <c r="C521" s="749" t="s">
        <v>596</v>
      </c>
      <c r="D521" s="750" t="s">
        <v>597</v>
      </c>
      <c r="E521" s="751">
        <v>50113001</v>
      </c>
      <c r="F521" s="750" t="s">
        <v>611</v>
      </c>
      <c r="G521" s="749" t="s">
        <v>612</v>
      </c>
      <c r="H521" s="749">
        <v>199466</v>
      </c>
      <c r="I521" s="749">
        <v>199466</v>
      </c>
      <c r="J521" s="749" t="s">
        <v>1289</v>
      </c>
      <c r="K521" s="749" t="s">
        <v>1290</v>
      </c>
      <c r="L521" s="752">
        <v>112.51</v>
      </c>
      <c r="M521" s="752">
        <v>2</v>
      </c>
      <c r="N521" s="753">
        <v>225.02</v>
      </c>
    </row>
    <row r="522" spans="1:14" ht="14.4" customHeight="1" x14ac:dyDescent="0.3">
      <c r="A522" s="747" t="s">
        <v>574</v>
      </c>
      <c r="B522" s="748" t="s">
        <v>575</v>
      </c>
      <c r="C522" s="749" t="s">
        <v>596</v>
      </c>
      <c r="D522" s="750" t="s">
        <v>597</v>
      </c>
      <c r="E522" s="751">
        <v>50113001</v>
      </c>
      <c r="F522" s="750" t="s">
        <v>611</v>
      </c>
      <c r="G522" s="749" t="s">
        <v>612</v>
      </c>
      <c r="H522" s="749">
        <v>206529</v>
      </c>
      <c r="I522" s="749">
        <v>206529</v>
      </c>
      <c r="J522" s="749" t="s">
        <v>1291</v>
      </c>
      <c r="K522" s="749" t="s">
        <v>1292</v>
      </c>
      <c r="L522" s="752">
        <v>132.38999999999999</v>
      </c>
      <c r="M522" s="752">
        <v>1</v>
      </c>
      <c r="N522" s="753">
        <v>132.38999999999999</v>
      </c>
    </row>
    <row r="523" spans="1:14" ht="14.4" customHeight="1" x14ac:dyDescent="0.3">
      <c r="A523" s="747" t="s">
        <v>574</v>
      </c>
      <c r="B523" s="748" t="s">
        <v>575</v>
      </c>
      <c r="C523" s="749" t="s">
        <v>596</v>
      </c>
      <c r="D523" s="750" t="s">
        <v>597</v>
      </c>
      <c r="E523" s="751">
        <v>50113001</v>
      </c>
      <c r="F523" s="750" t="s">
        <v>611</v>
      </c>
      <c r="G523" s="749" t="s">
        <v>612</v>
      </c>
      <c r="H523" s="749">
        <v>171539</v>
      </c>
      <c r="I523" s="749">
        <v>171539</v>
      </c>
      <c r="J523" s="749" t="s">
        <v>1293</v>
      </c>
      <c r="K523" s="749" t="s">
        <v>1294</v>
      </c>
      <c r="L523" s="752">
        <v>27.479999999999997</v>
      </c>
      <c r="M523" s="752">
        <v>1</v>
      </c>
      <c r="N523" s="753">
        <v>27.479999999999997</v>
      </c>
    </row>
    <row r="524" spans="1:14" ht="14.4" customHeight="1" x14ac:dyDescent="0.3">
      <c r="A524" s="747" t="s">
        <v>574</v>
      </c>
      <c r="B524" s="748" t="s">
        <v>575</v>
      </c>
      <c r="C524" s="749" t="s">
        <v>596</v>
      </c>
      <c r="D524" s="750" t="s">
        <v>597</v>
      </c>
      <c r="E524" s="751">
        <v>50113001</v>
      </c>
      <c r="F524" s="750" t="s">
        <v>611</v>
      </c>
      <c r="G524" s="749" t="s">
        <v>628</v>
      </c>
      <c r="H524" s="749">
        <v>110252</v>
      </c>
      <c r="I524" s="749">
        <v>10252</v>
      </c>
      <c r="J524" s="749" t="s">
        <v>1295</v>
      </c>
      <c r="K524" s="749" t="s">
        <v>1276</v>
      </c>
      <c r="L524" s="752">
        <v>70.400000000000006</v>
      </c>
      <c r="M524" s="752">
        <v>1</v>
      </c>
      <c r="N524" s="753">
        <v>70.400000000000006</v>
      </c>
    </row>
    <row r="525" spans="1:14" ht="14.4" customHeight="1" x14ac:dyDescent="0.3">
      <c r="A525" s="747" t="s">
        <v>574</v>
      </c>
      <c r="B525" s="748" t="s">
        <v>575</v>
      </c>
      <c r="C525" s="749" t="s">
        <v>596</v>
      </c>
      <c r="D525" s="750" t="s">
        <v>597</v>
      </c>
      <c r="E525" s="751">
        <v>50113001</v>
      </c>
      <c r="F525" s="750" t="s">
        <v>611</v>
      </c>
      <c r="G525" s="749" t="s">
        <v>612</v>
      </c>
      <c r="H525" s="749">
        <v>145981</v>
      </c>
      <c r="I525" s="749">
        <v>45981</v>
      </c>
      <c r="J525" s="749" t="s">
        <v>671</v>
      </c>
      <c r="K525" s="749" t="s">
        <v>672</v>
      </c>
      <c r="L525" s="752">
        <v>1704.5600000000002</v>
      </c>
      <c r="M525" s="752">
        <v>2</v>
      </c>
      <c r="N525" s="753">
        <v>3409.1200000000003</v>
      </c>
    </row>
    <row r="526" spans="1:14" ht="14.4" customHeight="1" x14ac:dyDescent="0.3">
      <c r="A526" s="747" t="s">
        <v>574</v>
      </c>
      <c r="B526" s="748" t="s">
        <v>575</v>
      </c>
      <c r="C526" s="749" t="s">
        <v>596</v>
      </c>
      <c r="D526" s="750" t="s">
        <v>597</v>
      </c>
      <c r="E526" s="751">
        <v>50113001</v>
      </c>
      <c r="F526" s="750" t="s">
        <v>611</v>
      </c>
      <c r="G526" s="749" t="s">
        <v>612</v>
      </c>
      <c r="H526" s="749">
        <v>848477</v>
      </c>
      <c r="I526" s="749">
        <v>124346</v>
      </c>
      <c r="J526" s="749" t="s">
        <v>1296</v>
      </c>
      <c r="K526" s="749" t="s">
        <v>897</v>
      </c>
      <c r="L526" s="752">
        <v>131.27000000000001</v>
      </c>
      <c r="M526" s="752">
        <v>1</v>
      </c>
      <c r="N526" s="753">
        <v>131.27000000000001</v>
      </c>
    </row>
    <row r="527" spans="1:14" ht="14.4" customHeight="1" x14ac:dyDescent="0.3">
      <c r="A527" s="747" t="s">
        <v>574</v>
      </c>
      <c r="B527" s="748" t="s">
        <v>575</v>
      </c>
      <c r="C527" s="749" t="s">
        <v>596</v>
      </c>
      <c r="D527" s="750" t="s">
        <v>597</v>
      </c>
      <c r="E527" s="751">
        <v>50113001</v>
      </c>
      <c r="F527" s="750" t="s">
        <v>611</v>
      </c>
      <c r="G527" s="749" t="s">
        <v>612</v>
      </c>
      <c r="H527" s="749">
        <v>169154</v>
      </c>
      <c r="I527" s="749">
        <v>169154</v>
      </c>
      <c r="J527" s="749" t="s">
        <v>1297</v>
      </c>
      <c r="K527" s="749" t="s">
        <v>1298</v>
      </c>
      <c r="L527" s="752">
        <v>197.63</v>
      </c>
      <c r="M527" s="752">
        <v>1</v>
      </c>
      <c r="N527" s="753">
        <v>197.63</v>
      </c>
    </row>
    <row r="528" spans="1:14" ht="14.4" customHeight="1" x14ac:dyDescent="0.3">
      <c r="A528" s="747" t="s">
        <v>574</v>
      </c>
      <c r="B528" s="748" t="s">
        <v>575</v>
      </c>
      <c r="C528" s="749" t="s">
        <v>596</v>
      </c>
      <c r="D528" s="750" t="s">
        <v>597</v>
      </c>
      <c r="E528" s="751">
        <v>50113001</v>
      </c>
      <c r="F528" s="750" t="s">
        <v>611</v>
      </c>
      <c r="G528" s="749" t="s">
        <v>612</v>
      </c>
      <c r="H528" s="749">
        <v>230409</v>
      </c>
      <c r="I528" s="749">
        <v>230409</v>
      </c>
      <c r="J528" s="749" t="s">
        <v>1115</v>
      </c>
      <c r="K528" s="749" t="s">
        <v>660</v>
      </c>
      <c r="L528" s="752">
        <v>19.820000000000004</v>
      </c>
      <c r="M528" s="752">
        <v>2</v>
      </c>
      <c r="N528" s="753">
        <v>39.640000000000008</v>
      </c>
    </row>
    <row r="529" spans="1:14" ht="14.4" customHeight="1" x14ac:dyDescent="0.3">
      <c r="A529" s="747" t="s">
        <v>574</v>
      </c>
      <c r="B529" s="748" t="s">
        <v>575</v>
      </c>
      <c r="C529" s="749" t="s">
        <v>596</v>
      </c>
      <c r="D529" s="750" t="s">
        <v>597</v>
      </c>
      <c r="E529" s="751">
        <v>50113001</v>
      </c>
      <c r="F529" s="750" t="s">
        <v>611</v>
      </c>
      <c r="G529" s="749" t="s">
        <v>612</v>
      </c>
      <c r="H529" s="749">
        <v>230415</v>
      </c>
      <c r="I529" s="749">
        <v>230415</v>
      </c>
      <c r="J529" s="749" t="s">
        <v>673</v>
      </c>
      <c r="K529" s="749" t="s">
        <v>674</v>
      </c>
      <c r="L529" s="752">
        <v>27.239999999999991</v>
      </c>
      <c r="M529" s="752">
        <v>2</v>
      </c>
      <c r="N529" s="753">
        <v>54.479999999999983</v>
      </c>
    </row>
    <row r="530" spans="1:14" ht="14.4" customHeight="1" x14ac:dyDescent="0.3">
      <c r="A530" s="747" t="s">
        <v>574</v>
      </c>
      <c r="B530" s="748" t="s">
        <v>575</v>
      </c>
      <c r="C530" s="749" t="s">
        <v>596</v>
      </c>
      <c r="D530" s="750" t="s">
        <v>597</v>
      </c>
      <c r="E530" s="751">
        <v>50113001</v>
      </c>
      <c r="F530" s="750" t="s">
        <v>611</v>
      </c>
      <c r="G530" s="749" t="s">
        <v>612</v>
      </c>
      <c r="H530" s="749">
        <v>848783</v>
      </c>
      <c r="I530" s="749">
        <v>115400</v>
      </c>
      <c r="J530" s="749" t="s">
        <v>675</v>
      </c>
      <c r="K530" s="749" t="s">
        <v>1299</v>
      </c>
      <c r="L530" s="752">
        <v>309.44069999999999</v>
      </c>
      <c r="M530" s="752">
        <v>1</v>
      </c>
      <c r="N530" s="753">
        <v>309.44069999999999</v>
      </c>
    </row>
    <row r="531" spans="1:14" ht="14.4" customHeight="1" x14ac:dyDescent="0.3">
      <c r="A531" s="747" t="s">
        <v>574</v>
      </c>
      <c r="B531" s="748" t="s">
        <v>575</v>
      </c>
      <c r="C531" s="749" t="s">
        <v>596</v>
      </c>
      <c r="D531" s="750" t="s">
        <v>597</v>
      </c>
      <c r="E531" s="751">
        <v>50113001</v>
      </c>
      <c r="F531" s="750" t="s">
        <v>611</v>
      </c>
      <c r="G531" s="749" t="s">
        <v>612</v>
      </c>
      <c r="H531" s="749">
        <v>156992</v>
      </c>
      <c r="I531" s="749">
        <v>56992</v>
      </c>
      <c r="J531" s="749" t="s">
        <v>677</v>
      </c>
      <c r="K531" s="749" t="s">
        <v>678</v>
      </c>
      <c r="L531" s="752">
        <v>61.440000000000005</v>
      </c>
      <c r="M531" s="752">
        <v>9</v>
      </c>
      <c r="N531" s="753">
        <v>552.96</v>
      </c>
    </row>
    <row r="532" spans="1:14" ht="14.4" customHeight="1" x14ac:dyDescent="0.3">
      <c r="A532" s="747" t="s">
        <v>574</v>
      </c>
      <c r="B532" s="748" t="s">
        <v>575</v>
      </c>
      <c r="C532" s="749" t="s">
        <v>596</v>
      </c>
      <c r="D532" s="750" t="s">
        <v>597</v>
      </c>
      <c r="E532" s="751">
        <v>50113001</v>
      </c>
      <c r="F532" s="750" t="s">
        <v>611</v>
      </c>
      <c r="G532" s="749" t="s">
        <v>628</v>
      </c>
      <c r="H532" s="749">
        <v>214427</v>
      </c>
      <c r="I532" s="749">
        <v>214427</v>
      </c>
      <c r="J532" s="749" t="s">
        <v>681</v>
      </c>
      <c r="K532" s="749" t="s">
        <v>682</v>
      </c>
      <c r="L532" s="752">
        <v>16.58047619047619</v>
      </c>
      <c r="M532" s="752">
        <v>420</v>
      </c>
      <c r="N532" s="753">
        <v>6963.8</v>
      </c>
    </row>
    <row r="533" spans="1:14" ht="14.4" customHeight="1" x14ac:dyDescent="0.3">
      <c r="A533" s="747" t="s">
        <v>574</v>
      </c>
      <c r="B533" s="748" t="s">
        <v>575</v>
      </c>
      <c r="C533" s="749" t="s">
        <v>596</v>
      </c>
      <c r="D533" s="750" t="s">
        <v>597</v>
      </c>
      <c r="E533" s="751">
        <v>50113001</v>
      </c>
      <c r="F533" s="750" t="s">
        <v>611</v>
      </c>
      <c r="G533" s="749" t="s">
        <v>628</v>
      </c>
      <c r="H533" s="749">
        <v>113767</v>
      </c>
      <c r="I533" s="749">
        <v>13767</v>
      </c>
      <c r="J533" s="749" t="s">
        <v>683</v>
      </c>
      <c r="K533" s="749" t="s">
        <v>684</v>
      </c>
      <c r="L533" s="752">
        <v>44.66</v>
      </c>
      <c r="M533" s="752">
        <v>2</v>
      </c>
      <c r="N533" s="753">
        <v>89.32</v>
      </c>
    </row>
    <row r="534" spans="1:14" ht="14.4" customHeight="1" x14ac:dyDescent="0.3">
      <c r="A534" s="747" t="s">
        <v>574</v>
      </c>
      <c r="B534" s="748" t="s">
        <v>575</v>
      </c>
      <c r="C534" s="749" t="s">
        <v>596</v>
      </c>
      <c r="D534" s="750" t="s">
        <v>597</v>
      </c>
      <c r="E534" s="751">
        <v>50113001</v>
      </c>
      <c r="F534" s="750" t="s">
        <v>611</v>
      </c>
      <c r="G534" s="749" t="s">
        <v>612</v>
      </c>
      <c r="H534" s="749">
        <v>216471</v>
      </c>
      <c r="I534" s="749">
        <v>216471</v>
      </c>
      <c r="J534" s="749" t="s">
        <v>1300</v>
      </c>
      <c r="K534" s="749" t="s">
        <v>1301</v>
      </c>
      <c r="L534" s="752">
        <v>124.30000000000003</v>
      </c>
      <c r="M534" s="752">
        <v>9</v>
      </c>
      <c r="N534" s="753">
        <v>1118.7000000000003</v>
      </c>
    </row>
    <row r="535" spans="1:14" ht="14.4" customHeight="1" x14ac:dyDescent="0.3">
      <c r="A535" s="747" t="s">
        <v>574</v>
      </c>
      <c r="B535" s="748" t="s">
        <v>575</v>
      </c>
      <c r="C535" s="749" t="s">
        <v>596</v>
      </c>
      <c r="D535" s="750" t="s">
        <v>597</v>
      </c>
      <c r="E535" s="751">
        <v>50113001</v>
      </c>
      <c r="F535" s="750" t="s">
        <v>611</v>
      </c>
      <c r="G535" s="749" t="s">
        <v>612</v>
      </c>
      <c r="H535" s="749">
        <v>193104</v>
      </c>
      <c r="I535" s="749">
        <v>93104</v>
      </c>
      <c r="J535" s="749" t="s">
        <v>688</v>
      </c>
      <c r="K535" s="749" t="s">
        <v>690</v>
      </c>
      <c r="L535" s="752">
        <v>47.278805970149257</v>
      </c>
      <c r="M535" s="752">
        <v>67</v>
      </c>
      <c r="N535" s="753">
        <v>3167.6800000000003</v>
      </c>
    </row>
    <row r="536" spans="1:14" ht="14.4" customHeight="1" x14ac:dyDescent="0.3">
      <c r="A536" s="747" t="s">
        <v>574</v>
      </c>
      <c r="B536" s="748" t="s">
        <v>575</v>
      </c>
      <c r="C536" s="749" t="s">
        <v>596</v>
      </c>
      <c r="D536" s="750" t="s">
        <v>597</v>
      </c>
      <c r="E536" s="751">
        <v>50113001</v>
      </c>
      <c r="F536" s="750" t="s">
        <v>611</v>
      </c>
      <c r="G536" s="749" t="s">
        <v>612</v>
      </c>
      <c r="H536" s="749">
        <v>193105</v>
      </c>
      <c r="I536" s="749">
        <v>93105</v>
      </c>
      <c r="J536" s="749" t="s">
        <v>688</v>
      </c>
      <c r="K536" s="749" t="s">
        <v>689</v>
      </c>
      <c r="L536" s="752">
        <v>208.57153846153849</v>
      </c>
      <c r="M536" s="752">
        <v>13</v>
      </c>
      <c r="N536" s="753">
        <v>2711.4300000000003</v>
      </c>
    </row>
    <row r="537" spans="1:14" ht="14.4" customHeight="1" x14ac:dyDescent="0.3">
      <c r="A537" s="747" t="s">
        <v>574</v>
      </c>
      <c r="B537" s="748" t="s">
        <v>575</v>
      </c>
      <c r="C537" s="749" t="s">
        <v>596</v>
      </c>
      <c r="D537" s="750" t="s">
        <v>597</v>
      </c>
      <c r="E537" s="751">
        <v>50113001</v>
      </c>
      <c r="F537" s="750" t="s">
        <v>611</v>
      </c>
      <c r="G537" s="749" t="s">
        <v>612</v>
      </c>
      <c r="H537" s="749">
        <v>197522</v>
      </c>
      <c r="I537" s="749">
        <v>97522</v>
      </c>
      <c r="J537" s="749" t="s">
        <v>693</v>
      </c>
      <c r="K537" s="749" t="s">
        <v>694</v>
      </c>
      <c r="L537" s="752">
        <v>159.19999999999999</v>
      </c>
      <c r="M537" s="752">
        <v>2</v>
      </c>
      <c r="N537" s="753">
        <v>318.39999999999998</v>
      </c>
    </row>
    <row r="538" spans="1:14" ht="14.4" customHeight="1" x14ac:dyDescent="0.3">
      <c r="A538" s="747" t="s">
        <v>574</v>
      </c>
      <c r="B538" s="748" t="s">
        <v>575</v>
      </c>
      <c r="C538" s="749" t="s">
        <v>596</v>
      </c>
      <c r="D538" s="750" t="s">
        <v>597</v>
      </c>
      <c r="E538" s="751">
        <v>50113001</v>
      </c>
      <c r="F538" s="750" t="s">
        <v>611</v>
      </c>
      <c r="G538" s="749" t="s">
        <v>612</v>
      </c>
      <c r="H538" s="749">
        <v>114075</v>
      </c>
      <c r="I538" s="749">
        <v>14075</v>
      </c>
      <c r="J538" s="749" t="s">
        <v>693</v>
      </c>
      <c r="K538" s="749" t="s">
        <v>1302</v>
      </c>
      <c r="L538" s="752">
        <v>294.95</v>
      </c>
      <c r="M538" s="752">
        <v>1</v>
      </c>
      <c r="N538" s="753">
        <v>294.95</v>
      </c>
    </row>
    <row r="539" spans="1:14" ht="14.4" customHeight="1" x14ac:dyDescent="0.3">
      <c r="A539" s="747" t="s">
        <v>574</v>
      </c>
      <c r="B539" s="748" t="s">
        <v>575</v>
      </c>
      <c r="C539" s="749" t="s">
        <v>596</v>
      </c>
      <c r="D539" s="750" t="s">
        <v>597</v>
      </c>
      <c r="E539" s="751">
        <v>50113001</v>
      </c>
      <c r="F539" s="750" t="s">
        <v>611</v>
      </c>
      <c r="G539" s="749" t="s">
        <v>612</v>
      </c>
      <c r="H539" s="749">
        <v>102478</v>
      </c>
      <c r="I539" s="749">
        <v>2478</v>
      </c>
      <c r="J539" s="749" t="s">
        <v>695</v>
      </c>
      <c r="K539" s="749" t="s">
        <v>697</v>
      </c>
      <c r="L539" s="752">
        <v>77.079999999999984</v>
      </c>
      <c r="M539" s="752">
        <v>8</v>
      </c>
      <c r="N539" s="753">
        <v>616.63999999999987</v>
      </c>
    </row>
    <row r="540" spans="1:14" ht="14.4" customHeight="1" x14ac:dyDescent="0.3">
      <c r="A540" s="747" t="s">
        <v>574</v>
      </c>
      <c r="B540" s="748" t="s">
        <v>575</v>
      </c>
      <c r="C540" s="749" t="s">
        <v>596</v>
      </c>
      <c r="D540" s="750" t="s">
        <v>597</v>
      </c>
      <c r="E540" s="751">
        <v>50113001</v>
      </c>
      <c r="F540" s="750" t="s">
        <v>611</v>
      </c>
      <c r="G540" s="749" t="s">
        <v>612</v>
      </c>
      <c r="H540" s="749">
        <v>230420</v>
      </c>
      <c r="I540" s="749">
        <v>230420</v>
      </c>
      <c r="J540" s="749" t="s">
        <v>695</v>
      </c>
      <c r="K540" s="749" t="s">
        <v>697</v>
      </c>
      <c r="L540" s="752">
        <v>77.080000000000013</v>
      </c>
      <c r="M540" s="752">
        <v>16</v>
      </c>
      <c r="N540" s="753">
        <v>1233.2800000000002</v>
      </c>
    </row>
    <row r="541" spans="1:14" ht="14.4" customHeight="1" x14ac:dyDescent="0.3">
      <c r="A541" s="747" t="s">
        <v>574</v>
      </c>
      <c r="B541" s="748" t="s">
        <v>575</v>
      </c>
      <c r="C541" s="749" t="s">
        <v>596</v>
      </c>
      <c r="D541" s="750" t="s">
        <v>597</v>
      </c>
      <c r="E541" s="751">
        <v>50113001</v>
      </c>
      <c r="F541" s="750" t="s">
        <v>611</v>
      </c>
      <c r="G541" s="749" t="s">
        <v>612</v>
      </c>
      <c r="H541" s="749">
        <v>846346</v>
      </c>
      <c r="I541" s="749">
        <v>119672</v>
      </c>
      <c r="J541" s="749" t="s">
        <v>1303</v>
      </c>
      <c r="K541" s="749" t="s">
        <v>1304</v>
      </c>
      <c r="L541" s="752">
        <v>123.40999999999998</v>
      </c>
      <c r="M541" s="752">
        <v>1</v>
      </c>
      <c r="N541" s="753">
        <v>123.40999999999998</v>
      </c>
    </row>
    <row r="542" spans="1:14" ht="14.4" customHeight="1" x14ac:dyDescent="0.3">
      <c r="A542" s="747" t="s">
        <v>574</v>
      </c>
      <c r="B542" s="748" t="s">
        <v>575</v>
      </c>
      <c r="C542" s="749" t="s">
        <v>596</v>
      </c>
      <c r="D542" s="750" t="s">
        <v>597</v>
      </c>
      <c r="E542" s="751">
        <v>50113001</v>
      </c>
      <c r="F542" s="750" t="s">
        <v>611</v>
      </c>
      <c r="G542" s="749" t="s">
        <v>612</v>
      </c>
      <c r="H542" s="749">
        <v>117011</v>
      </c>
      <c r="I542" s="749">
        <v>17011</v>
      </c>
      <c r="J542" s="749" t="s">
        <v>698</v>
      </c>
      <c r="K542" s="749" t="s">
        <v>699</v>
      </c>
      <c r="L542" s="752">
        <v>145.5</v>
      </c>
      <c r="M542" s="752">
        <v>32</v>
      </c>
      <c r="N542" s="753">
        <v>4656</v>
      </c>
    </row>
    <row r="543" spans="1:14" ht="14.4" customHeight="1" x14ac:dyDescent="0.3">
      <c r="A543" s="747" t="s">
        <v>574</v>
      </c>
      <c r="B543" s="748" t="s">
        <v>575</v>
      </c>
      <c r="C543" s="749" t="s">
        <v>596</v>
      </c>
      <c r="D543" s="750" t="s">
        <v>597</v>
      </c>
      <c r="E543" s="751">
        <v>50113001</v>
      </c>
      <c r="F543" s="750" t="s">
        <v>611</v>
      </c>
      <c r="G543" s="749" t="s">
        <v>612</v>
      </c>
      <c r="H543" s="749">
        <v>108499</v>
      </c>
      <c r="I543" s="749">
        <v>8499</v>
      </c>
      <c r="J543" s="749" t="s">
        <v>702</v>
      </c>
      <c r="K543" s="749" t="s">
        <v>703</v>
      </c>
      <c r="L543" s="752">
        <v>111.33666666666666</v>
      </c>
      <c r="M543" s="752">
        <v>48</v>
      </c>
      <c r="N543" s="753">
        <v>5344.16</v>
      </c>
    </row>
    <row r="544" spans="1:14" ht="14.4" customHeight="1" x14ac:dyDescent="0.3">
      <c r="A544" s="747" t="s">
        <v>574</v>
      </c>
      <c r="B544" s="748" t="s">
        <v>575</v>
      </c>
      <c r="C544" s="749" t="s">
        <v>596</v>
      </c>
      <c r="D544" s="750" t="s">
        <v>597</v>
      </c>
      <c r="E544" s="751">
        <v>50113001</v>
      </c>
      <c r="F544" s="750" t="s">
        <v>611</v>
      </c>
      <c r="G544" s="749" t="s">
        <v>612</v>
      </c>
      <c r="H544" s="749">
        <v>231751</v>
      </c>
      <c r="I544" s="749">
        <v>231751</v>
      </c>
      <c r="J544" s="749" t="s">
        <v>702</v>
      </c>
      <c r="K544" s="749" t="s">
        <v>703</v>
      </c>
      <c r="L544" s="752">
        <v>111.51599999999999</v>
      </c>
      <c r="M544" s="752">
        <v>20</v>
      </c>
      <c r="N544" s="753">
        <v>2230.3199999999997</v>
      </c>
    </row>
    <row r="545" spans="1:14" ht="14.4" customHeight="1" x14ac:dyDescent="0.3">
      <c r="A545" s="747" t="s">
        <v>574</v>
      </c>
      <c r="B545" s="748" t="s">
        <v>575</v>
      </c>
      <c r="C545" s="749" t="s">
        <v>596</v>
      </c>
      <c r="D545" s="750" t="s">
        <v>597</v>
      </c>
      <c r="E545" s="751">
        <v>50113001</v>
      </c>
      <c r="F545" s="750" t="s">
        <v>611</v>
      </c>
      <c r="G545" s="749" t="s">
        <v>612</v>
      </c>
      <c r="H545" s="749">
        <v>102479</v>
      </c>
      <c r="I545" s="749">
        <v>2479</v>
      </c>
      <c r="J545" s="749" t="s">
        <v>704</v>
      </c>
      <c r="K545" s="749" t="s">
        <v>706</v>
      </c>
      <c r="L545" s="752">
        <v>65.569999999999993</v>
      </c>
      <c r="M545" s="752">
        <v>3</v>
      </c>
      <c r="N545" s="753">
        <v>196.70999999999998</v>
      </c>
    </row>
    <row r="546" spans="1:14" ht="14.4" customHeight="1" x14ac:dyDescent="0.3">
      <c r="A546" s="747" t="s">
        <v>574</v>
      </c>
      <c r="B546" s="748" t="s">
        <v>575</v>
      </c>
      <c r="C546" s="749" t="s">
        <v>596</v>
      </c>
      <c r="D546" s="750" t="s">
        <v>597</v>
      </c>
      <c r="E546" s="751">
        <v>50113001</v>
      </c>
      <c r="F546" s="750" t="s">
        <v>611</v>
      </c>
      <c r="G546" s="749" t="s">
        <v>612</v>
      </c>
      <c r="H546" s="749">
        <v>104071</v>
      </c>
      <c r="I546" s="749">
        <v>4071</v>
      </c>
      <c r="J546" s="749" t="s">
        <v>704</v>
      </c>
      <c r="K546" s="749" t="s">
        <v>705</v>
      </c>
      <c r="L546" s="752">
        <v>152.96999999999997</v>
      </c>
      <c r="M546" s="752">
        <v>2</v>
      </c>
      <c r="N546" s="753">
        <v>305.93999999999994</v>
      </c>
    </row>
    <row r="547" spans="1:14" ht="14.4" customHeight="1" x14ac:dyDescent="0.3">
      <c r="A547" s="747" t="s">
        <v>574</v>
      </c>
      <c r="B547" s="748" t="s">
        <v>575</v>
      </c>
      <c r="C547" s="749" t="s">
        <v>596</v>
      </c>
      <c r="D547" s="750" t="s">
        <v>597</v>
      </c>
      <c r="E547" s="751">
        <v>50113001</v>
      </c>
      <c r="F547" s="750" t="s">
        <v>611</v>
      </c>
      <c r="G547" s="749" t="s">
        <v>612</v>
      </c>
      <c r="H547" s="749">
        <v>154539</v>
      </c>
      <c r="I547" s="749">
        <v>54539</v>
      </c>
      <c r="J547" s="749" t="s">
        <v>709</v>
      </c>
      <c r="K547" s="749" t="s">
        <v>710</v>
      </c>
      <c r="L547" s="752">
        <v>60.21</v>
      </c>
      <c r="M547" s="752">
        <v>12</v>
      </c>
      <c r="N547" s="753">
        <v>722.52</v>
      </c>
    </row>
    <row r="548" spans="1:14" ht="14.4" customHeight="1" x14ac:dyDescent="0.3">
      <c r="A548" s="747" t="s">
        <v>574</v>
      </c>
      <c r="B548" s="748" t="s">
        <v>575</v>
      </c>
      <c r="C548" s="749" t="s">
        <v>596</v>
      </c>
      <c r="D548" s="750" t="s">
        <v>597</v>
      </c>
      <c r="E548" s="751">
        <v>50113001</v>
      </c>
      <c r="F548" s="750" t="s">
        <v>611</v>
      </c>
      <c r="G548" s="749" t="s">
        <v>612</v>
      </c>
      <c r="H548" s="749">
        <v>179327</v>
      </c>
      <c r="I548" s="749">
        <v>179327</v>
      </c>
      <c r="J548" s="749" t="s">
        <v>1305</v>
      </c>
      <c r="K548" s="749" t="s">
        <v>838</v>
      </c>
      <c r="L548" s="752">
        <v>74.399999999999991</v>
      </c>
      <c r="M548" s="752">
        <v>3</v>
      </c>
      <c r="N548" s="753">
        <v>223.2</v>
      </c>
    </row>
    <row r="549" spans="1:14" ht="14.4" customHeight="1" x14ac:dyDescent="0.3">
      <c r="A549" s="747" t="s">
        <v>574</v>
      </c>
      <c r="B549" s="748" t="s">
        <v>575</v>
      </c>
      <c r="C549" s="749" t="s">
        <v>596</v>
      </c>
      <c r="D549" s="750" t="s">
        <v>597</v>
      </c>
      <c r="E549" s="751">
        <v>50113001</v>
      </c>
      <c r="F549" s="750" t="s">
        <v>611</v>
      </c>
      <c r="G549" s="749" t="s">
        <v>612</v>
      </c>
      <c r="H549" s="749">
        <v>226525</v>
      </c>
      <c r="I549" s="749">
        <v>226525</v>
      </c>
      <c r="J549" s="749" t="s">
        <v>715</v>
      </c>
      <c r="K549" s="749" t="s">
        <v>716</v>
      </c>
      <c r="L549" s="752">
        <v>66.34</v>
      </c>
      <c r="M549" s="752">
        <v>21</v>
      </c>
      <c r="N549" s="753">
        <v>1393.14</v>
      </c>
    </row>
    <row r="550" spans="1:14" ht="14.4" customHeight="1" x14ac:dyDescent="0.3">
      <c r="A550" s="747" t="s">
        <v>574</v>
      </c>
      <c r="B550" s="748" t="s">
        <v>575</v>
      </c>
      <c r="C550" s="749" t="s">
        <v>596</v>
      </c>
      <c r="D550" s="750" t="s">
        <v>597</v>
      </c>
      <c r="E550" s="751">
        <v>50113001</v>
      </c>
      <c r="F550" s="750" t="s">
        <v>611</v>
      </c>
      <c r="G550" s="749" t="s">
        <v>612</v>
      </c>
      <c r="H550" s="749">
        <v>905097</v>
      </c>
      <c r="I550" s="749">
        <v>158767</v>
      </c>
      <c r="J550" s="749" t="s">
        <v>721</v>
      </c>
      <c r="K550" s="749" t="s">
        <v>722</v>
      </c>
      <c r="L550" s="752">
        <v>167.42002281857825</v>
      </c>
      <c r="M550" s="752">
        <v>2</v>
      </c>
      <c r="N550" s="753">
        <v>334.84004563715649</v>
      </c>
    </row>
    <row r="551" spans="1:14" ht="14.4" customHeight="1" x14ac:dyDescent="0.3">
      <c r="A551" s="747" t="s">
        <v>574</v>
      </c>
      <c r="B551" s="748" t="s">
        <v>575</v>
      </c>
      <c r="C551" s="749" t="s">
        <v>596</v>
      </c>
      <c r="D551" s="750" t="s">
        <v>597</v>
      </c>
      <c r="E551" s="751">
        <v>50113001</v>
      </c>
      <c r="F551" s="750" t="s">
        <v>611</v>
      </c>
      <c r="G551" s="749" t="s">
        <v>612</v>
      </c>
      <c r="H551" s="749">
        <v>23987</v>
      </c>
      <c r="I551" s="749">
        <v>23987</v>
      </c>
      <c r="J551" s="749" t="s">
        <v>1306</v>
      </c>
      <c r="K551" s="749" t="s">
        <v>1307</v>
      </c>
      <c r="L551" s="752">
        <v>167.41998586290887</v>
      </c>
      <c r="M551" s="752">
        <v>1</v>
      </c>
      <c r="N551" s="753">
        <v>167.41998586290887</v>
      </c>
    </row>
    <row r="552" spans="1:14" ht="14.4" customHeight="1" x14ac:dyDescent="0.3">
      <c r="A552" s="747" t="s">
        <v>574</v>
      </c>
      <c r="B552" s="748" t="s">
        <v>575</v>
      </c>
      <c r="C552" s="749" t="s">
        <v>596</v>
      </c>
      <c r="D552" s="750" t="s">
        <v>597</v>
      </c>
      <c r="E552" s="751">
        <v>50113001</v>
      </c>
      <c r="F552" s="750" t="s">
        <v>611</v>
      </c>
      <c r="G552" s="749" t="s">
        <v>612</v>
      </c>
      <c r="H552" s="749">
        <v>846873</v>
      </c>
      <c r="I552" s="749">
        <v>0</v>
      </c>
      <c r="J552" s="749" t="s">
        <v>1308</v>
      </c>
      <c r="K552" s="749" t="s">
        <v>576</v>
      </c>
      <c r="L552" s="752">
        <v>225.91998757991655</v>
      </c>
      <c r="M552" s="752">
        <v>5</v>
      </c>
      <c r="N552" s="753">
        <v>1129.5999378995828</v>
      </c>
    </row>
    <row r="553" spans="1:14" ht="14.4" customHeight="1" x14ac:dyDescent="0.3">
      <c r="A553" s="747" t="s">
        <v>574</v>
      </c>
      <c r="B553" s="748" t="s">
        <v>575</v>
      </c>
      <c r="C553" s="749" t="s">
        <v>596</v>
      </c>
      <c r="D553" s="750" t="s">
        <v>597</v>
      </c>
      <c r="E553" s="751">
        <v>50113001</v>
      </c>
      <c r="F553" s="750" t="s">
        <v>611</v>
      </c>
      <c r="G553" s="749" t="s">
        <v>612</v>
      </c>
      <c r="H553" s="749">
        <v>900240</v>
      </c>
      <c r="I553" s="749">
        <v>0</v>
      </c>
      <c r="J553" s="749" t="s">
        <v>1309</v>
      </c>
      <c r="K553" s="749" t="s">
        <v>576</v>
      </c>
      <c r="L553" s="752">
        <v>67.75999415012879</v>
      </c>
      <c r="M553" s="752">
        <v>5</v>
      </c>
      <c r="N553" s="753">
        <v>338.79997075064398</v>
      </c>
    </row>
    <row r="554" spans="1:14" ht="14.4" customHeight="1" x14ac:dyDescent="0.3">
      <c r="A554" s="747" t="s">
        <v>574</v>
      </c>
      <c r="B554" s="748" t="s">
        <v>575</v>
      </c>
      <c r="C554" s="749" t="s">
        <v>596</v>
      </c>
      <c r="D554" s="750" t="s">
        <v>597</v>
      </c>
      <c r="E554" s="751">
        <v>50113001</v>
      </c>
      <c r="F554" s="750" t="s">
        <v>611</v>
      </c>
      <c r="G554" s="749" t="s">
        <v>612</v>
      </c>
      <c r="H554" s="749">
        <v>501596</v>
      </c>
      <c r="I554" s="749">
        <v>0</v>
      </c>
      <c r="J554" s="749" t="s">
        <v>1310</v>
      </c>
      <c r="K554" s="749" t="s">
        <v>1311</v>
      </c>
      <c r="L554" s="752">
        <v>113.25999999999999</v>
      </c>
      <c r="M554" s="752">
        <v>1</v>
      </c>
      <c r="N554" s="753">
        <v>113.25999999999999</v>
      </c>
    </row>
    <row r="555" spans="1:14" ht="14.4" customHeight="1" x14ac:dyDescent="0.3">
      <c r="A555" s="747" t="s">
        <v>574</v>
      </c>
      <c r="B555" s="748" t="s">
        <v>575</v>
      </c>
      <c r="C555" s="749" t="s">
        <v>596</v>
      </c>
      <c r="D555" s="750" t="s">
        <v>597</v>
      </c>
      <c r="E555" s="751">
        <v>50113001</v>
      </c>
      <c r="F555" s="750" t="s">
        <v>611</v>
      </c>
      <c r="G555" s="749" t="s">
        <v>612</v>
      </c>
      <c r="H555" s="749">
        <v>166015</v>
      </c>
      <c r="I555" s="749">
        <v>66015</v>
      </c>
      <c r="J555" s="749" t="s">
        <v>1312</v>
      </c>
      <c r="K555" s="749" t="s">
        <v>1313</v>
      </c>
      <c r="L555" s="752">
        <v>83.490000000000009</v>
      </c>
      <c r="M555" s="752">
        <v>1</v>
      </c>
      <c r="N555" s="753">
        <v>83.490000000000009</v>
      </c>
    </row>
    <row r="556" spans="1:14" ht="14.4" customHeight="1" x14ac:dyDescent="0.3">
      <c r="A556" s="747" t="s">
        <v>574</v>
      </c>
      <c r="B556" s="748" t="s">
        <v>575</v>
      </c>
      <c r="C556" s="749" t="s">
        <v>596</v>
      </c>
      <c r="D556" s="750" t="s">
        <v>597</v>
      </c>
      <c r="E556" s="751">
        <v>50113001</v>
      </c>
      <c r="F556" s="750" t="s">
        <v>611</v>
      </c>
      <c r="G556" s="749" t="s">
        <v>612</v>
      </c>
      <c r="H556" s="749">
        <v>162083</v>
      </c>
      <c r="I556" s="749">
        <v>162083</v>
      </c>
      <c r="J556" s="749" t="s">
        <v>731</v>
      </c>
      <c r="K556" s="749" t="s">
        <v>732</v>
      </c>
      <c r="L556" s="752">
        <v>489.84571428571428</v>
      </c>
      <c r="M556" s="752">
        <v>7</v>
      </c>
      <c r="N556" s="753">
        <v>3428.92</v>
      </c>
    </row>
    <row r="557" spans="1:14" ht="14.4" customHeight="1" x14ac:dyDescent="0.3">
      <c r="A557" s="747" t="s">
        <v>574</v>
      </c>
      <c r="B557" s="748" t="s">
        <v>575</v>
      </c>
      <c r="C557" s="749" t="s">
        <v>596</v>
      </c>
      <c r="D557" s="750" t="s">
        <v>597</v>
      </c>
      <c r="E557" s="751">
        <v>50113001</v>
      </c>
      <c r="F557" s="750" t="s">
        <v>611</v>
      </c>
      <c r="G557" s="749" t="s">
        <v>612</v>
      </c>
      <c r="H557" s="749">
        <v>202796</v>
      </c>
      <c r="I557" s="749">
        <v>202796</v>
      </c>
      <c r="J557" s="749" t="s">
        <v>731</v>
      </c>
      <c r="K557" s="749" t="s">
        <v>1132</v>
      </c>
      <c r="L557" s="752">
        <v>309.34699999999998</v>
      </c>
      <c r="M557" s="752">
        <v>10</v>
      </c>
      <c r="N557" s="753">
        <v>3093.47</v>
      </c>
    </row>
    <row r="558" spans="1:14" ht="14.4" customHeight="1" x14ac:dyDescent="0.3">
      <c r="A558" s="747" t="s">
        <v>574</v>
      </c>
      <c r="B558" s="748" t="s">
        <v>575</v>
      </c>
      <c r="C558" s="749" t="s">
        <v>596</v>
      </c>
      <c r="D558" s="750" t="s">
        <v>597</v>
      </c>
      <c r="E558" s="751">
        <v>50113001</v>
      </c>
      <c r="F558" s="750" t="s">
        <v>611</v>
      </c>
      <c r="G558" s="749" t="s">
        <v>612</v>
      </c>
      <c r="H558" s="749">
        <v>187076</v>
      </c>
      <c r="I558" s="749">
        <v>87076</v>
      </c>
      <c r="J558" s="749" t="s">
        <v>1133</v>
      </c>
      <c r="K558" s="749" t="s">
        <v>1134</v>
      </c>
      <c r="L558" s="752">
        <v>132.86500000000001</v>
      </c>
      <c r="M558" s="752">
        <v>4</v>
      </c>
      <c r="N558" s="753">
        <v>531.46</v>
      </c>
    </row>
    <row r="559" spans="1:14" ht="14.4" customHeight="1" x14ac:dyDescent="0.3">
      <c r="A559" s="747" t="s">
        <v>574</v>
      </c>
      <c r="B559" s="748" t="s">
        <v>575</v>
      </c>
      <c r="C559" s="749" t="s">
        <v>596</v>
      </c>
      <c r="D559" s="750" t="s">
        <v>597</v>
      </c>
      <c r="E559" s="751">
        <v>50113001</v>
      </c>
      <c r="F559" s="750" t="s">
        <v>611</v>
      </c>
      <c r="G559" s="749" t="s">
        <v>612</v>
      </c>
      <c r="H559" s="749">
        <v>192757</v>
      </c>
      <c r="I559" s="749">
        <v>92757</v>
      </c>
      <c r="J559" s="749" t="s">
        <v>1133</v>
      </c>
      <c r="K559" s="749" t="s">
        <v>1314</v>
      </c>
      <c r="L559" s="752">
        <v>74.34</v>
      </c>
      <c r="M559" s="752">
        <v>1</v>
      </c>
      <c r="N559" s="753">
        <v>74.34</v>
      </c>
    </row>
    <row r="560" spans="1:14" ht="14.4" customHeight="1" x14ac:dyDescent="0.3">
      <c r="A560" s="747" t="s">
        <v>574</v>
      </c>
      <c r="B560" s="748" t="s">
        <v>575</v>
      </c>
      <c r="C560" s="749" t="s">
        <v>596</v>
      </c>
      <c r="D560" s="750" t="s">
        <v>597</v>
      </c>
      <c r="E560" s="751">
        <v>50113001</v>
      </c>
      <c r="F560" s="750" t="s">
        <v>611</v>
      </c>
      <c r="G560" s="749" t="s">
        <v>612</v>
      </c>
      <c r="H560" s="749">
        <v>157586</v>
      </c>
      <c r="I560" s="749">
        <v>57586</v>
      </c>
      <c r="J560" s="749" t="s">
        <v>1135</v>
      </c>
      <c r="K560" s="749" t="s">
        <v>1136</v>
      </c>
      <c r="L560" s="752">
        <v>73.710000000000008</v>
      </c>
      <c r="M560" s="752">
        <v>1</v>
      </c>
      <c r="N560" s="753">
        <v>73.710000000000008</v>
      </c>
    </row>
    <row r="561" spans="1:14" ht="14.4" customHeight="1" x14ac:dyDescent="0.3">
      <c r="A561" s="747" t="s">
        <v>574</v>
      </c>
      <c r="B561" s="748" t="s">
        <v>575</v>
      </c>
      <c r="C561" s="749" t="s">
        <v>596</v>
      </c>
      <c r="D561" s="750" t="s">
        <v>597</v>
      </c>
      <c r="E561" s="751">
        <v>50113001</v>
      </c>
      <c r="F561" s="750" t="s">
        <v>611</v>
      </c>
      <c r="G561" s="749" t="s">
        <v>612</v>
      </c>
      <c r="H561" s="749">
        <v>500618</v>
      </c>
      <c r="I561" s="749">
        <v>125753</v>
      </c>
      <c r="J561" s="749" t="s">
        <v>1315</v>
      </c>
      <c r="K561" s="749" t="s">
        <v>1316</v>
      </c>
      <c r="L561" s="752">
        <v>300.88999999999993</v>
      </c>
      <c r="M561" s="752">
        <v>1</v>
      </c>
      <c r="N561" s="753">
        <v>300.88999999999993</v>
      </c>
    </row>
    <row r="562" spans="1:14" ht="14.4" customHeight="1" x14ac:dyDescent="0.3">
      <c r="A562" s="747" t="s">
        <v>574</v>
      </c>
      <c r="B562" s="748" t="s">
        <v>575</v>
      </c>
      <c r="C562" s="749" t="s">
        <v>596</v>
      </c>
      <c r="D562" s="750" t="s">
        <v>597</v>
      </c>
      <c r="E562" s="751">
        <v>50113001</v>
      </c>
      <c r="F562" s="750" t="s">
        <v>611</v>
      </c>
      <c r="G562" s="749" t="s">
        <v>612</v>
      </c>
      <c r="H562" s="749">
        <v>848560</v>
      </c>
      <c r="I562" s="749">
        <v>125752</v>
      </c>
      <c r="J562" s="749" t="s">
        <v>1137</v>
      </c>
      <c r="K562" s="749" t="s">
        <v>1138</v>
      </c>
      <c r="L562" s="752">
        <v>223.26000000000005</v>
      </c>
      <c r="M562" s="752">
        <v>1</v>
      </c>
      <c r="N562" s="753">
        <v>223.26000000000005</v>
      </c>
    </row>
    <row r="563" spans="1:14" ht="14.4" customHeight="1" x14ac:dyDescent="0.3">
      <c r="A563" s="747" t="s">
        <v>574</v>
      </c>
      <c r="B563" s="748" t="s">
        <v>575</v>
      </c>
      <c r="C563" s="749" t="s">
        <v>596</v>
      </c>
      <c r="D563" s="750" t="s">
        <v>597</v>
      </c>
      <c r="E563" s="751">
        <v>50113001</v>
      </c>
      <c r="F563" s="750" t="s">
        <v>611</v>
      </c>
      <c r="G563" s="749" t="s">
        <v>612</v>
      </c>
      <c r="H563" s="749">
        <v>225510</v>
      </c>
      <c r="I563" s="749">
        <v>225510</v>
      </c>
      <c r="J563" s="749" t="s">
        <v>1317</v>
      </c>
      <c r="K563" s="749" t="s">
        <v>1318</v>
      </c>
      <c r="L563" s="752">
        <v>64.72</v>
      </c>
      <c r="M563" s="752">
        <v>1</v>
      </c>
      <c r="N563" s="753">
        <v>64.72</v>
      </c>
    </row>
    <row r="564" spans="1:14" ht="14.4" customHeight="1" x14ac:dyDescent="0.3">
      <c r="A564" s="747" t="s">
        <v>574</v>
      </c>
      <c r="B564" s="748" t="s">
        <v>575</v>
      </c>
      <c r="C564" s="749" t="s">
        <v>596</v>
      </c>
      <c r="D564" s="750" t="s">
        <v>597</v>
      </c>
      <c r="E564" s="751">
        <v>50113001</v>
      </c>
      <c r="F564" s="750" t="s">
        <v>611</v>
      </c>
      <c r="G564" s="749" t="s">
        <v>628</v>
      </c>
      <c r="H564" s="749">
        <v>169189</v>
      </c>
      <c r="I564" s="749">
        <v>69189</v>
      </c>
      <c r="J564" s="749" t="s">
        <v>737</v>
      </c>
      <c r="K564" s="749" t="s">
        <v>738</v>
      </c>
      <c r="L564" s="752">
        <v>61.109999999999992</v>
      </c>
      <c r="M564" s="752">
        <v>2</v>
      </c>
      <c r="N564" s="753">
        <v>122.21999999999998</v>
      </c>
    </row>
    <row r="565" spans="1:14" ht="14.4" customHeight="1" x14ac:dyDescent="0.3">
      <c r="A565" s="747" t="s">
        <v>574</v>
      </c>
      <c r="B565" s="748" t="s">
        <v>575</v>
      </c>
      <c r="C565" s="749" t="s">
        <v>596</v>
      </c>
      <c r="D565" s="750" t="s">
        <v>597</v>
      </c>
      <c r="E565" s="751">
        <v>50113001</v>
      </c>
      <c r="F565" s="750" t="s">
        <v>611</v>
      </c>
      <c r="G565" s="749" t="s">
        <v>612</v>
      </c>
      <c r="H565" s="749">
        <v>149990</v>
      </c>
      <c r="I565" s="749">
        <v>49990</v>
      </c>
      <c r="J565" s="749" t="s">
        <v>739</v>
      </c>
      <c r="K565" s="749" t="s">
        <v>740</v>
      </c>
      <c r="L565" s="752">
        <v>121.77</v>
      </c>
      <c r="M565" s="752">
        <v>3</v>
      </c>
      <c r="N565" s="753">
        <v>365.31</v>
      </c>
    </row>
    <row r="566" spans="1:14" ht="14.4" customHeight="1" x14ac:dyDescent="0.3">
      <c r="A566" s="747" t="s">
        <v>574</v>
      </c>
      <c r="B566" s="748" t="s">
        <v>575</v>
      </c>
      <c r="C566" s="749" t="s">
        <v>596</v>
      </c>
      <c r="D566" s="750" t="s">
        <v>597</v>
      </c>
      <c r="E566" s="751">
        <v>50113001</v>
      </c>
      <c r="F566" s="750" t="s">
        <v>611</v>
      </c>
      <c r="G566" s="749" t="s">
        <v>612</v>
      </c>
      <c r="H566" s="749">
        <v>185266</v>
      </c>
      <c r="I566" s="749">
        <v>185266</v>
      </c>
      <c r="J566" s="749" t="s">
        <v>1319</v>
      </c>
      <c r="K566" s="749" t="s">
        <v>1320</v>
      </c>
      <c r="L566" s="752">
        <v>176.15</v>
      </c>
      <c r="M566" s="752">
        <v>1</v>
      </c>
      <c r="N566" s="753">
        <v>176.15</v>
      </c>
    </row>
    <row r="567" spans="1:14" ht="14.4" customHeight="1" x14ac:dyDescent="0.3">
      <c r="A567" s="747" t="s">
        <v>574</v>
      </c>
      <c r="B567" s="748" t="s">
        <v>575</v>
      </c>
      <c r="C567" s="749" t="s">
        <v>596</v>
      </c>
      <c r="D567" s="750" t="s">
        <v>597</v>
      </c>
      <c r="E567" s="751">
        <v>50113001</v>
      </c>
      <c r="F567" s="750" t="s">
        <v>611</v>
      </c>
      <c r="G567" s="749" t="s">
        <v>612</v>
      </c>
      <c r="H567" s="749">
        <v>158827</v>
      </c>
      <c r="I567" s="749">
        <v>58827</v>
      </c>
      <c r="J567" s="749" t="s">
        <v>745</v>
      </c>
      <c r="K567" s="749" t="s">
        <v>746</v>
      </c>
      <c r="L567" s="752">
        <v>162.49</v>
      </c>
      <c r="M567" s="752">
        <v>118</v>
      </c>
      <c r="N567" s="753">
        <v>19173.82</v>
      </c>
    </row>
    <row r="568" spans="1:14" ht="14.4" customHeight="1" x14ac:dyDescent="0.3">
      <c r="A568" s="747" t="s">
        <v>574</v>
      </c>
      <c r="B568" s="748" t="s">
        <v>575</v>
      </c>
      <c r="C568" s="749" t="s">
        <v>596</v>
      </c>
      <c r="D568" s="750" t="s">
        <v>597</v>
      </c>
      <c r="E568" s="751">
        <v>50113001</v>
      </c>
      <c r="F568" s="750" t="s">
        <v>611</v>
      </c>
      <c r="G568" s="749" t="s">
        <v>628</v>
      </c>
      <c r="H568" s="749">
        <v>213477</v>
      </c>
      <c r="I568" s="749">
        <v>213477</v>
      </c>
      <c r="J568" s="749" t="s">
        <v>747</v>
      </c>
      <c r="K568" s="749" t="s">
        <v>748</v>
      </c>
      <c r="L568" s="752">
        <v>3300</v>
      </c>
      <c r="M568" s="752">
        <v>26</v>
      </c>
      <c r="N568" s="753">
        <v>85800</v>
      </c>
    </row>
    <row r="569" spans="1:14" ht="14.4" customHeight="1" x14ac:dyDescent="0.3">
      <c r="A569" s="747" t="s">
        <v>574</v>
      </c>
      <c r="B569" s="748" t="s">
        <v>575</v>
      </c>
      <c r="C569" s="749" t="s">
        <v>596</v>
      </c>
      <c r="D569" s="750" t="s">
        <v>597</v>
      </c>
      <c r="E569" s="751">
        <v>50113001</v>
      </c>
      <c r="F569" s="750" t="s">
        <v>611</v>
      </c>
      <c r="G569" s="749" t="s">
        <v>576</v>
      </c>
      <c r="H569" s="749">
        <v>213488</v>
      </c>
      <c r="I569" s="749">
        <v>213488</v>
      </c>
      <c r="J569" s="749" t="s">
        <v>749</v>
      </c>
      <c r="K569" s="749" t="s">
        <v>1321</v>
      </c>
      <c r="L569" s="752">
        <v>118.99</v>
      </c>
      <c r="M569" s="752">
        <v>1</v>
      </c>
      <c r="N569" s="753">
        <v>118.99</v>
      </c>
    </row>
    <row r="570" spans="1:14" ht="14.4" customHeight="1" x14ac:dyDescent="0.3">
      <c r="A570" s="747" t="s">
        <v>574</v>
      </c>
      <c r="B570" s="748" t="s">
        <v>575</v>
      </c>
      <c r="C570" s="749" t="s">
        <v>596</v>
      </c>
      <c r="D570" s="750" t="s">
        <v>597</v>
      </c>
      <c r="E570" s="751">
        <v>50113001</v>
      </c>
      <c r="F570" s="750" t="s">
        <v>611</v>
      </c>
      <c r="G570" s="749" t="s">
        <v>628</v>
      </c>
      <c r="H570" s="749">
        <v>213480</v>
      </c>
      <c r="I570" s="749">
        <v>213480</v>
      </c>
      <c r="J570" s="749" t="s">
        <v>751</v>
      </c>
      <c r="K570" s="749" t="s">
        <v>1322</v>
      </c>
      <c r="L570" s="752">
        <v>1106.26</v>
      </c>
      <c r="M570" s="752">
        <v>1</v>
      </c>
      <c r="N570" s="753">
        <v>1106.26</v>
      </c>
    </row>
    <row r="571" spans="1:14" ht="14.4" customHeight="1" x14ac:dyDescent="0.3">
      <c r="A571" s="747" t="s">
        <v>574</v>
      </c>
      <c r="B571" s="748" t="s">
        <v>575</v>
      </c>
      <c r="C571" s="749" t="s">
        <v>596</v>
      </c>
      <c r="D571" s="750" t="s">
        <v>597</v>
      </c>
      <c r="E571" s="751">
        <v>50113001</v>
      </c>
      <c r="F571" s="750" t="s">
        <v>611</v>
      </c>
      <c r="G571" s="749" t="s">
        <v>612</v>
      </c>
      <c r="H571" s="749">
        <v>498429</v>
      </c>
      <c r="I571" s="749">
        <v>217208</v>
      </c>
      <c r="J571" s="749" t="s">
        <v>753</v>
      </c>
      <c r="K571" s="749" t="s">
        <v>754</v>
      </c>
      <c r="L571" s="752">
        <v>183.44999999999996</v>
      </c>
      <c r="M571" s="752">
        <v>26</v>
      </c>
      <c r="N571" s="753">
        <v>4769.6999999999989</v>
      </c>
    </row>
    <row r="572" spans="1:14" ht="14.4" customHeight="1" x14ac:dyDescent="0.3">
      <c r="A572" s="747" t="s">
        <v>574</v>
      </c>
      <c r="B572" s="748" t="s">
        <v>575</v>
      </c>
      <c r="C572" s="749" t="s">
        <v>596</v>
      </c>
      <c r="D572" s="750" t="s">
        <v>597</v>
      </c>
      <c r="E572" s="751">
        <v>50113001</v>
      </c>
      <c r="F572" s="750" t="s">
        <v>611</v>
      </c>
      <c r="G572" s="749" t="s">
        <v>628</v>
      </c>
      <c r="H572" s="749">
        <v>214036</v>
      </c>
      <c r="I572" s="749">
        <v>214036</v>
      </c>
      <c r="J572" s="749" t="s">
        <v>757</v>
      </c>
      <c r="K572" s="749" t="s">
        <v>758</v>
      </c>
      <c r="L572" s="752">
        <v>40.39</v>
      </c>
      <c r="M572" s="752">
        <v>42</v>
      </c>
      <c r="N572" s="753">
        <v>1696.38</v>
      </c>
    </row>
    <row r="573" spans="1:14" ht="14.4" customHeight="1" x14ac:dyDescent="0.3">
      <c r="A573" s="747" t="s">
        <v>574</v>
      </c>
      <c r="B573" s="748" t="s">
        <v>575</v>
      </c>
      <c r="C573" s="749" t="s">
        <v>596</v>
      </c>
      <c r="D573" s="750" t="s">
        <v>597</v>
      </c>
      <c r="E573" s="751">
        <v>50113001</v>
      </c>
      <c r="F573" s="750" t="s">
        <v>611</v>
      </c>
      <c r="G573" s="749" t="s">
        <v>628</v>
      </c>
      <c r="H573" s="749">
        <v>218523</v>
      </c>
      <c r="I573" s="749">
        <v>218523</v>
      </c>
      <c r="J573" s="749" t="s">
        <v>1323</v>
      </c>
      <c r="K573" s="749" t="s">
        <v>1324</v>
      </c>
      <c r="L573" s="752">
        <v>529.05999999999983</v>
      </c>
      <c r="M573" s="752">
        <v>1</v>
      </c>
      <c r="N573" s="753">
        <v>529.05999999999983</v>
      </c>
    </row>
    <row r="574" spans="1:14" ht="14.4" customHeight="1" x14ac:dyDescent="0.3">
      <c r="A574" s="747" t="s">
        <v>574</v>
      </c>
      <c r="B574" s="748" t="s">
        <v>575</v>
      </c>
      <c r="C574" s="749" t="s">
        <v>596</v>
      </c>
      <c r="D574" s="750" t="s">
        <v>597</v>
      </c>
      <c r="E574" s="751">
        <v>50113001</v>
      </c>
      <c r="F574" s="750" t="s">
        <v>611</v>
      </c>
      <c r="G574" s="749" t="s">
        <v>612</v>
      </c>
      <c r="H574" s="749">
        <v>31915</v>
      </c>
      <c r="I574" s="749">
        <v>31915</v>
      </c>
      <c r="J574" s="749" t="s">
        <v>763</v>
      </c>
      <c r="K574" s="749" t="s">
        <v>764</v>
      </c>
      <c r="L574" s="752">
        <v>173.69</v>
      </c>
      <c r="M574" s="752">
        <v>109</v>
      </c>
      <c r="N574" s="753">
        <v>18932.21</v>
      </c>
    </row>
    <row r="575" spans="1:14" ht="14.4" customHeight="1" x14ac:dyDescent="0.3">
      <c r="A575" s="747" t="s">
        <v>574</v>
      </c>
      <c r="B575" s="748" t="s">
        <v>575</v>
      </c>
      <c r="C575" s="749" t="s">
        <v>596</v>
      </c>
      <c r="D575" s="750" t="s">
        <v>597</v>
      </c>
      <c r="E575" s="751">
        <v>50113001</v>
      </c>
      <c r="F575" s="750" t="s">
        <v>611</v>
      </c>
      <c r="G575" s="749" t="s">
        <v>612</v>
      </c>
      <c r="H575" s="749">
        <v>47249</v>
      </c>
      <c r="I575" s="749">
        <v>47249</v>
      </c>
      <c r="J575" s="749" t="s">
        <v>765</v>
      </c>
      <c r="K575" s="749" t="s">
        <v>766</v>
      </c>
      <c r="L575" s="752">
        <v>126.5</v>
      </c>
      <c r="M575" s="752">
        <v>24</v>
      </c>
      <c r="N575" s="753">
        <v>3036</v>
      </c>
    </row>
    <row r="576" spans="1:14" ht="14.4" customHeight="1" x14ac:dyDescent="0.3">
      <c r="A576" s="747" t="s">
        <v>574</v>
      </c>
      <c r="B576" s="748" t="s">
        <v>575</v>
      </c>
      <c r="C576" s="749" t="s">
        <v>596</v>
      </c>
      <c r="D576" s="750" t="s">
        <v>597</v>
      </c>
      <c r="E576" s="751">
        <v>50113001</v>
      </c>
      <c r="F576" s="750" t="s">
        <v>611</v>
      </c>
      <c r="G576" s="749" t="s">
        <v>612</v>
      </c>
      <c r="H576" s="749">
        <v>47244</v>
      </c>
      <c r="I576" s="749">
        <v>47244</v>
      </c>
      <c r="J576" s="749" t="s">
        <v>765</v>
      </c>
      <c r="K576" s="749" t="s">
        <v>764</v>
      </c>
      <c r="L576" s="752">
        <v>143.00000000000003</v>
      </c>
      <c r="M576" s="752">
        <v>5</v>
      </c>
      <c r="N576" s="753">
        <v>715.00000000000011</v>
      </c>
    </row>
    <row r="577" spans="1:14" ht="14.4" customHeight="1" x14ac:dyDescent="0.3">
      <c r="A577" s="747" t="s">
        <v>574</v>
      </c>
      <c r="B577" s="748" t="s">
        <v>575</v>
      </c>
      <c r="C577" s="749" t="s">
        <v>596</v>
      </c>
      <c r="D577" s="750" t="s">
        <v>597</v>
      </c>
      <c r="E577" s="751">
        <v>50113001</v>
      </c>
      <c r="F577" s="750" t="s">
        <v>611</v>
      </c>
      <c r="G577" s="749" t="s">
        <v>612</v>
      </c>
      <c r="H577" s="749">
        <v>47256</v>
      </c>
      <c r="I577" s="749">
        <v>47256</v>
      </c>
      <c r="J577" s="749" t="s">
        <v>765</v>
      </c>
      <c r="K577" s="749" t="s">
        <v>1325</v>
      </c>
      <c r="L577" s="752">
        <v>222.20000000000005</v>
      </c>
      <c r="M577" s="752">
        <v>1</v>
      </c>
      <c r="N577" s="753">
        <v>222.20000000000005</v>
      </c>
    </row>
    <row r="578" spans="1:14" ht="14.4" customHeight="1" x14ac:dyDescent="0.3">
      <c r="A578" s="747" t="s">
        <v>574</v>
      </c>
      <c r="B578" s="748" t="s">
        <v>575</v>
      </c>
      <c r="C578" s="749" t="s">
        <v>596</v>
      </c>
      <c r="D578" s="750" t="s">
        <v>597</v>
      </c>
      <c r="E578" s="751">
        <v>50113001</v>
      </c>
      <c r="F578" s="750" t="s">
        <v>611</v>
      </c>
      <c r="G578" s="749" t="s">
        <v>576</v>
      </c>
      <c r="H578" s="749">
        <v>183730</v>
      </c>
      <c r="I578" s="749">
        <v>215914</v>
      </c>
      <c r="J578" s="749" t="s">
        <v>1326</v>
      </c>
      <c r="K578" s="749" t="s">
        <v>1327</v>
      </c>
      <c r="L578" s="752">
        <v>54.47</v>
      </c>
      <c r="M578" s="752">
        <v>1</v>
      </c>
      <c r="N578" s="753">
        <v>54.47</v>
      </c>
    </row>
    <row r="579" spans="1:14" ht="14.4" customHeight="1" x14ac:dyDescent="0.3">
      <c r="A579" s="747" t="s">
        <v>574</v>
      </c>
      <c r="B579" s="748" t="s">
        <v>575</v>
      </c>
      <c r="C579" s="749" t="s">
        <v>596</v>
      </c>
      <c r="D579" s="750" t="s">
        <v>597</v>
      </c>
      <c r="E579" s="751">
        <v>50113001</v>
      </c>
      <c r="F579" s="750" t="s">
        <v>611</v>
      </c>
      <c r="G579" s="749" t="s">
        <v>612</v>
      </c>
      <c r="H579" s="749">
        <v>106093</v>
      </c>
      <c r="I579" s="749">
        <v>6093</v>
      </c>
      <c r="J579" s="749" t="s">
        <v>769</v>
      </c>
      <c r="K579" s="749" t="s">
        <v>1328</v>
      </c>
      <c r="L579" s="752">
        <v>172.94666666666669</v>
      </c>
      <c r="M579" s="752">
        <v>3</v>
      </c>
      <c r="N579" s="753">
        <v>518.84</v>
      </c>
    </row>
    <row r="580" spans="1:14" ht="14.4" customHeight="1" x14ac:dyDescent="0.3">
      <c r="A580" s="747" t="s">
        <v>574</v>
      </c>
      <c r="B580" s="748" t="s">
        <v>575</v>
      </c>
      <c r="C580" s="749" t="s">
        <v>596</v>
      </c>
      <c r="D580" s="750" t="s">
        <v>597</v>
      </c>
      <c r="E580" s="751">
        <v>50113001</v>
      </c>
      <c r="F580" s="750" t="s">
        <v>611</v>
      </c>
      <c r="G580" s="749" t="s">
        <v>612</v>
      </c>
      <c r="H580" s="749">
        <v>106092</v>
      </c>
      <c r="I580" s="749">
        <v>6092</v>
      </c>
      <c r="J580" s="749" t="s">
        <v>1329</v>
      </c>
      <c r="K580" s="749" t="s">
        <v>1330</v>
      </c>
      <c r="L580" s="752">
        <v>282.15000000000009</v>
      </c>
      <c r="M580" s="752">
        <v>2</v>
      </c>
      <c r="N580" s="753">
        <v>564.30000000000018</v>
      </c>
    </row>
    <row r="581" spans="1:14" ht="14.4" customHeight="1" x14ac:dyDescent="0.3">
      <c r="A581" s="747" t="s">
        <v>574</v>
      </c>
      <c r="B581" s="748" t="s">
        <v>575</v>
      </c>
      <c r="C581" s="749" t="s">
        <v>596</v>
      </c>
      <c r="D581" s="750" t="s">
        <v>597</v>
      </c>
      <c r="E581" s="751">
        <v>50113001</v>
      </c>
      <c r="F581" s="750" t="s">
        <v>611</v>
      </c>
      <c r="G581" s="749" t="s">
        <v>612</v>
      </c>
      <c r="H581" s="749">
        <v>102538</v>
      </c>
      <c r="I581" s="749">
        <v>2538</v>
      </c>
      <c r="J581" s="749" t="s">
        <v>1331</v>
      </c>
      <c r="K581" s="749" t="s">
        <v>1332</v>
      </c>
      <c r="L581" s="752">
        <v>55.500000000000014</v>
      </c>
      <c r="M581" s="752">
        <v>2</v>
      </c>
      <c r="N581" s="753">
        <v>111.00000000000003</v>
      </c>
    </row>
    <row r="582" spans="1:14" ht="14.4" customHeight="1" x14ac:dyDescent="0.3">
      <c r="A582" s="747" t="s">
        <v>574</v>
      </c>
      <c r="B582" s="748" t="s">
        <v>575</v>
      </c>
      <c r="C582" s="749" t="s">
        <v>596</v>
      </c>
      <c r="D582" s="750" t="s">
        <v>597</v>
      </c>
      <c r="E582" s="751">
        <v>50113001</v>
      </c>
      <c r="F582" s="750" t="s">
        <v>611</v>
      </c>
      <c r="G582" s="749" t="s">
        <v>612</v>
      </c>
      <c r="H582" s="749">
        <v>102537</v>
      </c>
      <c r="I582" s="749">
        <v>2537</v>
      </c>
      <c r="J582" s="749" t="s">
        <v>1331</v>
      </c>
      <c r="K582" s="749" t="s">
        <v>1333</v>
      </c>
      <c r="L582" s="752">
        <v>38.350000000000009</v>
      </c>
      <c r="M582" s="752">
        <v>1</v>
      </c>
      <c r="N582" s="753">
        <v>38.350000000000009</v>
      </c>
    </row>
    <row r="583" spans="1:14" ht="14.4" customHeight="1" x14ac:dyDescent="0.3">
      <c r="A583" s="747" t="s">
        <v>574</v>
      </c>
      <c r="B583" s="748" t="s">
        <v>575</v>
      </c>
      <c r="C583" s="749" t="s">
        <v>596</v>
      </c>
      <c r="D583" s="750" t="s">
        <v>597</v>
      </c>
      <c r="E583" s="751">
        <v>50113001</v>
      </c>
      <c r="F583" s="750" t="s">
        <v>611</v>
      </c>
      <c r="G583" s="749" t="s">
        <v>612</v>
      </c>
      <c r="H583" s="749">
        <v>102539</v>
      </c>
      <c r="I583" s="749">
        <v>2539</v>
      </c>
      <c r="J583" s="749" t="s">
        <v>1331</v>
      </c>
      <c r="K583" s="749" t="s">
        <v>1334</v>
      </c>
      <c r="L583" s="752">
        <v>52.619999999999983</v>
      </c>
      <c r="M583" s="752">
        <v>1</v>
      </c>
      <c r="N583" s="753">
        <v>52.619999999999983</v>
      </c>
    </row>
    <row r="584" spans="1:14" ht="14.4" customHeight="1" x14ac:dyDescent="0.3">
      <c r="A584" s="747" t="s">
        <v>574</v>
      </c>
      <c r="B584" s="748" t="s">
        <v>575</v>
      </c>
      <c r="C584" s="749" t="s">
        <v>596</v>
      </c>
      <c r="D584" s="750" t="s">
        <v>597</v>
      </c>
      <c r="E584" s="751">
        <v>50113001</v>
      </c>
      <c r="F584" s="750" t="s">
        <v>611</v>
      </c>
      <c r="G584" s="749" t="s">
        <v>612</v>
      </c>
      <c r="H584" s="749">
        <v>125366</v>
      </c>
      <c r="I584" s="749">
        <v>25366</v>
      </c>
      <c r="J584" s="749" t="s">
        <v>771</v>
      </c>
      <c r="K584" s="749" t="s">
        <v>772</v>
      </c>
      <c r="L584" s="752">
        <v>72</v>
      </c>
      <c r="M584" s="752">
        <v>29</v>
      </c>
      <c r="N584" s="753">
        <v>2088</v>
      </c>
    </row>
    <row r="585" spans="1:14" ht="14.4" customHeight="1" x14ac:dyDescent="0.3">
      <c r="A585" s="747" t="s">
        <v>574</v>
      </c>
      <c r="B585" s="748" t="s">
        <v>575</v>
      </c>
      <c r="C585" s="749" t="s">
        <v>596</v>
      </c>
      <c r="D585" s="750" t="s">
        <v>597</v>
      </c>
      <c r="E585" s="751">
        <v>50113001</v>
      </c>
      <c r="F585" s="750" t="s">
        <v>611</v>
      </c>
      <c r="G585" s="749" t="s">
        <v>612</v>
      </c>
      <c r="H585" s="749">
        <v>849045</v>
      </c>
      <c r="I585" s="749">
        <v>155938</v>
      </c>
      <c r="J585" s="749" t="s">
        <v>1335</v>
      </c>
      <c r="K585" s="749" t="s">
        <v>1336</v>
      </c>
      <c r="L585" s="752">
        <v>178.64999999999998</v>
      </c>
      <c r="M585" s="752">
        <v>1</v>
      </c>
      <c r="N585" s="753">
        <v>178.64999999999998</v>
      </c>
    </row>
    <row r="586" spans="1:14" ht="14.4" customHeight="1" x14ac:dyDescent="0.3">
      <c r="A586" s="747" t="s">
        <v>574</v>
      </c>
      <c r="B586" s="748" t="s">
        <v>575</v>
      </c>
      <c r="C586" s="749" t="s">
        <v>596</v>
      </c>
      <c r="D586" s="750" t="s">
        <v>597</v>
      </c>
      <c r="E586" s="751">
        <v>50113001</v>
      </c>
      <c r="F586" s="750" t="s">
        <v>611</v>
      </c>
      <c r="G586" s="749" t="s">
        <v>612</v>
      </c>
      <c r="H586" s="749">
        <v>155936</v>
      </c>
      <c r="I586" s="749">
        <v>155936</v>
      </c>
      <c r="J586" s="749" t="s">
        <v>1337</v>
      </c>
      <c r="K586" s="749" t="s">
        <v>1338</v>
      </c>
      <c r="L586" s="752">
        <v>245.77</v>
      </c>
      <c r="M586" s="752">
        <v>1</v>
      </c>
      <c r="N586" s="753">
        <v>245.77</v>
      </c>
    </row>
    <row r="587" spans="1:14" ht="14.4" customHeight="1" x14ac:dyDescent="0.3">
      <c r="A587" s="747" t="s">
        <v>574</v>
      </c>
      <c r="B587" s="748" t="s">
        <v>575</v>
      </c>
      <c r="C587" s="749" t="s">
        <v>596</v>
      </c>
      <c r="D587" s="750" t="s">
        <v>597</v>
      </c>
      <c r="E587" s="751">
        <v>50113001</v>
      </c>
      <c r="F587" s="750" t="s">
        <v>611</v>
      </c>
      <c r="G587" s="749" t="s">
        <v>628</v>
      </c>
      <c r="H587" s="749">
        <v>100308</v>
      </c>
      <c r="I587" s="749">
        <v>100308</v>
      </c>
      <c r="J587" s="749" t="s">
        <v>773</v>
      </c>
      <c r="K587" s="749" t="s">
        <v>775</v>
      </c>
      <c r="L587" s="752">
        <v>40.442307692307693</v>
      </c>
      <c r="M587" s="752">
        <v>26</v>
      </c>
      <c r="N587" s="753">
        <v>1051.5</v>
      </c>
    </row>
    <row r="588" spans="1:14" ht="14.4" customHeight="1" x14ac:dyDescent="0.3">
      <c r="A588" s="747" t="s">
        <v>574</v>
      </c>
      <c r="B588" s="748" t="s">
        <v>575</v>
      </c>
      <c r="C588" s="749" t="s">
        <v>596</v>
      </c>
      <c r="D588" s="750" t="s">
        <v>597</v>
      </c>
      <c r="E588" s="751">
        <v>50113001</v>
      </c>
      <c r="F588" s="750" t="s">
        <v>611</v>
      </c>
      <c r="G588" s="749" t="s">
        <v>612</v>
      </c>
      <c r="H588" s="749">
        <v>214337</v>
      </c>
      <c r="I588" s="749">
        <v>214337</v>
      </c>
      <c r="J588" s="749" t="s">
        <v>1339</v>
      </c>
      <c r="K588" s="749" t="s">
        <v>777</v>
      </c>
      <c r="L588" s="752">
        <v>215.19999999999993</v>
      </c>
      <c r="M588" s="752">
        <v>2</v>
      </c>
      <c r="N588" s="753">
        <v>430.39999999999986</v>
      </c>
    </row>
    <row r="589" spans="1:14" ht="14.4" customHeight="1" x14ac:dyDescent="0.3">
      <c r="A589" s="747" t="s">
        <v>574</v>
      </c>
      <c r="B589" s="748" t="s">
        <v>575</v>
      </c>
      <c r="C589" s="749" t="s">
        <v>596</v>
      </c>
      <c r="D589" s="750" t="s">
        <v>597</v>
      </c>
      <c r="E589" s="751">
        <v>50113001</v>
      </c>
      <c r="F589" s="750" t="s">
        <v>611</v>
      </c>
      <c r="G589" s="749" t="s">
        <v>612</v>
      </c>
      <c r="H589" s="749">
        <v>214355</v>
      </c>
      <c r="I589" s="749">
        <v>214355</v>
      </c>
      <c r="J589" s="749" t="s">
        <v>776</v>
      </c>
      <c r="K589" s="749" t="s">
        <v>777</v>
      </c>
      <c r="L589" s="752">
        <v>215.17999999999995</v>
      </c>
      <c r="M589" s="752">
        <v>4</v>
      </c>
      <c r="N589" s="753">
        <v>860.7199999999998</v>
      </c>
    </row>
    <row r="590" spans="1:14" ht="14.4" customHeight="1" x14ac:dyDescent="0.3">
      <c r="A590" s="747" t="s">
        <v>574</v>
      </c>
      <c r="B590" s="748" t="s">
        <v>575</v>
      </c>
      <c r="C590" s="749" t="s">
        <v>596</v>
      </c>
      <c r="D590" s="750" t="s">
        <v>597</v>
      </c>
      <c r="E590" s="751">
        <v>50113001</v>
      </c>
      <c r="F590" s="750" t="s">
        <v>611</v>
      </c>
      <c r="G590" s="749" t="s">
        <v>612</v>
      </c>
      <c r="H590" s="749">
        <v>100858</v>
      </c>
      <c r="I590" s="749">
        <v>858</v>
      </c>
      <c r="J590" s="749" t="s">
        <v>778</v>
      </c>
      <c r="K590" s="749" t="s">
        <v>779</v>
      </c>
      <c r="L590" s="752">
        <v>41.160256410256416</v>
      </c>
      <c r="M590" s="752">
        <v>39</v>
      </c>
      <c r="N590" s="753">
        <v>1605.2500000000002</v>
      </c>
    </row>
    <row r="591" spans="1:14" ht="14.4" customHeight="1" x14ac:dyDescent="0.3">
      <c r="A591" s="747" t="s">
        <v>574</v>
      </c>
      <c r="B591" s="748" t="s">
        <v>575</v>
      </c>
      <c r="C591" s="749" t="s">
        <v>596</v>
      </c>
      <c r="D591" s="750" t="s">
        <v>597</v>
      </c>
      <c r="E591" s="751">
        <v>50113001</v>
      </c>
      <c r="F591" s="750" t="s">
        <v>611</v>
      </c>
      <c r="G591" s="749" t="s">
        <v>628</v>
      </c>
      <c r="H591" s="749">
        <v>216670</v>
      </c>
      <c r="I591" s="749">
        <v>216670</v>
      </c>
      <c r="J591" s="749" t="s">
        <v>780</v>
      </c>
      <c r="K591" s="749" t="s">
        <v>781</v>
      </c>
      <c r="L591" s="752">
        <v>314.27</v>
      </c>
      <c r="M591" s="752">
        <v>8</v>
      </c>
      <c r="N591" s="753">
        <v>2514.16</v>
      </c>
    </row>
    <row r="592" spans="1:14" ht="14.4" customHeight="1" x14ac:dyDescent="0.3">
      <c r="A592" s="747" t="s">
        <v>574</v>
      </c>
      <c r="B592" s="748" t="s">
        <v>575</v>
      </c>
      <c r="C592" s="749" t="s">
        <v>596</v>
      </c>
      <c r="D592" s="750" t="s">
        <v>597</v>
      </c>
      <c r="E592" s="751">
        <v>50113001</v>
      </c>
      <c r="F592" s="750" t="s">
        <v>611</v>
      </c>
      <c r="G592" s="749" t="s">
        <v>576</v>
      </c>
      <c r="H592" s="749">
        <v>216572</v>
      </c>
      <c r="I592" s="749">
        <v>216572</v>
      </c>
      <c r="J592" s="749" t="s">
        <v>782</v>
      </c>
      <c r="K592" s="749" t="s">
        <v>783</v>
      </c>
      <c r="L592" s="752">
        <v>36.28</v>
      </c>
      <c r="M592" s="752">
        <v>80</v>
      </c>
      <c r="N592" s="753">
        <v>2902.4</v>
      </c>
    </row>
    <row r="593" spans="1:14" ht="14.4" customHeight="1" x14ac:dyDescent="0.3">
      <c r="A593" s="747" t="s">
        <v>574</v>
      </c>
      <c r="B593" s="748" t="s">
        <v>575</v>
      </c>
      <c r="C593" s="749" t="s">
        <v>596</v>
      </c>
      <c r="D593" s="750" t="s">
        <v>597</v>
      </c>
      <c r="E593" s="751">
        <v>50113001</v>
      </c>
      <c r="F593" s="750" t="s">
        <v>611</v>
      </c>
      <c r="G593" s="749" t="s">
        <v>612</v>
      </c>
      <c r="H593" s="749">
        <v>100168</v>
      </c>
      <c r="I593" s="749">
        <v>168</v>
      </c>
      <c r="J593" s="749" t="s">
        <v>784</v>
      </c>
      <c r="K593" s="749" t="s">
        <v>785</v>
      </c>
      <c r="L593" s="752">
        <v>43.14</v>
      </c>
      <c r="M593" s="752">
        <v>1</v>
      </c>
      <c r="N593" s="753">
        <v>43.14</v>
      </c>
    </row>
    <row r="594" spans="1:14" ht="14.4" customHeight="1" x14ac:dyDescent="0.3">
      <c r="A594" s="747" t="s">
        <v>574</v>
      </c>
      <c r="B594" s="748" t="s">
        <v>575</v>
      </c>
      <c r="C594" s="749" t="s">
        <v>596</v>
      </c>
      <c r="D594" s="750" t="s">
        <v>597</v>
      </c>
      <c r="E594" s="751">
        <v>50113001</v>
      </c>
      <c r="F594" s="750" t="s">
        <v>611</v>
      </c>
      <c r="G594" s="749" t="s">
        <v>612</v>
      </c>
      <c r="H594" s="749">
        <v>51366</v>
      </c>
      <c r="I594" s="749">
        <v>51366</v>
      </c>
      <c r="J594" s="749" t="s">
        <v>788</v>
      </c>
      <c r="K594" s="749" t="s">
        <v>791</v>
      </c>
      <c r="L594" s="752">
        <v>171.6</v>
      </c>
      <c r="M594" s="752">
        <v>224</v>
      </c>
      <c r="N594" s="753">
        <v>38438.400000000001</v>
      </c>
    </row>
    <row r="595" spans="1:14" ht="14.4" customHeight="1" x14ac:dyDescent="0.3">
      <c r="A595" s="747" t="s">
        <v>574</v>
      </c>
      <c r="B595" s="748" t="s">
        <v>575</v>
      </c>
      <c r="C595" s="749" t="s">
        <v>596</v>
      </c>
      <c r="D595" s="750" t="s">
        <v>597</v>
      </c>
      <c r="E595" s="751">
        <v>50113001</v>
      </c>
      <c r="F595" s="750" t="s">
        <v>611</v>
      </c>
      <c r="G595" s="749" t="s">
        <v>612</v>
      </c>
      <c r="H595" s="749">
        <v>51367</v>
      </c>
      <c r="I595" s="749">
        <v>51367</v>
      </c>
      <c r="J595" s="749" t="s">
        <v>788</v>
      </c>
      <c r="K595" s="749" t="s">
        <v>789</v>
      </c>
      <c r="L595" s="752">
        <v>92.950000000000017</v>
      </c>
      <c r="M595" s="752">
        <v>88</v>
      </c>
      <c r="N595" s="753">
        <v>8179.6000000000013</v>
      </c>
    </row>
    <row r="596" spans="1:14" ht="14.4" customHeight="1" x14ac:dyDescent="0.3">
      <c r="A596" s="747" t="s">
        <v>574</v>
      </c>
      <c r="B596" s="748" t="s">
        <v>575</v>
      </c>
      <c r="C596" s="749" t="s">
        <v>596</v>
      </c>
      <c r="D596" s="750" t="s">
        <v>597</v>
      </c>
      <c r="E596" s="751">
        <v>50113001</v>
      </c>
      <c r="F596" s="750" t="s">
        <v>611</v>
      </c>
      <c r="G596" s="749" t="s">
        <v>612</v>
      </c>
      <c r="H596" s="749">
        <v>224964</v>
      </c>
      <c r="I596" s="749">
        <v>224964</v>
      </c>
      <c r="J596" s="749" t="s">
        <v>794</v>
      </c>
      <c r="K596" s="749" t="s">
        <v>795</v>
      </c>
      <c r="L596" s="752">
        <v>107.87</v>
      </c>
      <c r="M596" s="752">
        <v>17</v>
      </c>
      <c r="N596" s="753">
        <v>1833.79</v>
      </c>
    </row>
    <row r="597" spans="1:14" ht="14.4" customHeight="1" x14ac:dyDescent="0.3">
      <c r="A597" s="747" t="s">
        <v>574</v>
      </c>
      <c r="B597" s="748" t="s">
        <v>575</v>
      </c>
      <c r="C597" s="749" t="s">
        <v>596</v>
      </c>
      <c r="D597" s="750" t="s">
        <v>597</v>
      </c>
      <c r="E597" s="751">
        <v>50113001</v>
      </c>
      <c r="F597" s="750" t="s">
        <v>611</v>
      </c>
      <c r="G597" s="749" t="s">
        <v>612</v>
      </c>
      <c r="H597" s="749">
        <v>213080</v>
      </c>
      <c r="I597" s="749">
        <v>213080</v>
      </c>
      <c r="J597" s="749" t="s">
        <v>796</v>
      </c>
      <c r="K597" s="749" t="s">
        <v>1340</v>
      </c>
      <c r="L597" s="752">
        <v>129.52117647058824</v>
      </c>
      <c r="M597" s="752">
        <v>17</v>
      </c>
      <c r="N597" s="753">
        <v>2201.86</v>
      </c>
    </row>
    <row r="598" spans="1:14" ht="14.4" customHeight="1" x14ac:dyDescent="0.3">
      <c r="A598" s="747" t="s">
        <v>574</v>
      </c>
      <c r="B598" s="748" t="s">
        <v>575</v>
      </c>
      <c r="C598" s="749" t="s">
        <v>596</v>
      </c>
      <c r="D598" s="750" t="s">
        <v>597</v>
      </c>
      <c r="E598" s="751">
        <v>50113001</v>
      </c>
      <c r="F598" s="750" t="s">
        <v>611</v>
      </c>
      <c r="G598" s="749" t="s">
        <v>612</v>
      </c>
      <c r="H598" s="749">
        <v>187299</v>
      </c>
      <c r="I598" s="749">
        <v>87299</v>
      </c>
      <c r="J598" s="749" t="s">
        <v>1341</v>
      </c>
      <c r="K598" s="749" t="s">
        <v>1342</v>
      </c>
      <c r="L598" s="752">
        <v>1013.6700000000002</v>
      </c>
      <c r="M598" s="752">
        <v>2</v>
      </c>
      <c r="N598" s="753">
        <v>2027.3400000000004</v>
      </c>
    </row>
    <row r="599" spans="1:14" ht="14.4" customHeight="1" x14ac:dyDescent="0.3">
      <c r="A599" s="747" t="s">
        <v>574</v>
      </c>
      <c r="B599" s="748" t="s">
        <v>575</v>
      </c>
      <c r="C599" s="749" t="s">
        <v>596</v>
      </c>
      <c r="D599" s="750" t="s">
        <v>597</v>
      </c>
      <c r="E599" s="751">
        <v>50113001</v>
      </c>
      <c r="F599" s="750" t="s">
        <v>611</v>
      </c>
      <c r="G599" s="749" t="s">
        <v>612</v>
      </c>
      <c r="H599" s="749">
        <v>208465</v>
      </c>
      <c r="I599" s="749">
        <v>208465</v>
      </c>
      <c r="J599" s="749" t="s">
        <v>1153</v>
      </c>
      <c r="K599" s="749" t="s">
        <v>1154</v>
      </c>
      <c r="L599" s="752">
        <v>2234.65</v>
      </c>
      <c r="M599" s="752">
        <v>2</v>
      </c>
      <c r="N599" s="753">
        <v>4469.3</v>
      </c>
    </row>
    <row r="600" spans="1:14" ht="14.4" customHeight="1" x14ac:dyDescent="0.3">
      <c r="A600" s="747" t="s">
        <v>574</v>
      </c>
      <c r="B600" s="748" t="s">
        <v>575</v>
      </c>
      <c r="C600" s="749" t="s">
        <v>596</v>
      </c>
      <c r="D600" s="750" t="s">
        <v>597</v>
      </c>
      <c r="E600" s="751">
        <v>50113001</v>
      </c>
      <c r="F600" s="750" t="s">
        <v>611</v>
      </c>
      <c r="G600" s="749" t="s">
        <v>612</v>
      </c>
      <c r="H600" s="749">
        <v>134821</v>
      </c>
      <c r="I600" s="749">
        <v>134821</v>
      </c>
      <c r="J600" s="749" t="s">
        <v>1343</v>
      </c>
      <c r="K600" s="749" t="s">
        <v>1344</v>
      </c>
      <c r="L600" s="752">
        <v>264.99</v>
      </c>
      <c r="M600" s="752">
        <v>9</v>
      </c>
      <c r="N600" s="753">
        <v>2384.91</v>
      </c>
    </row>
    <row r="601" spans="1:14" ht="14.4" customHeight="1" x14ac:dyDescent="0.3">
      <c r="A601" s="747" t="s">
        <v>574</v>
      </c>
      <c r="B601" s="748" t="s">
        <v>575</v>
      </c>
      <c r="C601" s="749" t="s">
        <v>596</v>
      </c>
      <c r="D601" s="750" t="s">
        <v>597</v>
      </c>
      <c r="E601" s="751">
        <v>50113001</v>
      </c>
      <c r="F601" s="750" t="s">
        <v>611</v>
      </c>
      <c r="G601" s="749" t="s">
        <v>612</v>
      </c>
      <c r="H601" s="749">
        <v>134824</v>
      </c>
      <c r="I601" s="749">
        <v>134824</v>
      </c>
      <c r="J601" s="749" t="s">
        <v>802</v>
      </c>
      <c r="K601" s="749" t="s">
        <v>803</v>
      </c>
      <c r="L601" s="752">
        <v>199.98000000000002</v>
      </c>
      <c r="M601" s="752">
        <v>104</v>
      </c>
      <c r="N601" s="753">
        <v>20797.920000000002</v>
      </c>
    </row>
    <row r="602" spans="1:14" ht="14.4" customHeight="1" x14ac:dyDescent="0.3">
      <c r="A602" s="747" t="s">
        <v>574</v>
      </c>
      <c r="B602" s="748" t="s">
        <v>575</v>
      </c>
      <c r="C602" s="749" t="s">
        <v>596</v>
      </c>
      <c r="D602" s="750" t="s">
        <v>597</v>
      </c>
      <c r="E602" s="751">
        <v>50113001</v>
      </c>
      <c r="F602" s="750" t="s">
        <v>611</v>
      </c>
      <c r="G602" s="749" t="s">
        <v>612</v>
      </c>
      <c r="H602" s="749">
        <v>117189</v>
      </c>
      <c r="I602" s="749">
        <v>17189</v>
      </c>
      <c r="J602" s="749" t="s">
        <v>804</v>
      </c>
      <c r="K602" s="749" t="s">
        <v>805</v>
      </c>
      <c r="L602" s="752">
        <v>55.869999999999983</v>
      </c>
      <c r="M602" s="752">
        <v>9</v>
      </c>
      <c r="N602" s="753">
        <v>502.82999999999987</v>
      </c>
    </row>
    <row r="603" spans="1:14" ht="14.4" customHeight="1" x14ac:dyDescent="0.3">
      <c r="A603" s="747" t="s">
        <v>574</v>
      </c>
      <c r="B603" s="748" t="s">
        <v>575</v>
      </c>
      <c r="C603" s="749" t="s">
        <v>596</v>
      </c>
      <c r="D603" s="750" t="s">
        <v>597</v>
      </c>
      <c r="E603" s="751">
        <v>50113001</v>
      </c>
      <c r="F603" s="750" t="s">
        <v>611</v>
      </c>
      <c r="G603" s="749" t="s">
        <v>612</v>
      </c>
      <c r="H603" s="749">
        <v>107678</v>
      </c>
      <c r="I603" s="749">
        <v>107678</v>
      </c>
      <c r="J603" s="749" t="s">
        <v>1157</v>
      </c>
      <c r="K603" s="749" t="s">
        <v>1345</v>
      </c>
      <c r="L603" s="752">
        <v>473.59399999999994</v>
      </c>
      <c r="M603" s="752">
        <v>14</v>
      </c>
      <c r="N603" s="753">
        <v>6630.3159999999989</v>
      </c>
    </row>
    <row r="604" spans="1:14" ht="14.4" customHeight="1" x14ac:dyDescent="0.3">
      <c r="A604" s="747" t="s">
        <v>574</v>
      </c>
      <c r="B604" s="748" t="s">
        <v>575</v>
      </c>
      <c r="C604" s="749" t="s">
        <v>596</v>
      </c>
      <c r="D604" s="750" t="s">
        <v>597</v>
      </c>
      <c r="E604" s="751">
        <v>50113001</v>
      </c>
      <c r="F604" s="750" t="s">
        <v>611</v>
      </c>
      <c r="G604" s="749" t="s">
        <v>612</v>
      </c>
      <c r="H604" s="749">
        <v>845697</v>
      </c>
      <c r="I604" s="749">
        <v>200935</v>
      </c>
      <c r="J604" s="749" t="s">
        <v>806</v>
      </c>
      <c r="K604" s="749" t="s">
        <v>807</v>
      </c>
      <c r="L604" s="752">
        <v>44.850000000000016</v>
      </c>
      <c r="M604" s="752">
        <v>3</v>
      </c>
      <c r="N604" s="753">
        <v>134.55000000000004</v>
      </c>
    </row>
    <row r="605" spans="1:14" ht="14.4" customHeight="1" x14ac:dyDescent="0.3">
      <c r="A605" s="747" t="s">
        <v>574</v>
      </c>
      <c r="B605" s="748" t="s">
        <v>575</v>
      </c>
      <c r="C605" s="749" t="s">
        <v>596</v>
      </c>
      <c r="D605" s="750" t="s">
        <v>597</v>
      </c>
      <c r="E605" s="751">
        <v>50113001</v>
      </c>
      <c r="F605" s="750" t="s">
        <v>611</v>
      </c>
      <c r="G605" s="749" t="s">
        <v>612</v>
      </c>
      <c r="H605" s="749">
        <v>100489</v>
      </c>
      <c r="I605" s="749">
        <v>489</v>
      </c>
      <c r="J605" s="749" t="s">
        <v>808</v>
      </c>
      <c r="K605" s="749" t="s">
        <v>809</v>
      </c>
      <c r="L605" s="752">
        <v>47.340000000000011</v>
      </c>
      <c r="M605" s="752">
        <v>46</v>
      </c>
      <c r="N605" s="753">
        <v>2177.6400000000003</v>
      </c>
    </row>
    <row r="606" spans="1:14" ht="14.4" customHeight="1" x14ac:dyDescent="0.3">
      <c r="A606" s="747" t="s">
        <v>574</v>
      </c>
      <c r="B606" s="748" t="s">
        <v>575</v>
      </c>
      <c r="C606" s="749" t="s">
        <v>596</v>
      </c>
      <c r="D606" s="750" t="s">
        <v>597</v>
      </c>
      <c r="E606" s="751">
        <v>50113001</v>
      </c>
      <c r="F606" s="750" t="s">
        <v>611</v>
      </c>
      <c r="G606" s="749" t="s">
        <v>612</v>
      </c>
      <c r="H606" s="749">
        <v>230426</v>
      </c>
      <c r="I606" s="749">
        <v>230426</v>
      </c>
      <c r="J606" s="749" t="s">
        <v>808</v>
      </c>
      <c r="K606" s="749" t="s">
        <v>810</v>
      </c>
      <c r="L606" s="752">
        <v>78.64</v>
      </c>
      <c r="M606" s="752">
        <v>3</v>
      </c>
      <c r="N606" s="753">
        <v>235.92000000000002</v>
      </c>
    </row>
    <row r="607" spans="1:14" ht="14.4" customHeight="1" x14ac:dyDescent="0.3">
      <c r="A607" s="747" t="s">
        <v>574</v>
      </c>
      <c r="B607" s="748" t="s">
        <v>575</v>
      </c>
      <c r="C607" s="749" t="s">
        <v>596</v>
      </c>
      <c r="D607" s="750" t="s">
        <v>597</v>
      </c>
      <c r="E607" s="751">
        <v>50113001</v>
      </c>
      <c r="F607" s="750" t="s">
        <v>611</v>
      </c>
      <c r="G607" s="749" t="s">
        <v>628</v>
      </c>
      <c r="H607" s="749">
        <v>169623</v>
      </c>
      <c r="I607" s="749">
        <v>169623</v>
      </c>
      <c r="J607" s="749" t="s">
        <v>1159</v>
      </c>
      <c r="K607" s="749" t="s">
        <v>1160</v>
      </c>
      <c r="L607" s="752">
        <v>32.97</v>
      </c>
      <c r="M607" s="752">
        <v>1</v>
      </c>
      <c r="N607" s="753">
        <v>32.97</v>
      </c>
    </row>
    <row r="608" spans="1:14" ht="14.4" customHeight="1" x14ac:dyDescent="0.3">
      <c r="A608" s="747" t="s">
        <v>574</v>
      </c>
      <c r="B608" s="748" t="s">
        <v>575</v>
      </c>
      <c r="C608" s="749" t="s">
        <v>596</v>
      </c>
      <c r="D608" s="750" t="s">
        <v>597</v>
      </c>
      <c r="E608" s="751">
        <v>50113001</v>
      </c>
      <c r="F608" s="750" t="s">
        <v>611</v>
      </c>
      <c r="G608" s="749" t="s">
        <v>628</v>
      </c>
      <c r="H608" s="749">
        <v>166759</v>
      </c>
      <c r="I608" s="749">
        <v>166759</v>
      </c>
      <c r="J608" s="749" t="s">
        <v>811</v>
      </c>
      <c r="K608" s="749" t="s">
        <v>1162</v>
      </c>
      <c r="L608" s="752">
        <v>123.31000000000004</v>
      </c>
      <c r="M608" s="752">
        <v>2</v>
      </c>
      <c r="N608" s="753">
        <v>246.62000000000009</v>
      </c>
    </row>
    <row r="609" spans="1:14" ht="14.4" customHeight="1" x14ac:dyDescent="0.3">
      <c r="A609" s="747" t="s">
        <v>574</v>
      </c>
      <c r="B609" s="748" t="s">
        <v>575</v>
      </c>
      <c r="C609" s="749" t="s">
        <v>596</v>
      </c>
      <c r="D609" s="750" t="s">
        <v>597</v>
      </c>
      <c r="E609" s="751">
        <v>50113001</v>
      </c>
      <c r="F609" s="750" t="s">
        <v>611</v>
      </c>
      <c r="G609" s="749" t="s">
        <v>612</v>
      </c>
      <c r="H609" s="749">
        <v>930661</v>
      </c>
      <c r="I609" s="749">
        <v>0</v>
      </c>
      <c r="J609" s="749" t="s">
        <v>813</v>
      </c>
      <c r="K609" s="749" t="s">
        <v>576</v>
      </c>
      <c r="L609" s="752">
        <v>332.76407918632367</v>
      </c>
      <c r="M609" s="752">
        <v>2</v>
      </c>
      <c r="N609" s="753">
        <v>665.52815837264734</v>
      </c>
    </row>
    <row r="610" spans="1:14" ht="14.4" customHeight="1" x14ac:dyDescent="0.3">
      <c r="A610" s="747" t="s">
        <v>574</v>
      </c>
      <c r="B610" s="748" t="s">
        <v>575</v>
      </c>
      <c r="C610" s="749" t="s">
        <v>596</v>
      </c>
      <c r="D610" s="750" t="s">
        <v>597</v>
      </c>
      <c r="E610" s="751">
        <v>50113001</v>
      </c>
      <c r="F610" s="750" t="s">
        <v>611</v>
      </c>
      <c r="G610" s="749" t="s">
        <v>612</v>
      </c>
      <c r="H610" s="749">
        <v>900881</v>
      </c>
      <c r="I610" s="749">
        <v>0</v>
      </c>
      <c r="J610" s="749" t="s">
        <v>1346</v>
      </c>
      <c r="K610" s="749" t="s">
        <v>576</v>
      </c>
      <c r="L610" s="752">
        <v>149.78682556865388</v>
      </c>
      <c r="M610" s="752">
        <v>2</v>
      </c>
      <c r="N610" s="753">
        <v>299.57365113730776</v>
      </c>
    </row>
    <row r="611" spans="1:14" ht="14.4" customHeight="1" x14ac:dyDescent="0.3">
      <c r="A611" s="747" t="s">
        <v>574</v>
      </c>
      <c r="B611" s="748" t="s">
        <v>575</v>
      </c>
      <c r="C611" s="749" t="s">
        <v>596</v>
      </c>
      <c r="D611" s="750" t="s">
        <v>597</v>
      </c>
      <c r="E611" s="751">
        <v>50113001</v>
      </c>
      <c r="F611" s="750" t="s">
        <v>611</v>
      </c>
      <c r="G611" s="749" t="s">
        <v>612</v>
      </c>
      <c r="H611" s="749">
        <v>900494</v>
      </c>
      <c r="I611" s="749">
        <v>0</v>
      </c>
      <c r="J611" s="749" t="s">
        <v>1347</v>
      </c>
      <c r="K611" s="749" t="s">
        <v>576</v>
      </c>
      <c r="L611" s="752">
        <v>758.18439020090727</v>
      </c>
      <c r="M611" s="752">
        <v>2</v>
      </c>
      <c r="N611" s="753">
        <v>1516.3687804018145</v>
      </c>
    </row>
    <row r="612" spans="1:14" ht="14.4" customHeight="1" x14ac:dyDescent="0.3">
      <c r="A612" s="747" t="s">
        <v>574</v>
      </c>
      <c r="B612" s="748" t="s">
        <v>575</v>
      </c>
      <c r="C612" s="749" t="s">
        <v>596</v>
      </c>
      <c r="D612" s="750" t="s">
        <v>597</v>
      </c>
      <c r="E612" s="751">
        <v>50113001</v>
      </c>
      <c r="F612" s="750" t="s">
        <v>611</v>
      </c>
      <c r="G612" s="749" t="s">
        <v>612</v>
      </c>
      <c r="H612" s="749">
        <v>501803</v>
      </c>
      <c r="I612" s="749">
        <v>0</v>
      </c>
      <c r="J612" s="749" t="s">
        <v>1348</v>
      </c>
      <c r="K612" s="749" t="s">
        <v>576</v>
      </c>
      <c r="L612" s="752">
        <v>250.09807045162989</v>
      </c>
      <c r="M612" s="752">
        <v>1</v>
      </c>
      <c r="N612" s="753">
        <v>250.09807045162989</v>
      </c>
    </row>
    <row r="613" spans="1:14" ht="14.4" customHeight="1" x14ac:dyDescent="0.3">
      <c r="A613" s="747" t="s">
        <v>574</v>
      </c>
      <c r="B613" s="748" t="s">
        <v>575</v>
      </c>
      <c r="C613" s="749" t="s">
        <v>596</v>
      </c>
      <c r="D613" s="750" t="s">
        <v>597</v>
      </c>
      <c r="E613" s="751">
        <v>50113001</v>
      </c>
      <c r="F613" s="750" t="s">
        <v>611</v>
      </c>
      <c r="G613" s="749" t="s">
        <v>612</v>
      </c>
      <c r="H613" s="749">
        <v>498367</v>
      </c>
      <c r="I613" s="749">
        <v>0</v>
      </c>
      <c r="J613" s="749" t="s">
        <v>820</v>
      </c>
      <c r="K613" s="749" t="s">
        <v>576</v>
      </c>
      <c r="L613" s="752">
        <v>194.727148753027</v>
      </c>
      <c r="M613" s="752">
        <v>12</v>
      </c>
      <c r="N613" s="753">
        <v>2336.7257850363239</v>
      </c>
    </row>
    <row r="614" spans="1:14" ht="14.4" customHeight="1" x14ac:dyDescent="0.3">
      <c r="A614" s="747" t="s">
        <v>574</v>
      </c>
      <c r="B614" s="748" t="s">
        <v>575</v>
      </c>
      <c r="C614" s="749" t="s">
        <v>596</v>
      </c>
      <c r="D614" s="750" t="s">
        <v>597</v>
      </c>
      <c r="E614" s="751">
        <v>50113001</v>
      </c>
      <c r="F614" s="750" t="s">
        <v>611</v>
      </c>
      <c r="G614" s="749" t="s">
        <v>612</v>
      </c>
      <c r="H614" s="749">
        <v>921261</v>
      </c>
      <c r="I614" s="749">
        <v>0</v>
      </c>
      <c r="J614" s="749" t="s">
        <v>1349</v>
      </c>
      <c r="K614" s="749" t="s">
        <v>576</v>
      </c>
      <c r="L614" s="752">
        <v>363.12889182230708</v>
      </c>
      <c r="M614" s="752">
        <v>1</v>
      </c>
      <c r="N614" s="753">
        <v>363.12889182230708</v>
      </c>
    </row>
    <row r="615" spans="1:14" ht="14.4" customHeight="1" x14ac:dyDescent="0.3">
      <c r="A615" s="747" t="s">
        <v>574</v>
      </c>
      <c r="B615" s="748" t="s">
        <v>575</v>
      </c>
      <c r="C615" s="749" t="s">
        <v>596</v>
      </c>
      <c r="D615" s="750" t="s">
        <v>597</v>
      </c>
      <c r="E615" s="751">
        <v>50113001</v>
      </c>
      <c r="F615" s="750" t="s">
        <v>611</v>
      </c>
      <c r="G615" s="749" t="s">
        <v>612</v>
      </c>
      <c r="H615" s="749">
        <v>921395</v>
      </c>
      <c r="I615" s="749">
        <v>0</v>
      </c>
      <c r="J615" s="749" t="s">
        <v>1350</v>
      </c>
      <c r="K615" s="749" t="s">
        <v>1351</v>
      </c>
      <c r="L615" s="752">
        <v>354.46847626149662</v>
      </c>
      <c r="M615" s="752">
        <v>3</v>
      </c>
      <c r="N615" s="753">
        <v>1063.4054287844899</v>
      </c>
    </row>
    <row r="616" spans="1:14" ht="14.4" customHeight="1" x14ac:dyDescent="0.3">
      <c r="A616" s="747" t="s">
        <v>574</v>
      </c>
      <c r="B616" s="748" t="s">
        <v>575</v>
      </c>
      <c r="C616" s="749" t="s">
        <v>596</v>
      </c>
      <c r="D616" s="750" t="s">
        <v>597</v>
      </c>
      <c r="E616" s="751">
        <v>50113001</v>
      </c>
      <c r="F616" s="750" t="s">
        <v>611</v>
      </c>
      <c r="G616" s="749" t="s">
        <v>612</v>
      </c>
      <c r="H616" s="749">
        <v>921393</v>
      </c>
      <c r="I616" s="749">
        <v>0</v>
      </c>
      <c r="J616" s="749" t="s">
        <v>1350</v>
      </c>
      <c r="K616" s="749" t="s">
        <v>1352</v>
      </c>
      <c r="L616" s="752">
        <v>239.73741063983445</v>
      </c>
      <c r="M616" s="752">
        <v>1</v>
      </c>
      <c r="N616" s="753">
        <v>239.73741063983445</v>
      </c>
    </row>
    <row r="617" spans="1:14" ht="14.4" customHeight="1" x14ac:dyDescent="0.3">
      <c r="A617" s="747" t="s">
        <v>574</v>
      </c>
      <c r="B617" s="748" t="s">
        <v>575</v>
      </c>
      <c r="C617" s="749" t="s">
        <v>596</v>
      </c>
      <c r="D617" s="750" t="s">
        <v>597</v>
      </c>
      <c r="E617" s="751">
        <v>50113001</v>
      </c>
      <c r="F617" s="750" t="s">
        <v>611</v>
      </c>
      <c r="G617" s="749" t="s">
        <v>612</v>
      </c>
      <c r="H617" s="749">
        <v>500829</v>
      </c>
      <c r="I617" s="749">
        <v>0</v>
      </c>
      <c r="J617" s="749" t="s">
        <v>1353</v>
      </c>
      <c r="K617" s="749" t="s">
        <v>1354</v>
      </c>
      <c r="L617" s="752">
        <v>318.23838883597955</v>
      </c>
      <c r="M617" s="752">
        <v>1</v>
      </c>
      <c r="N617" s="753">
        <v>318.23838883597955</v>
      </c>
    </row>
    <row r="618" spans="1:14" ht="14.4" customHeight="1" x14ac:dyDescent="0.3">
      <c r="A618" s="747" t="s">
        <v>574</v>
      </c>
      <c r="B618" s="748" t="s">
        <v>575</v>
      </c>
      <c r="C618" s="749" t="s">
        <v>596</v>
      </c>
      <c r="D618" s="750" t="s">
        <v>597</v>
      </c>
      <c r="E618" s="751">
        <v>50113001</v>
      </c>
      <c r="F618" s="750" t="s">
        <v>611</v>
      </c>
      <c r="G618" s="749" t="s">
        <v>612</v>
      </c>
      <c r="H618" s="749">
        <v>990947</v>
      </c>
      <c r="I618" s="749">
        <v>0</v>
      </c>
      <c r="J618" s="749" t="s">
        <v>823</v>
      </c>
      <c r="K618" s="749" t="s">
        <v>576</v>
      </c>
      <c r="L618" s="752">
        <v>1402.01</v>
      </c>
      <c r="M618" s="752">
        <v>15</v>
      </c>
      <c r="N618" s="753">
        <v>21030.15</v>
      </c>
    </row>
    <row r="619" spans="1:14" ht="14.4" customHeight="1" x14ac:dyDescent="0.3">
      <c r="A619" s="747" t="s">
        <v>574</v>
      </c>
      <c r="B619" s="748" t="s">
        <v>575</v>
      </c>
      <c r="C619" s="749" t="s">
        <v>596</v>
      </c>
      <c r="D619" s="750" t="s">
        <v>597</v>
      </c>
      <c r="E619" s="751">
        <v>50113001</v>
      </c>
      <c r="F619" s="750" t="s">
        <v>611</v>
      </c>
      <c r="G619" s="749" t="s">
        <v>612</v>
      </c>
      <c r="H619" s="749">
        <v>119571</v>
      </c>
      <c r="I619" s="749">
        <v>19571</v>
      </c>
      <c r="J619" s="749" t="s">
        <v>824</v>
      </c>
      <c r="K619" s="749" t="s">
        <v>825</v>
      </c>
      <c r="L619" s="752">
        <v>225.61</v>
      </c>
      <c r="M619" s="752">
        <v>1</v>
      </c>
      <c r="N619" s="753">
        <v>225.61</v>
      </c>
    </row>
    <row r="620" spans="1:14" ht="14.4" customHeight="1" x14ac:dyDescent="0.3">
      <c r="A620" s="747" t="s">
        <v>574</v>
      </c>
      <c r="B620" s="748" t="s">
        <v>575</v>
      </c>
      <c r="C620" s="749" t="s">
        <v>596</v>
      </c>
      <c r="D620" s="750" t="s">
        <v>597</v>
      </c>
      <c r="E620" s="751">
        <v>50113001</v>
      </c>
      <c r="F620" s="750" t="s">
        <v>611</v>
      </c>
      <c r="G620" s="749" t="s">
        <v>612</v>
      </c>
      <c r="H620" s="749">
        <v>188217</v>
      </c>
      <c r="I620" s="749">
        <v>88217</v>
      </c>
      <c r="J620" s="749" t="s">
        <v>828</v>
      </c>
      <c r="K620" s="749" t="s">
        <v>829</v>
      </c>
      <c r="L620" s="752">
        <v>128.08777777777777</v>
      </c>
      <c r="M620" s="752">
        <v>9</v>
      </c>
      <c r="N620" s="753">
        <v>1152.79</v>
      </c>
    </row>
    <row r="621" spans="1:14" ht="14.4" customHeight="1" x14ac:dyDescent="0.3">
      <c r="A621" s="747" t="s">
        <v>574</v>
      </c>
      <c r="B621" s="748" t="s">
        <v>575</v>
      </c>
      <c r="C621" s="749" t="s">
        <v>596</v>
      </c>
      <c r="D621" s="750" t="s">
        <v>597</v>
      </c>
      <c r="E621" s="751">
        <v>50113001</v>
      </c>
      <c r="F621" s="750" t="s">
        <v>611</v>
      </c>
      <c r="G621" s="749" t="s">
        <v>612</v>
      </c>
      <c r="H621" s="749">
        <v>216679</v>
      </c>
      <c r="I621" s="749">
        <v>216679</v>
      </c>
      <c r="J621" s="749" t="s">
        <v>828</v>
      </c>
      <c r="K621" s="749" t="s">
        <v>830</v>
      </c>
      <c r="L621" s="752">
        <v>115.19</v>
      </c>
      <c r="M621" s="752">
        <v>4</v>
      </c>
      <c r="N621" s="753">
        <v>460.76</v>
      </c>
    </row>
    <row r="622" spans="1:14" ht="14.4" customHeight="1" x14ac:dyDescent="0.3">
      <c r="A622" s="747" t="s">
        <v>574</v>
      </c>
      <c r="B622" s="748" t="s">
        <v>575</v>
      </c>
      <c r="C622" s="749" t="s">
        <v>596</v>
      </c>
      <c r="D622" s="750" t="s">
        <v>597</v>
      </c>
      <c r="E622" s="751">
        <v>50113001</v>
      </c>
      <c r="F622" s="750" t="s">
        <v>611</v>
      </c>
      <c r="G622" s="749" t="s">
        <v>612</v>
      </c>
      <c r="H622" s="749">
        <v>188219</v>
      </c>
      <c r="I622" s="749">
        <v>88219</v>
      </c>
      <c r="J622" s="749" t="s">
        <v>831</v>
      </c>
      <c r="K622" s="749" t="s">
        <v>832</v>
      </c>
      <c r="L622" s="752">
        <v>142.98500000000001</v>
      </c>
      <c r="M622" s="752">
        <v>2</v>
      </c>
      <c r="N622" s="753">
        <v>285.97000000000003</v>
      </c>
    </row>
    <row r="623" spans="1:14" ht="14.4" customHeight="1" x14ac:dyDescent="0.3">
      <c r="A623" s="747" t="s">
        <v>574</v>
      </c>
      <c r="B623" s="748" t="s">
        <v>575</v>
      </c>
      <c r="C623" s="749" t="s">
        <v>596</v>
      </c>
      <c r="D623" s="750" t="s">
        <v>597</v>
      </c>
      <c r="E623" s="751">
        <v>50113001</v>
      </c>
      <c r="F623" s="750" t="s">
        <v>611</v>
      </c>
      <c r="G623" s="749" t="s">
        <v>612</v>
      </c>
      <c r="H623" s="749">
        <v>216680</v>
      </c>
      <c r="I623" s="749">
        <v>216680</v>
      </c>
      <c r="J623" s="749" t="s">
        <v>831</v>
      </c>
      <c r="K623" s="749" t="s">
        <v>1355</v>
      </c>
      <c r="L623" s="752">
        <v>123.9</v>
      </c>
      <c r="M623" s="752">
        <v>2</v>
      </c>
      <c r="N623" s="753">
        <v>247.8</v>
      </c>
    </row>
    <row r="624" spans="1:14" ht="14.4" customHeight="1" x14ac:dyDescent="0.3">
      <c r="A624" s="747" t="s">
        <v>574</v>
      </c>
      <c r="B624" s="748" t="s">
        <v>575</v>
      </c>
      <c r="C624" s="749" t="s">
        <v>596</v>
      </c>
      <c r="D624" s="750" t="s">
        <v>597</v>
      </c>
      <c r="E624" s="751">
        <v>50113001</v>
      </c>
      <c r="F624" s="750" t="s">
        <v>611</v>
      </c>
      <c r="G624" s="749" t="s">
        <v>628</v>
      </c>
      <c r="H624" s="749">
        <v>149909</v>
      </c>
      <c r="I624" s="749">
        <v>49909</v>
      </c>
      <c r="J624" s="749" t="s">
        <v>1167</v>
      </c>
      <c r="K624" s="749" t="s">
        <v>1168</v>
      </c>
      <c r="L624" s="752">
        <v>27.790000000000003</v>
      </c>
      <c r="M624" s="752">
        <v>2</v>
      </c>
      <c r="N624" s="753">
        <v>55.580000000000005</v>
      </c>
    </row>
    <row r="625" spans="1:14" ht="14.4" customHeight="1" x14ac:dyDescent="0.3">
      <c r="A625" s="747" t="s">
        <v>574</v>
      </c>
      <c r="B625" s="748" t="s">
        <v>575</v>
      </c>
      <c r="C625" s="749" t="s">
        <v>596</v>
      </c>
      <c r="D625" s="750" t="s">
        <v>597</v>
      </c>
      <c r="E625" s="751">
        <v>50113001</v>
      </c>
      <c r="F625" s="750" t="s">
        <v>611</v>
      </c>
      <c r="G625" s="749" t="s">
        <v>628</v>
      </c>
      <c r="H625" s="749">
        <v>844554</v>
      </c>
      <c r="I625" s="749">
        <v>114065</v>
      </c>
      <c r="J625" s="749" t="s">
        <v>835</v>
      </c>
      <c r="K625" s="749" t="s">
        <v>836</v>
      </c>
      <c r="L625" s="752">
        <v>18.29</v>
      </c>
      <c r="M625" s="752">
        <v>1</v>
      </c>
      <c r="N625" s="753">
        <v>18.29</v>
      </c>
    </row>
    <row r="626" spans="1:14" ht="14.4" customHeight="1" x14ac:dyDescent="0.3">
      <c r="A626" s="747" t="s">
        <v>574</v>
      </c>
      <c r="B626" s="748" t="s">
        <v>575</v>
      </c>
      <c r="C626" s="749" t="s">
        <v>596</v>
      </c>
      <c r="D626" s="750" t="s">
        <v>597</v>
      </c>
      <c r="E626" s="751">
        <v>50113001</v>
      </c>
      <c r="F626" s="750" t="s">
        <v>611</v>
      </c>
      <c r="G626" s="749" t="s">
        <v>628</v>
      </c>
      <c r="H626" s="749">
        <v>849935</v>
      </c>
      <c r="I626" s="749">
        <v>155383</v>
      </c>
      <c r="J626" s="749" t="s">
        <v>1356</v>
      </c>
      <c r="K626" s="749" t="s">
        <v>1357</v>
      </c>
      <c r="L626" s="752">
        <v>4506.13</v>
      </c>
      <c r="M626" s="752">
        <v>3</v>
      </c>
      <c r="N626" s="753">
        <v>13518.39</v>
      </c>
    </row>
    <row r="627" spans="1:14" ht="14.4" customHeight="1" x14ac:dyDescent="0.3">
      <c r="A627" s="747" t="s">
        <v>574</v>
      </c>
      <c r="B627" s="748" t="s">
        <v>575</v>
      </c>
      <c r="C627" s="749" t="s">
        <v>596</v>
      </c>
      <c r="D627" s="750" t="s">
        <v>597</v>
      </c>
      <c r="E627" s="751">
        <v>50113001</v>
      </c>
      <c r="F627" s="750" t="s">
        <v>611</v>
      </c>
      <c r="G627" s="749" t="s">
        <v>612</v>
      </c>
      <c r="H627" s="749">
        <v>196635</v>
      </c>
      <c r="I627" s="749">
        <v>96635</v>
      </c>
      <c r="J627" s="749" t="s">
        <v>1169</v>
      </c>
      <c r="K627" s="749" t="s">
        <v>1170</v>
      </c>
      <c r="L627" s="752">
        <v>113.21333333333335</v>
      </c>
      <c r="M627" s="752">
        <v>6</v>
      </c>
      <c r="N627" s="753">
        <v>679.28000000000009</v>
      </c>
    </row>
    <row r="628" spans="1:14" ht="14.4" customHeight="1" x14ac:dyDescent="0.3">
      <c r="A628" s="747" t="s">
        <v>574</v>
      </c>
      <c r="B628" s="748" t="s">
        <v>575</v>
      </c>
      <c r="C628" s="749" t="s">
        <v>596</v>
      </c>
      <c r="D628" s="750" t="s">
        <v>597</v>
      </c>
      <c r="E628" s="751">
        <v>50113001</v>
      </c>
      <c r="F628" s="750" t="s">
        <v>611</v>
      </c>
      <c r="G628" s="749" t="s">
        <v>612</v>
      </c>
      <c r="H628" s="749">
        <v>100498</v>
      </c>
      <c r="I628" s="749">
        <v>498</v>
      </c>
      <c r="J628" s="749" t="s">
        <v>843</v>
      </c>
      <c r="K628" s="749" t="s">
        <v>844</v>
      </c>
      <c r="L628" s="752">
        <v>108.75</v>
      </c>
      <c r="M628" s="752">
        <v>36</v>
      </c>
      <c r="N628" s="753">
        <v>3915</v>
      </c>
    </row>
    <row r="629" spans="1:14" ht="14.4" customHeight="1" x14ac:dyDescent="0.3">
      <c r="A629" s="747" t="s">
        <v>574</v>
      </c>
      <c r="B629" s="748" t="s">
        <v>575</v>
      </c>
      <c r="C629" s="749" t="s">
        <v>596</v>
      </c>
      <c r="D629" s="750" t="s">
        <v>597</v>
      </c>
      <c r="E629" s="751">
        <v>50113001</v>
      </c>
      <c r="F629" s="750" t="s">
        <v>611</v>
      </c>
      <c r="G629" s="749" t="s">
        <v>612</v>
      </c>
      <c r="H629" s="749">
        <v>100499</v>
      </c>
      <c r="I629" s="749">
        <v>499</v>
      </c>
      <c r="J629" s="749" t="s">
        <v>843</v>
      </c>
      <c r="K629" s="749" t="s">
        <v>845</v>
      </c>
      <c r="L629" s="752">
        <v>113.19000000000003</v>
      </c>
      <c r="M629" s="752">
        <v>8</v>
      </c>
      <c r="N629" s="753">
        <v>905.52000000000021</v>
      </c>
    </row>
    <row r="630" spans="1:14" ht="14.4" customHeight="1" x14ac:dyDescent="0.3">
      <c r="A630" s="747" t="s">
        <v>574</v>
      </c>
      <c r="B630" s="748" t="s">
        <v>575</v>
      </c>
      <c r="C630" s="749" t="s">
        <v>596</v>
      </c>
      <c r="D630" s="750" t="s">
        <v>597</v>
      </c>
      <c r="E630" s="751">
        <v>50113001</v>
      </c>
      <c r="F630" s="750" t="s">
        <v>611</v>
      </c>
      <c r="G630" s="749" t="s">
        <v>612</v>
      </c>
      <c r="H630" s="749">
        <v>116592</v>
      </c>
      <c r="I630" s="749">
        <v>16592</v>
      </c>
      <c r="J630" s="749" t="s">
        <v>1358</v>
      </c>
      <c r="K630" s="749" t="s">
        <v>1359</v>
      </c>
      <c r="L630" s="752">
        <v>96.150000000000034</v>
      </c>
      <c r="M630" s="752">
        <v>1</v>
      </c>
      <c r="N630" s="753">
        <v>96.150000000000034</v>
      </c>
    </row>
    <row r="631" spans="1:14" ht="14.4" customHeight="1" x14ac:dyDescent="0.3">
      <c r="A631" s="747" t="s">
        <v>574</v>
      </c>
      <c r="B631" s="748" t="s">
        <v>575</v>
      </c>
      <c r="C631" s="749" t="s">
        <v>596</v>
      </c>
      <c r="D631" s="750" t="s">
        <v>597</v>
      </c>
      <c r="E631" s="751">
        <v>50113001</v>
      </c>
      <c r="F631" s="750" t="s">
        <v>611</v>
      </c>
      <c r="G631" s="749" t="s">
        <v>612</v>
      </c>
      <c r="H631" s="749">
        <v>116593</v>
      </c>
      <c r="I631" s="749">
        <v>16593</v>
      </c>
      <c r="J631" s="749" t="s">
        <v>846</v>
      </c>
      <c r="K631" s="749" t="s">
        <v>847</v>
      </c>
      <c r="L631" s="752">
        <v>143.13999999999996</v>
      </c>
      <c r="M631" s="752">
        <v>1</v>
      </c>
      <c r="N631" s="753">
        <v>143.13999999999996</v>
      </c>
    </row>
    <row r="632" spans="1:14" ht="14.4" customHeight="1" x14ac:dyDescent="0.3">
      <c r="A632" s="747" t="s">
        <v>574</v>
      </c>
      <c r="B632" s="748" t="s">
        <v>575</v>
      </c>
      <c r="C632" s="749" t="s">
        <v>596</v>
      </c>
      <c r="D632" s="750" t="s">
        <v>597</v>
      </c>
      <c r="E632" s="751">
        <v>50113001</v>
      </c>
      <c r="F632" s="750" t="s">
        <v>611</v>
      </c>
      <c r="G632" s="749" t="s">
        <v>612</v>
      </c>
      <c r="H632" s="749">
        <v>116594</v>
      </c>
      <c r="I632" s="749">
        <v>16594</v>
      </c>
      <c r="J632" s="749" t="s">
        <v>848</v>
      </c>
      <c r="K632" s="749" t="s">
        <v>849</v>
      </c>
      <c r="L632" s="752">
        <v>111.46000000000004</v>
      </c>
      <c r="M632" s="752">
        <v>5</v>
      </c>
      <c r="N632" s="753">
        <v>557.30000000000018</v>
      </c>
    </row>
    <row r="633" spans="1:14" ht="14.4" customHeight="1" x14ac:dyDescent="0.3">
      <c r="A633" s="747" t="s">
        <v>574</v>
      </c>
      <c r="B633" s="748" t="s">
        <v>575</v>
      </c>
      <c r="C633" s="749" t="s">
        <v>596</v>
      </c>
      <c r="D633" s="750" t="s">
        <v>597</v>
      </c>
      <c r="E633" s="751">
        <v>50113001</v>
      </c>
      <c r="F633" s="750" t="s">
        <v>611</v>
      </c>
      <c r="G633" s="749" t="s">
        <v>628</v>
      </c>
      <c r="H633" s="749">
        <v>201290</v>
      </c>
      <c r="I633" s="749">
        <v>201290</v>
      </c>
      <c r="J633" s="749" t="s">
        <v>1360</v>
      </c>
      <c r="K633" s="749" t="s">
        <v>860</v>
      </c>
      <c r="L633" s="752">
        <v>43.42</v>
      </c>
      <c r="M633" s="752">
        <v>2</v>
      </c>
      <c r="N633" s="753">
        <v>86.84</v>
      </c>
    </row>
    <row r="634" spans="1:14" ht="14.4" customHeight="1" x14ac:dyDescent="0.3">
      <c r="A634" s="747" t="s">
        <v>574</v>
      </c>
      <c r="B634" s="748" t="s">
        <v>575</v>
      </c>
      <c r="C634" s="749" t="s">
        <v>596</v>
      </c>
      <c r="D634" s="750" t="s">
        <v>597</v>
      </c>
      <c r="E634" s="751">
        <v>50113001</v>
      </c>
      <c r="F634" s="750" t="s">
        <v>611</v>
      </c>
      <c r="G634" s="749" t="s">
        <v>612</v>
      </c>
      <c r="H634" s="749">
        <v>100502</v>
      </c>
      <c r="I634" s="749">
        <v>502</v>
      </c>
      <c r="J634" s="749" t="s">
        <v>852</v>
      </c>
      <c r="K634" s="749" t="s">
        <v>853</v>
      </c>
      <c r="L634" s="752">
        <v>269.26000000000005</v>
      </c>
      <c r="M634" s="752">
        <v>4</v>
      </c>
      <c r="N634" s="753">
        <v>1077.0400000000002</v>
      </c>
    </row>
    <row r="635" spans="1:14" ht="14.4" customHeight="1" x14ac:dyDescent="0.3">
      <c r="A635" s="747" t="s">
        <v>574</v>
      </c>
      <c r="B635" s="748" t="s">
        <v>575</v>
      </c>
      <c r="C635" s="749" t="s">
        <v>596</v>
      </c>
      <c r="D635" s="750" t="s">
        <v>597</v>
      </c>
      <c r="E635" s="751">
        <v>50113001</v>
      </c>
      <c r="F635" s="750" t="s">
        <v>611</v>
      </c>
      <c r="G635" s="749" t="s">
        <v>612</v>
      </c>
      <c r="H635" s="749">
        <v>102684</v>
      </c>
      <c r="I635" s="749">
        <v>2684</v>
      </c>
      <c r="J635" s="749" t="s">
        <v>1171</v>
      </c>
      <c r="K635" s="749" t="s">
        <v>1172</v>
      </c>
      <c r="L635" s="752">
        <v>106.91714285714285</v>
      </c>
      <c r="M635" s="752">
        <v>28</v>
      </c>
      <c r="N635" s="753">
        <v>2993.68</v>
      </c>
    </row>
    <row r="636" spans="1:14" ht="14.4" customHeight="1" x14ac:dyDescent="0.3">
      <c r="A636" s="747" t="s">
        <v>574</v>
      </c>
      <c r="B636" s="748" t="s">
        <v>575</v>
      </c>
      <c r="C636" s="749" t="s">
        <v>596</v>
      </c>
      <c r="D636" s="750" t="s">
        <v>597</v>
      </c>
      <c r="E636" s="751">
        <v>50113001</v>
      </c>
      <c r="F636" s="750" t="s">
        <v>611</v>
      </c>
      <c r="G636" s="749" t="s">
        <v>576</v>
      </c>
      <c r="H636" s="749">
        <v>216736</v>
      </c>
      <c r="I636" s="749">
        <v>216736</v>
      </c>
      <c r="J636" s="749" t="s">
        <v>854</v>
      </c>
      <c r="K636" s="749" t="s">
        <v>855</v>
      </c>
      <c r="L636" s="752">
        <v>174.87454545454548</v>
      </c>
      <c r="M636" s="752">
        <v>11</v>
      </c>
      <c r="N636" s="753">
        <v>1923.6200000000003</v>
      </c>
    </row>
    <row r="637" spans="1:14" ht="14.4" customHeight="1" x14ac:dyDescent="0.3">
      <c r="A637" s="747" t="s">
        <v>574</v>
      </c>
      <c r="B637" s="748" t="s">
        <v>575</v>
      </c>
      <c r="C637" s="749" t="s">
        <v>596</v>
      </c>
      <c r="D637" s="750" t="s">
        <v>597</v>
      </c>
      <c r="E637" s="751">
        <v>50113001</v>
      </c>
      <c r="F637" s="750" t="s">
        <v>611</v>
      </c>
      <c r="G637" s="749" t="s">
        <v>612</v>
      </c>
      <c r="H637" s="749">
        <v>205931</v>
      </c>
      <c r="I637" s="749">
        <v>205931</v>
      </c>
      <c r="J637" s="749" t="s">
        <v>854</v>
      </c>
      <c r="K637" s="749" t="s">
        <v>856</v>
      </c>
      <c r="L637" s="752">
        <v>73.392499999999998</v>
      </c>
      <c r="M637" s="752">
        <v>40</v>
      </c>
      <c r="N637" s="753">
        <v>2935.7</v>
      </c>
    </row>
    <row r="638" spans="1:14" ht="14.4" customHeight="1" x14ac:dyDescent="0.3">
      <c r="A638" s="747" t="s">
        <v>574</v>
      </c>
      <c r="B638" s="748" t="s">
        <v>575</v>
      </c>
      <c r="C638" s="749" t="s">
        <v>596</v>
      </c>
      <c r="D638" s="750" t="s">
        <v>597</v>
      </c>
      <c r="E638" s="751">
        <v>50113001</v>
      </c>
      <c r="F638" s="750" t="s">
        <v>611</v>
      </c>
      <c r="G638" s="749" t="s">
        <v>612</v>
      </c>
      <c r="H638" s="749">
        <v>157123</v>
      </c>
      <c r="I638" s="749">
        <v>157123</v>
      </c>
      <c r="J638" s="749" t="s">
        <v>1361</v>
      </c>
      <c r="K638" s="749" t="s">
        <v>1362</v>
      </c>
      <c r="L638" s="752">
        <v>260.78000000000003</v>
      </c>
      <c r="M638" s="752">
        <v>1</v>
      </c>
      <c r="N638" s="753">
        <v>260.78000000000003</v>
      </c>
    </row>
    <row r="639" spans="1:14" ht="14.4" customHeight="1" x14ac:dyDescent="0.3">
      <c r="A639" s="747" t="s">
        <v>574</v>
      </c>
      <c r="B639" s="748" t="s">
        <v>575</v>
      </c>
      <c r="C639" s="749" t="s">
        <v>596</v>
      </c>
      <c r="D639" s="750" t="s">
        <v>597</v>
      </c>
      <c r="E639" s="751">
        <v>50113001</v>
      </c>
      <c r="F639" s="750" t="s">
        <v>611</v>
      </c>
      <c r="G639" s="749" t="s">
        <v>612</v>
      </c>
      <c r="H639" s="749">
        <v>128309</v>
      </c>
      <c r="I639" s="749">
        <v>28309</v>
      </c>
      <c r="J639" s="749" t="s">
        <v>1363</v>
      </c>
      <c r="K639" s="749" t="s">
        <v>1364</v>
      </c>
      <c r="L639" s="752">
        <v>4070</v>
      </c>
      <c r="M639" s="752">
        <v>1</v>
      </c>
      <c r="N639" s="753">
        <v>4070</v>
      </c>
    </row>
    <row r="640" spans="1:14" ht="14.4" customHeight="1" x14ac:dyDescent="0.3">
      <c r="A640" s="747" t="s">
        <v>574</v>
      </c>
      <c r="B640" s="748" t="s">
        <v>575</v>
      </c>
      <c r="C640" s="749" t="s">
        <v>596</v>
      </c>
      <c r="D640" s="750" t="s">
        <v>597</v>
      </c>
      <c r="E640" s="751">
        <v>50113001</v>
      </c>
      <c r="F640" s="750" t="s">
        <v>611</v>
      </c>
      <c r="G640" s="749" t="s">
        <v>628</v>
      </c>
      <c r="H640" s="749">
        <v>146071</v>
      </c>
      <c r="I640" s="749">
        <v>146071</v>
      </c>
      <c r="J640" s="749" t="s">
        <v>857</v>
      </c>
      <c r="K640" s="749" t="s">
        <v>858</v>
      </c>
      <c r="L640" s="752">
        <v>138.52000000000004</v>
      </c>
      <c r="M640" s="752">
        <v>1</v>
      </c>
      <c r="N640" s="753">
        <v>138.52000000000004</v>
      </c>
    </row>
    <row r="641" spans="1:14" ht="14.4" customHeight="1" x14ac:dyDescent="0.3">
      <c r="A641" s="747" t="s">
        <v>574</v>
      </c>
      <c r="B641" s="748" t="s">
        <v>575</v>
      </c>
      <c r="C641" s="749" t="s">
        <v>596</v>
      </c>
      <c r="D641" s="750" t="s">
        <v>597</v>
      </c>
      <c r="E641" s="751">
        <v>50113001</v>
      </c>
      <c r="F641" s="750" t="s">
        <v>611</v>
      </c>
      <c r="G641" s="749" t="s">
        <v>612</v>
      </c>
      <c r="H641" s="749">
        <v>850104</v>
      </c>
      <c r="I641" s="749">
        <v>164344</v>
      </c>
      <c r="J641" s="749" t="s">
        <v>1365</v>
      </c>
      <c r="K641" s="749" t="s">
        <v>1366</v>
      </c>
      <c r="L641" s="752">
        <v>220.39000000000004</v>
      </c>
      <c r="M641" s="752">
        <v>1</v>
      </c>
      <c r="N641" s="753">
        <v>220.39000000000004</v>
      </c>
    </row>
    <row r="642" spans="1:14" ht="14.4" customHeight="1" x14ac:dyDescent="0.3">
      <c r="A642" s="747" t="s">
        <v>574</v>
      </c>
      <c r="B642" s="748" t="s">
        <v>575</v>
      </c>
      <c r="C642" s="749" t="s">
        <v>596</v>
      </c>
      <c r="D642" s="750" t="s">
        <v>597</v>
      </c>
      <c r="E642" s="751">
        <v>50113001</v>
      </c>
      <c r="F642" s="750" t="s">
        <v>611</v>
      </c>
      <c r="G642" s="749" t="s">
        <v>612</v>
      </c>
      <c r="H642" s="749">
        <v>101125</v>
      </c>
      <c r="I642" s="749">
        <v>1125</v>
      </c>
      <c r="J642" s="749" t="s">
        <v>861</v>
      </c>
      <c r="K642" s="749" t="s">
        <v>862</v>
      </c>
      <c r="L642" s="752">
        <v>77.349999999999994</v>
      </c>
      <c r="M642" s="752">
        <v>10</v>
      </c>
      <c r="N642" s="753">
        <v>773.5</v>
      </c>
    </row>
    <row r="643" spans="1:14" ht="14.4" customHeight="1" x14ac:dyDescent="0.3">
      <c r="A643" s="747" t="s">
        <v>574</v>
      </c>
      <c r="B643" s="748" t="s">
        <v>575</v>
      </c>
      <c r="C643" s="749" t="s">
        <v>596</v>
      </c>
      <c r="D643" s="750" t="s">
        <v>597</v>
      </c>
      <c r="E643" s="751">
        <v>50113001</v>
      </c>
      <c r="F643" s="750" t="s">
        <v>611</v>
      </c>
      <c r="G643" s="749" t="s">
        <v>628</v>
      </c>
      <c r="H643" s="749">
        <v>16916</v>
      </c>
      <c r="I643" s="749">
        <v>16916</v>
      </c>
      <c r="J643" s="749" t="s">
        <v>1367</v>
      </c>
      <c r="K643" s="749" t="s">
        <v>1368</v>
      </c>
      <c r="L643" s="752">
        <v>172.93</v>
      </c>
      <c r="M643" s="752">
        <v>1</v>
      </c>
      <c r="N643" s="753">
        <v>172.93</v>
      </c>
    </row>
    <row r="644" spans="1:14" ht="14.4" customHeight="1" x14ac:dyDescent="0.3">
      <c r="A644" s="747" t="s">
        <v>574</v>
      </c>
      <c r="B644" s="748" t="s">
        <v>575</v>
      </c>
      <c r="C644" s="749" t="s">
        <v>596</v>
      </c>
      <c r="D644" s="750" t="s">
        <v>597</v>
      </c>
      <c r="E644" s="751">
        <v>50113001</v>
      </c>
      <c r="F644" s="750" t="s">
        <v>611</v>
      </c>
      <c r="G644" s="749" t="s">
        <v>576</v>
      </c>
      <c r="H644" s="749">
        <v>223148</v>
      </c>
      <c r="I644" s="749">
        <v>223148</v>
      </c>
      <c r="J644" s="749" t="s">
        <v>1173</v>
      </c>
      <c r="K644" s="749" t="s">
        <v>1174</v>
      </c>
      <c r="L644" s="752">
        <v>112.00333333333333</v>
      </c>
      <c r="M644" s="752">
        <v>6</v>
      </c>
      <c r="N644" s="753">
        <v>672.02</v>
      </c>
    </row>
    <row r="645" spans="1:14" ht="14.4" customHeight="1" x14ac:dyDescent="0.3">
      <c r="A645" s="747" t="s">
        <v>574</v>
      </c>
      <c r="B645" s="748" t="s">
        <v>575</v>
      </c>
      <c r="C645" s="749" t="s">
        <v>596</v>
      </c>
      <c r="D645" s="750" t="s">
        <v>597</v>
      </c>
      <c r="E645" s="751">
        <v>50113001</v>
      </c>
      <c r="F645" s="750" t="s">
        <v>611</v>
      </c>
      <c r="G645" s="749" t="s">
        <v>612</v>
      </c>
      <c r="H645" s="749">
        <v>100513</v>
      </c>
      <c r="I645" s="749">
        <v>513</v>
      </c>
      <c r="J645" s="749" t="s">
        <v>865</v>
      </c>
      <c r="K645" s="749" t="s">
        <v>844</v>
      </c>
      <c r="L645" s="752">
        <v>56.779999999999987</v>
      </c>
      <c r="M645" s="752">
        <v>7</v>
      </c>
      <c r="N645" s="753">
        <v>397.45999999999992</v>
      </c>
    </row>
    <row r="646" spans="1:14" ht="14.4" customHeight="1" x14ac:dyDescent="0.3">
      <c r="A646" s="747" t="s">
        <v>574</v>
      </c>
      <c r="B646" s="748" t="s">
        <v>575</v>
      </c>
      <c r="C646" s="749" t="s">
        <v>596</v>
      </c>
      <c r="D646" s="750" t="s">
        <v>597</v>
      </c>
      <c r="E646" s="751">
        <v>50113001</v>
      </c>
      <c r="F646" s="750" t="s">
        <v>611</v>
      </c>
      <c r="G646" s="749" t="s">
        <v>612</v>
      </c>
      <c r="H646" s="749">
        <v>230353</v>
      </c>
      <c r="I646" s="749">
        <v>230353</v>
      </c>
      <c r="J646" s="749" t="s">
        <v>868</v>
      </c>
      <c r="K646" s="749" t="s">
        <v>869</v>
      </c>
      <c r="L646" s="752">
        <v>1592.7999999999997</v>
      </c>
      <c r="M646" s="752">
        <v>2</v>
      </c>
      <c r="N646" s="753">
        <v>3185.5999999999995</v>
      </c>
    </row>
    <row r="647" spans="1:14" ht="14.4" customHeight="1" x14ac:dyDescent="0.3">
      <c r="A647" s="747" t="s">
        <v>574</v>
      </c>
      <c r="B647" s="748" t="s">
        <v>575</v>
      </c>
      <c r="C647" s="749" t="s">
        <v>596</v>
      </c>
      <c r="D647" s="750" t="s">
        <v>597</v>
      </c>
      <c r="E647" s="751">
        <v>50113001</v>
      </c>
      <c r="F647" s="750" t="s">
        <v>611</v>
      </c>
      <c r="G647" s="749" t="s">
        <v>612</v>
      </c>
      <c r="H647" s="749">
        <v>110086</v>
      </c>
      <c r="I647" s="749">
        <v>10086</v>
      </c>
      <c r="J647" s="749" t="s">
        <v>868</v>
      </c>
      <c r="K647" s="749" t="s">
        <v>1175</v>
      </c>
      <c r="L647" s="752">
        <v>1592.8</v>
      </c>
      <c r="M647" s="752">
        <v>4</v>
      </c>
      <c r="N647" s="753">
        <v>6371.2</v>
      </c>
    </row>
    <row r="648" spans="1:14" ht="14.4" customHeight="1" x14ac:dyDescent="0.3">
      <c r="A648" s="747" t="s">
        <v>574</v>
      </c>
      <c r="B648" s="748" t="s">
        <v>575</v>
      </c>
      <c r="C648" s="749" t="s">
        <v>596</v>
      </c>
      <c r="D648" s="750" t="s">
        <v>597</v>
      </c>
      <c r="E648" s="751">
        <v>50113001</v>
      </c>
      <c r="F648" s="750" t="s">
        <v>611</v>
      </c>
      <c r="G648" s="749" t="s">
        <v>628</v>
      </c>
      <c r="H648" s="749">
        <v>191788</v>
      </c>
      <c r="I648" s="749">
        <v>91788</v>
      </c>
      <c r="J648" s="749" t="s">
        <v>870</v>
      </c>
      <c r="K648" s="749" t="s">
        <v>871</v>
      </c>
      <c r="L648" s="752">
        <v>9.1280000000000001</v>
      </c>
      <c r="M648" s="752">
        <v>25</v>
      </c>
      <c r="N648" s="753">
        <v>228.2</v>
      </c>
    </row>
    <row r="649" spans="1:14" ht="14.4" customHeight="1" x14ac:dyDescent="0.3">
      <c r="A649" s="747" t="s">
        <v>574</v>
      </c>
      <c r="B649" s="748" t="s">
        <v>575</v>
      </c>
      <c r="C649" s="749" t="s">
        <v>596</v>
      </c>
      <c r="D649" s="750" t="s">
        <v>597</v>
      </c>
      <c r="E649" s="751">
        <v>50113001</v>
      </c>
      <c r="F649" s="750" t="s">
        <v>611</v>
      </c>
      <c r="G649" s="749" t="s">
        <v>612</v>
      </c>
      <c r="H649" s="749">
        <v>184398</v>
      </c>
      <c r="I649" s="749">
        <v>84398</v>
      </c>
      <c r="J649" s="749" t="s">
        <v>872</v>
      </c>
      <c r="K649" s="749" t="s">
        <v>873</v>
      </c>
      <c r="L649" s="752">
        <v>114.16999999999999</v>
      </c>
      <c r="M649" s="752">
        <v>1</v>
      </c>
      <c r="N649" s="753">
        <v>114.16999999999999</v>
      </c>
    </row>
    <row r="650" spans="1:14" ht="14.4" customHeight="1" x14ac:dyDescent="0.3">
      <c r="A650" s="747" t="s">
        <v>574</v>
      </c>
      <c r="B650" s="748" t="s">
        <v>575</v>
      </c>
      <c r="C650" s="749" t="s">
        <v>596</v>
      </c>
      <c r="D650" s="750" t="s">
        <v>597</v>
      </c>
      <c r="E650" s="751">
        <v>50113001</v>
      </c>
      <c r="F650" s="750" t="s">
        <v>611</v>
      </c>
      <c r="G650" s="749" t="s">
        <v>628</v>
      </c>
      <c r="H650" s="749">
        <v>849187</v>
      </c>
      <c r="I650" s="749">
        <v>111902</v>
      </c>
      <c r="J650" s="749" t="s">
        <v>878</v>
      </c>
      <c r="K650" s="749" t="s">
        <v>879</v>
      </c>
      <c r="L650" s="752">
        <v>32.33</v>
      </c>
      <c r="M650" s="752">
        <v>1</v>
      </c>
      <c r="N650" s="753">
        <v>32.33</v>
      </c>
    </row>
    <row r="651" spans="1:14" ht="14.4" customHeight="1" x14ac:dyDescent="0.3">
      <c r="A651" s="747" t="s">
        <v>574</v>
      </c>
      <c r="B651" s="748" t="s">
        <v>575</v>
      </c>
      <c r="C651" s="749" t="s">
        <v>596</v>
      </c>
      <c r="D651" s="750" t="s">
        <v>597</v>
      </c>
      <c r="E651" s="751">
        <v>50113001</v>
      </c>
      <c r="F651" s="750" t="s">
        <v>611</v>
      </c>
      <c r="G651" s="749" t="s">
        <v>628</v>
      </c>
      <c r="H651" s="749">
        <v>155823</v>
      </c>
      <c r="I651" s="749">
        <v>55823</v>
      </c>
      <c r="J651" s="749" t="s">
        <v>880</v>
      </c>
      <c r="K651" s="749" t="s">
        <v>882</v>
      </c>
      <c r="L651" s="752">
        <v>33.799999999999997</v>
      </c>
      <c r="M651" s="752">
        <v>120</v>
      </c>
      <c r="N651" s="753">
        <v>4055.9999999999995</v>
      </c>
    </row>
    <row r="652" spans="1:14" ht="14.4" customHeight="1" x14ac:dyDescent="0.3">
      <c r="A652" s="747" t="s">
        <v>574</v>
      </c>
      <c r="B652" s="748" t="s">
        <v>575</v>
      </c>
      <c r="C652" s="749" t="s">
        <v>596</v>
      </c>
      <c r="D652" s="750" t="s">
        <v>597</v>
      </c>
      <c r="E652" s="751">
        <v>50113001</v>
      </c>
      <c r="F652" s="750" t="s">
        <v>611</v>
      </c>
      <c r="G652" s="749" t="s">
        <v>628</v>
      </c>
      <c r="H652" s="749">
        <v>107981</v>
      </c>
      <c r="I652" s="749">
        <v>7981</v>
      </c>
      <c r="J652" s="749" t="s">
        <v>880</v>
      </c>
      <c r="K652" s="749" t="s">
        <v>1369</v>
      </c>
      <c r="L652" s="752">
        <v>50.639999999999993</v>
      </c>
      <c r="M652" s="752">
        <v>10</v>
      </c>
      <c r="N652" s="753">
        <v>506.39999999999992</v>
      </c>
    </row>
    <row r="653" spans="1:14" ht="14.4" customHeight="1" x14ac:dyDescent="0.3">
      <c r="A653" s="747" t="s">
        <v>574</v>
      </c>
      <c r="B653" s="748" t="s">
        <v>575</v>
      </c>
      <c r="C653" s="749" t="s">
        <v>596</v>
      </c>
      <c r="D653" s="750" t="s">
        <v>597</v>
      </c>
      <c r="E653" s="751">
        <v>50113001</v>
      </c>
      <c r="F653" s="750" t="s">
        <v>611</v>
      </c>
      <c r="G653" s="749" t="s">
        <v>628</v>
      </c>
      <c r="H653" s="749">
        <v>155824</v>
      </c>
      <c r="I653" s="749">
        <v>55824</v>
      </c>
      <c r="J653" s="749" t="s">
        <v>880</v>
      </c>
      <c r="K653" s="749" t="s">
        <v>881</v>
      </c>
      <c r="L653" s="752">
        <v>50.641851851851847</v>
      </c>
      <c r="M653" s="752">
        <v>162</v>
      </c>
      <c r="N653" s="753">
        <v>8203.98</v>
      </c>
    </row>
    <row r="654" spans="1:14" ht="14.4" customHeight="1" x14ac:dyDescent="0.3">
      <c r="A654" s="747" t="s">
        <v>574</v>
      </c>
      <c r="B654" s="748" t="s">
        <v>575</v>
      </c>
      <c r="C654" s="749" t="s">
        <v>596</v>
      </c>
      <c r="D654" s="750" t="s">
        <v>597</v>
      </c>
      <c r="E654" s="751">
        <v>50113001</v>
      </c>
      <c r="F654" s="750" t="s">
        <v>611</v>
      </c>
      <c r="G654" s="749" t="s">
        <v>628</v>
      </c>
      <c r="H654" s="749">
        <v>126786</v>
      </c>
      <c r="I654" s="749">
        <v>26786</v>
      </c>
      <c r="J654" s="749" t="s">
        <v>883</v>
      </c>
      <c r="K654" s="749" t="s">
        <v>884</v>
      </c>
      <c r="L654" s="752">
        <v>406.00999999999993</v>
      </c>
      <c r="M654" s="752">
        <v>7</v>
      </c>
      <c r="N654" s="753">
        <v>2842.0699999999997</v>
      </c>
    </row>
    <row r="655" spans="1:14" ht="14.4" customHeight="1" x14ac:dyDescent="0.3">
      <c r="A655" s="747" t="s">
        <v>574</v>
      </c>
      <c r="B655" s="748" t="s">
        <v>575</v>
      </c>
      <c r="C655" s="749" t="s">
        <v>596</v>
      </c>
      <c r="D655" s="750" t="s">
        <v>597</v>
      </c>
      <c r="E655" s="751">
        <v>50113001</v>
      </c>
      <c r="F655" s="750" t="s">
        <v>611</v>
      </c>
      <c r="G655" s="749" t="s">
        <v>612</v>
      </c>
      <c r="H655" s="749">
        <v>162579</v>
      </c>
      <c r="I655" s="749">
        <v>162579</v>
      </c>
      <c r="J655" s="749" t="s">
        <v>1370</v>
      </c>
      <c r="K655" s="749" t="s">
        <v>1371</v>
      </c>
      <c r="L655" s="752">
        <v>44.879999999999995</v>
      </c>
      <c r="M655" s="752">
        <v>2</v>
      </c>
      <c r="N655" s="753">
        <v>89.759999999999991</v>
      </c>
    </row>
    <row r="656" spans="1:14" ht="14.4" customHeight="1" x14ac:dyDescent="0.3">
      <c r="A656" s="747" t="s">
        <v>574</v>
      </c>
      <c r="B656" s="748" t="s">
        <v>575</v>
      </c>
      <c r="C656" s="749" t="s">
        <v>596</v>
      </c>
      <c r="D656" s="750" t="s">
        <v>597</v>
      </c>
      <c r="E656" s="751">
        <v>50113001</v>
      </c>
      <c r="F656" s="750" t="s">
        <v>611</v>
      </c>
      <c r="G656" s="749" t="s">
        <v>628</v>
      </c>
      <c r="H656" s="749">
        <v>157871</v>
      </c>
      <c r="I656" s="749">
        <v>157871</v>
      </c>
      <c r="J656" s="749" t="s">
        <v>1372</v>
      </c>
      <c r="K656" s="749" t="s">
        <v>1373</v>
      </c>
      <c r="L656" s="752">
        <v>166.55294009800576</v>
      </c>
      <c r="M656" s="752">
        <v>17</v>
      </c>
      <c r="N656" s="753">
        <v>2831.399981666098</v>
      </c>
    </row>
    <row r="657" spans="1:14" ht="14.4" customHeight="1" x14ac:dyDescent="0.3">
      <c r="A657" s="747" t="s">
        <v>574</v>
      </c>
      <c r="B657" s="748" t="s">
        <v>575</v>
      </c>
      <c r="C657" s="749" t="s">
        <v>596</v>
      </c>
      <c r="D657" s="750" t="s">
        <v>597</v>
      </c>
      <c r="E657" s="751">
        <v>50113001</v>
      </c>
      <c r="F657" s="750" t="s">
        <v>611</v>
      </c>
      <c r="G657" s="749" t="s">
        <v>612</v>
      </c>
      <c r="H657" s="749">
        <v>207820</v>
      </c>
      <c r="I657" s="749">
        <v>207820</v>
      </c>
      <c r="J657" s="749" t="s">
        <v>893</v>
      </c>
      <c r="K657" s="749" t="s">
        <v>894</v>
      </c>
      <c r="L657" s="752">
        <v>30.435454545454547</v>
      </c>
      <c r="M657" s="752">
        <v>44</v>
      </c>
      <c r="N657" s="753">
        <v>1339.16</v>
      </c>
    </row>
    <row r="658" spans="1:14" ht="14.4" customHeight="1" x14ac:dyDescent="0.3">
      <c r="A658" s="747" t="s">
        <v>574</v>
      </c>
      <c r="B658" s="748" t="s">
        <v>575</v>
      </c>
      <c r="C658" s="749" t="s">
        <v>596</v>
      </c>
      <c r="D658" s="750" t="s">
        <v>597</v>
      </c>
      <c r="E658" s="751">
        <v>50113001</v>
      </c>
      <c r="F658" s="750" t="s">
        <v>611</v>
      </c>
      <c r="G658" s="749" t="s">
        <v>612</v>
      </c>
      <c r="H658" s="749">
        <v>102963</v>
      </c>
      <c r="I658" s="749">
        <v>2963</v>
      </c>
      <c r="J658" s="749" t="s">
        <v>1188</v>
      </c>
      <c r="K658" s="749" t="s">
        <v>1189</v>
      </c>
      <c r="L658" s="752">
        <v>97.109999999999971</v>
      </c>
      <c r="M658" s="752">
        <v>2</v>
      </c>
      <c r="N658" s="753">
        <v>194.21999999999994</v>
      </c>
    </row>
    <row r="659" spans="1:14" ht="14.4" customHeight="1" x14ac:dyDescent="0.3">
      <c r="A659" s="747" t="s">
        <v>574</v>
      </c>
      <c r="B659" s="748" t="s">
        <v>575</v>
      </c>
      <c r="C659" s="749" t="s">
        <v>596</v>
      </c>
      <c r="D659" s="750" t="s">
        <v>597</v>
      </c>
      <c r="E659" s="751">
        <v>50113001</v>
      </c>
      <c r="F659" s="750" t="s">
        <v>611</v>
      </c>
      <c r="G659" s="749" t="s">
        <v>612</v>
      </c>
      <c r="H659" s="749">
        <v>100269</v>
      </c>
      <c r="I659" s="749">
        <v>269</v>
      </c>
      <c r="J659" s="749" t="s">
        <v>1190</v>
      </c>
      <c r="K659" s="749" t="s">
        <v>1191</v>
      </c>
      <c r="L659" s="752">
        <v>40.779999999999994</v>
      </c>
      <c r="M659" s="752">
        <v>2</v>
      </c>
      <c r="N659" s="753">
        <v>81.559999999999988</v>
      </c>
    </row>
    <row r="660" spans="1:14" ht="14.4" customHeight="1" x14ac:dyDescent="0.3">
      <c r="A660" s="747" t="s">
        <v>574</v>
      </c>
      <c r="B660" s="748" t="s">
        <v>575</v>
      </c>
      <c r="C660" s="749" t="s">
        <v>596</v>
      </c>
      <c r="D660" s="750" t="s">
        <v>597</v>
      </c>
      <c r="E660" s="751">
        <v>50113001</v>
      </c>
      <c r="F660" s="750" t="s">
        <v>611</v>
      </c>
      <c r="G660" s="749" t="s">
        <v>628</v>
      </c>
      <c r="H660" s="749">
        <v>846980</v>
      </c>
      <c r="I660" s="749">
        <v>124129</v>
      </c>
      <c r="J660" s="749" t="s">
        <v>1374</v>
      </c>
      <c r="K660" s="749" t="s">
        <v>860</v>
      </c>
      <c r="L660" s="752">
        <v>254.25</v>
      </c>
      <c r="M660" s="752">
        <v>1</v>
      </c>
      <c r="N660" s="753">
        <v>254.25</v>
      </c>
    </row>
    <row r="661" spans="1:14" ht="14.4" customHeight="1" x14ac:dyDescent="0.3">
      <c r="A661" s="747" t="s">
        <v>574</v>
      </c>
      <c r="B661" s="748" t="s">
        <v>575</v>
      </c>
      <c r="C661" s="749" t="s">
        <v>596</v>
      </c>
      <c r="D661" s="750" t="s">
        <v>597</v>
      </c>
      <c r="E661" s="751">
        <v>50113001</v>
      </c>
      <c r="F661" s="750" t="s">
        <v>611</v>
      </c>
      <c r="G661" s="749" t="s">
        <v>612</v>
      </c>
      <c r="H661" s="749">
        <v>846338</v>
      </c>
      <c r="I661" s="749">
        <v>122685</v>
      </c>
      <c r="J661" s="749" t="s">
        <v>1196</v>
      </c>
      <c r="K661" s="749" t="s">
        <v>838</v>
      </c>
      <c r="L661" s="752">
        <v>116.04000000000003</v>
      </c>
      <c r="M661" s="752">
        <v>4</v>
      </c>
      <c r="N661" s="753">
        <v>464.16000000000014</v>
      </c>
    </row>
    <row r="662" spans="1:14" ht="14.4" customHeight="1" x14ac:dyDescent="0.3">
      <c r="A662" s="747" t="s">
        <v>574</v>
      </c>
      <c r="B662" s="748" t="s">
        <v>575</v>
      </c>
      <c r="C662" s="749" t="s">
        <v>596</v>
      </c>
      <c r="D662" s="750" t="s">
        <v>597</v>
      </c>
      <c r="E662" s="751">
        <v>50113001</v>
      </c>
      <c r="F662" s="750" t="s">
        <v>611</v>
      </c>
      <c r="G662" s="749" t="s">
        <v>628</v>
      </c>
      <c r="H662" s="749">
        <v>178689</v>
      </c>
      <c r="I662" s="749">
        <v>178689</v>
      </c>
      <c r="J662" s="749" t="s">
        <v>1375</v>
      </c>
      <c r="K662" s="749" t="s">
        <v>1376</v>
      </c>
      <c r="L662" s="752">
        <v>97.759999999999991</v>
      </c>
      <c r="M662" s="752">
        <v>1</v>
      </c>
      <c r="N662" s="753">
        <v>97.759999999999991</v>
      </c>
    </row>
    <row r="663" spans="1:14" ht="14.4" customHeight="1" x14ac:dyDescent="0.3">
      <c r="A663" s="747" t="s">
        <v>574</v>
      </c>
      <c r="B663" s="748" t="s">
        <v>575</v>
      </c>
      <c r="C663" s="749" t="s">
        <v>596</v>
      </c>
      <c r="D663" s="750" t="s">
        <v>597</v>
      </c>
      <c r="E663" s="751">
        <v>50113001</v>
      </c>
      <c r="F663" s="750" t="s">
        <v>611</v>
      </c>
      <c r="G663" s="749" t="s">
        <v>612</v>
      </c>
      <c r="H663" s="749">
        <v>117679</v>
      </c>
      <c r="I663" s="749">
        <v>224840</v>
      </c>
      <c r="J663" s="749" t="s">
        <v>1377</v>
      </c>
      <c r="K663" s="749" t="s">
        <v>1378</v>
      </c>
      <c r="L663" s="752">
        <v>125.88</v>
      </c>
      <c r="M663" s="752">
        <v>1</v>
      </c>
      <c r="N663" s="753">
        <v>125.88</v>
      </c>
    </row>
    <row r="664" spans="1:14" ht="14.4" customHeight="1" x14ac:dyDescent="0.3">
      <c r="A664" s="747" t="s">
        <v>574</v>
      </c>
      <c r="B664" s="748" t="s">
        <v>575</v>
      </c>
      <c r="C664" s="749" t="s">
        <v>596</v>
      </c>
      <c r="D664" s="750" t="s">
        <v>597</v>
      </c>
      <c r="E664" s="751">
        <v>50113001</v>
      </c>
      <c r="F664" s="750" t="s">
        <v>611</v>
      </c>
      <c r="G664" s="749" t="s">
        <v>628</v>
      </c>
      <c r="H664" s="749">
        <v>193969</v>
      </c>
      <c r="I664" s="749">
        <v>93969</v>
      </c>
      <c r="J664" s="749" t="s">
        <v>1379</v>
      </c>
      <c r="K664" s="749" t="s">
        <v>1380</v>
      </c>
      <c r="L664" s="752">
        <v>66.650000000000006</v>
      </c>
      <c r="M664" s="752">
        <v>5</v>
      </c>
      <c r="N664" s="753">
        <v>333.25</v>
      </c>
    </row>
    <row r="665" spans="1:14" ht="14.4" customHeight="1" x14ac:dyDescent="0.3">
      <c r="A665" s="747" t="s">
        <v>574</v>
      </c>
      <c r="B665" s="748" t="s">
        <v>575</v>
      </c>
      <c r="C665" s="749" t="s">
        <v>596</v>
      </c>
      <c r="D665" s="750" t="s">
        <v>597</v>
      </c>
      <c r="E665" s="751">
        <v>50113001</v>
      </c>
      <c r="F665" s="750" t="s">
        <v>611</v>
      </c>
      <c r="G665" s="749" t="s">
        <v>628</v>
      </c>
      <c r="H665" s="749">
        <v>130652</v>
      </c>
      <c r="I665" s="749">
        <v>30652</v>
      </c>
      <c r="J665" s="749" t="s">
        <v>1381</v>
      </c>
      <c r="K665" s="749" t="s">
        <v>770</v>
      </c>
      <c r="L665" s="752">
        <v>107.56200000000004</v>
      </c>
      <c r="M665" s="752">
        <v>10</v>
      </c>
      <c r="N665" s="753">
        <v>1075.6200000000003</v>
      </c>
    </row>
    <row r="666" spans="1:14" ht="14.4" customHeight="1" x14ac:dyDescent="0.3">
      <c r="A666" s="747" t="s">
        <v>574</v>
      </c>
      <c r="B666" s="748" t="s">
        <v>575</v>
      </c>
      <c r="C666" s="749" t="s">
        <v>596</v>
      </c>
      <c r="D666" s="750" t="s">
        <v>597</v>
      </c>
      <c r="E666" s="751">
        <v>50113001</v>
      </c>
      <c r="F666" s="750" t="s">
        <v>611</v>
      </c>
      <c r="G666" s="749" t="s">
        <v>612</v>
      </c>
      <c r="H666" s="749">
        <v>144357</v>
      </c>
      <c r="I666" s="749">
        <v>44357</v>
      </c>
      <c r="J666" s="749" t="s">
        <v>1202</v>
      </c>
      <c r="K666" s="749" t="s">
        <v>1203</v>
      </c>
      <c r="L666" s="752">
        <v>3231.3599999999997</v>
      </c>
      <c r="M666" s="752">
        <v>1</v>
      </c>
      <c r="N666" s="753">
        <v>3231.3599999999997</v>
      </c>
    </row>
    <row r="667" spans="1:14" ht="14.4" customHeight="1" x14ac:dyDescent="0.3">
      <c r="A667" s="747" t="s">
        <v>574</v>
      </c>
      <c r="B667" s="748" t="s">
        <v>575</v>
      </c>
      <c r="C667" s="749" t="s">
        <v>596</v>
      </c>
      <c r="D667" s="750" t="s">
        <v>597</v>
      </c>
      <c r="E667" s="751">
        <v>50113001</v>
      </c>
      <c r="F667" s="750" t="s">
        <v>611</v>
      </c>
      <c r="G667" s="749" t="s">
        <v>612</v>
      </c>
      <c r="H667" s="749">
        <v>188155</v>
      </c>
      <c r="I667" s="749">
        <v>188155</v>
      </c>
      <c r="J667" s="749" t="s">
        <v>1382</v>
      </c>
      <c r="K667" s="749" t="s">
        <v>1383</v>
      </c>
      <c r="L667" s="752">
        <v>231.36</v>
      </c>
      <c r="M667" s="752">
        <v>1</v>
      </c>
      <c r="N667" s="753">
        <v>231.36</v>
      </c>
    </row>
    <row r="668" spans="1:14" ht="14.4" customHeight="1" x14ac:dyDescent="0.3">
      <c r="A668" s="747" t="s">
        <v>574</v>
      </c>
      <c r="B668" s="748" t="s">
        <v>575</v>
      </c>
      <c r="C668" s="749" t="s">
        <v>596</v>
      </c>
      <c r="D668" s="750" t="s">
        <v>597</v>
      </c>
      <c r="E668" s="751">
        <v>50113001</v>
      </c>
      <c r="F668" s="750" t="s">
        <v>611</v>
      </c>
      <c r="G668" s="749" t="s">
        <v>612</v>
      </c>
      <c r="H668" s="749">
        <v>158732</v>
      </c>
      <c r="I668" s="749">
        <v>58732</v>
      </c>
      <c r="J668" s="749" t="s">
        <v>904</v>
      </c>
      <c r="K668" s="749" t="s">
        <v>1384</v>
      </c>
      <c r="L668" s="752">
        <v>124.94333333333333</v>
      </c>
      <c r="M668" s="752">
        <v>3</v>
      </c>
      <c r="N668" s="753">
        <v>374.83</v>
      </c>
    </row>
    <row r="669" spans="1:14" ht="14.4" customHeight="1" x14ac:dyDescent="0.3">
      <c r="A669" s="747" t="s">
        <v>574</v>
      </c>
      <c r="B669" s="748" t="s">
        <v>575</v>
      </c>
      <c r="C669" s="749" t="s">
        <v>596</v>
      </c>
      <c r="D669" s="750" t="s">
        <v>597</v>
      </c>
      <c r="E669" s="751">
        <v>50113001</v>
      </c>
      <c r="F669" s="750" t="s">
        <v>611</v>
      </c>
      <c r="G669" s="749" t="s">
        <v>628</v>
      </c>
      <c r="H669" s="749">
        <v>191922</v>
      </c>
      <c r="I669" s="749">
        <v>191922</v>
      </c>
      <c r="J669" s="749" t="s">
        <v>1385</v>
      </c>
      <c r="K669" s="749" t="s">
        <v>1386</v>
      </c>
      <c r="L669" s="752">
        <v>92.43</v>
      </c>
      <c r="M669" s="752">
        <v>2</v>
      </c>
      <c r="N669" s="753">
        <v>184.86</v>
      </c>
    </row>
    <row r="670" spans="1:14" ht="14.4" customHeight="1" x14ac:dyDescent="0.3">
      <c r="A670" s="747" t="s">
        <v>574</v>
      </c>
      <c r="B670" s="748" t="s">
        <v>575</v>
      </c>
      <c r="C670" s="749" t="s">
        <v>596</v>
      </c>
      <c r="D670" s="750" t="s">
        <v>597</v>
      </c>
      <c r="E670" s="751">
        <v>50113001</v>
      </c>
      <c r="F670" s="750" t="s">
        <v>611</v>
      </c>
      <c r="G670" s="749" t="s">
        <v>612</v>
      </c>
      <c r="H670" s="749">
        <v>114632</v>
      </c>
      <c r="I670" s="749">
        <v>136396</v>
      </c>
      <c r="J670" s="749" t="s">
        <v>1387</v>
      </c>
      <c r="K670" s="749" t="s">
        <v>1388</v>
      </c>
      <c r="L670" s="752">
        <v>190.93</v>
      </c>
      <c r="M670" s="752">
        <v>1</v>
      </c>
      <c r="N670" s="753">
        <v>190.93</v>
      </c>
    </row>
    <row r="671" spans="1:14" ht="14.4" customHeight="1" x14ac:dyDescent="0.3">
      <c r="A671" s="747" t="s">
        <v>574</v>
      </c>
      <c r="B671" s="748" t="s">
        <v>575</v>
      </c>
      <c r="C671" s="749" t="s">
        <v>596</v>
      </c>
      <c r="D671" s="750" t="s">
        <v>597</v>
      </c>
      <c r="E671" s="751">
        <v>50113001</v>
      </c>
      <c r="F671" s="750" t="s">
        <v>611</v>
      </c>
      <c r="G671" s="749" t="s">
        <v>612</v>
      </c>
      <c r="H671" s="749">
        <v>844145</v>
      </c>
      <c r="I671" s="749">
        <v>56350</v>
      </c>
      <c r="J671" s="749" t="s">
        <v>920</v>
      </c>
      <c r="K671" s="749" t="s">
        <v>921</v>
      </c>
      <c r="L671" s="752">
        <v>35.267499999999998</v>
      </c>
      <c r="M671" s="752">
        <v>16</v>
      </c>
      <c r="N671" s="753">
        <v>564.28</v>
      </c>
    </row>
    <row r="672" spans="1:14" ht="14.4" customHeight="1" x14ac:dyDescent="0.3">
      <c r="A672" s="747" t="s">
        <v>574</v>
      </c>
      <c r="B672" s="748" t="s">
        <v>575</v>
      </c>
      <c r="C672" s="749" t="s">
        <v>596</v>
      </c>
      <c r="D672" s="750" t="s">
        <v>597</v>
      </c>
      <c r="E672" s="751">
        <v>50113001</v>
      </c>
      <c r="F672" s="750" t="s">
        <v>611</v>
      </c>
      <c r="G672" s="749" t="s">
        <v>612</v>
      </c>
      <c r="H672" s="749">
        <v>988179</v>
      </c>
      <c r="I672" s="749">
        <v>0</v>
      </c>
      <c r="J672" s="749" t="s">
        <v>1389</v>
      </c>
      <c r="K672" s="749" t="s">
        <v>576</v>
      </c>
      <c r="L672" s="752">
        <v>87.479999999999976</v>
      </c>
      <c r="M672" s="752">
        <v>10</v>
      </c>
      <c r="N672" s="753">
        <v>874.79999999999973</v>
      </c>
    </row>
    <row r="673" spans="1:14" ht="14.4" customHeight="1" x14ac:dyDescent="0.3">
      <c r="A673" s="747" t="s">
        <v>574</v>
      </c>
      <c r="B673" s="748" t="s">
        <v>575</v>
      </c>
      <c r="C673" s="749" t="s">
        <v>596</v>
      </c>
      <c r="D673" s="750" t="s">
        <v>597</v>
      </c>
      <c r="E673" s="751">
        <v>50113001</v>
      </c>
      <c r="F673" s="750" t="s">
        <v>611</v>
      </c>
      <c r="G673" s="749" t="s">
        <v>612</v>
      </c>
      <c r="H673" s="749">
        <v>100610</v>
      </c>
      <c r="I673" s="749">
        <v>610</v>
      </c>
      <c r="J673" s="749" t="s">
        <v>924</v>
      </c>
      <c r="K673" s="749" t="s">
        <v>925</v>
      </c>
      <c r="L673" s="752">
        <v>72.499999999999986</v>
      </c>
      <c r="M673" s="752">
        <v>6</v>
      </c>
      <c r="N673" s="753">
        <v>434.99999999999989</v>
      </c>
    </row>
    <row r="674" spans="1:14" ht="14.4" customHeight="1" x14ac:dyDescent="0.3">
      <c r="A674" s="747" t="s">
        <v>574</v>
      </c>
      <c r="B674" s="748" t="s">
        <v>575</v>
      </c>
      <c r="C674" s="749" t="s">
        <v>596</v>
      </c>
      <c r="D674" s="750" t="s">
        <v>597</v>
      </c>
      <c r="E674" s="751">
        <v>50113001</v>
      </c>
      <c r="F674" s="750" t="s">
        <v>611</v>
      </c>
      <c r="G674" s="749" t="s">
        <v>612</v>
      </c>
      <c r="H674" s="749">
        <v>100612</v>
      </c>
      <c r="I674" s="749">
        <v>612</v>
      </c>
      <c r="J674" s="749" t="s">
        <v>926</v>
      </c>
      <c r="K674" s="749" t="s">
        <v>927</v>
      </c>
      <c r="L674" s="752">
        <v>67.66</v>
      </c>
      <c r="M674" s="752">
        <v>59</v>
      </c>
      <c r="N674" s="753">
        <v>3991.94</v>
      </c>
    </row>
    <row r="675" spans="1:14" ht="14.4" customHeight="1" x14ac:dyDescent="0.3">
      <c r="A675" s="747" t="s">
        <v>574</v>
      </c>
      <c r="B675" s="748" t="s">
        <v>575</v>
      </c>
      <c r="C675" s="749" t="s">
        <v>596</v>
      </c>
      <c r="D675" s="750" t="s">
        <v>597</v>
      </c>
      <c r="E675" s="751">
        <v>50113001</v>
      </c>
      <c r="F675" s="750" t="s">
        <v>611</v>
      </c>
      <c r="G675" s="749" t="s">
        <v>612</v>
      </c>
      <c r="H675" s="749">
        <v>153940</v>
      </c>
      <c r="I675" s="749">
        <v>53940</v>
      </c>
      <c r="J675" s="749" t="s">
        <v>926</v>
      </c>
      <c r="K675" s="749" t="s">
        <v>928</v>
      </c>
      <c r="L675" s="752">
        <v>65.09434782608696</v>
      </c>
      <c r="M675" s="752">
        <v>23</v>
      </c>
      <c r="N675" s="753">
        <v>1497.17</v>
      </c>
    </row>
    <row r="676" spans="1:14" ht="14.4" customHeight="1" x14ac:dyDescent="0.3">
      <c r="A676" s="747" t="s">
        <v>574</v>
      </c>
      <c r="B676" s="748" t="s">
        <v>575</v>
      </c>
      <c r="C676" s="749" t="s">
        <v>596</v>
      </c>
      <c r="D676" s="750" t="s">
        <v>597</v>
      </c>
      <c r="E676" s="751">
        <v>50113001</v>
      </c>
      <c r="F676" s="750" t="s">
        <v>611</v>
      </c>
      <c r="G676" s="749" t="s">
        <v>612</v>
      </c>
      <c r="H676" s="749">
        <v>395294</v>
      </c>
      <c r="I676" s="749">
        <v>180306</v>
      </c>
      <c r="J676" s="749" t="s">
        <v>929</v>
      </c>
      <c r="K676" s="749" t="s">
        <v>930</v>
      </c>
      <c r="L676" s="752">
        <v>179.28000000000003</v>
      </c>
      <c r="M676" s="752">
        <v>1</v>
      </c>
      <c r="N676" s="753">
        <v>179.28000000000003</v>
      </c>
    </row>
    <row r="677" spans="1:14" ht="14.4" customHeight="1" x14ac:dyDescent="0.3">
      <c r="A677" s="747" t="s">
        <v>574</v>
      </c>
      <c r="B677" s="748" t="s">
        <v>575</v>
      </c>
      <c r="C677" s="749" t="s">
        <v>596</v>
      </c>
      <c r="D677" s="750" t="s">
        <v>597</v>
      </c>
      <c r="E677" s="751">
        <v>50113001</v>
      </c>
      <c r="F677" s="750" t="s">
        <v>611</v>
      </c>
      <c r="G677" s="749" t="s">
        <v>612</v>
      </c>
      <c r="H677" s="749">
        <v>848632</v>
      </c>
      <c r="I677" s="749">
        <v>125315</v>
      </c>
      <c r="J677" s="749" t="s">
        <v>940</v>
      </c>
      <c r="K677" s="749" t="s">
        <v>941</v>
      </c>
      <c r="L677" s="752">
        <v>58.200000000000024</v>
      </c>
      <c r="M677" s="752">
        <v>5</v>
      </c>
      <c r="N677" s="753">
        <v>291.00000000000011</v>
      </c>
    </row>
    <row r="678" spans="1:14" ht="14.4" customHeight="1" x14ac:dyDescent="0.3">
      <c r="A678" s="747" t="s">
        <v>574</v>
      </c>
      <c r="B678" s="748" t="s">
        <v>575</v>
      </c>
      <c r="C678" s="749" t="s">
        <v>596</v>
      </c>
      <c r="D678" s="750" t="s">
        <v>597</v>
      </c>
      <c r="E678" s="751">
        <v>50113001</v>
      </c>
      <c r="F678" s="750" t="s">
        <v>611</v>
      </c>
      <c r="G678" s="749" t="s">
        <v>628</v>
      </c>
      <c r="H678" s="749">
        <v>187788</v>
      </c>
      <c r="I678" s="749">
        <v>187788</v>
      </c>
      <c r="J678" s="749" t="s">
        <v>1390</v>
      </c>
      <c r="K678" s="749" t="s">
        <v>860</v>
      </c>
      <c r="L678" s="752">
        <v>56.690000000000012</v>
      </c>
      <c r="M678" s="752">
        <v>1</v>
      </c>
      <c r="N678" s="753">
        <v>56.690000000000012</v>
      </c>
    </row>
    <row r="679" spans="1:14" ht="14.4" customHeight="1" x14ac:dyDescent="0.3">
      <c r="A679" s="747" t="s">
        <v>574</v>
      </c>
      <c r="B679" s="748" t="s">
        <v>575</v>
      </c>
      <c r="C679" s="749" t="s">
        <v>596</v>
      </c>
      <c r="D679" s="750" t="s">
        <v>597</v>
      </c>
      <c r="E679" s="751">
        <v>50113001</v>
      </c>
      <c r="F679" s="750" t="s">
        <v>611</v>
      </c>
      <c r="G679" s="749" t="s">
        <v>612</v>
      </c>
      <c r="H679" s="749">
        <v>191836</v>
      </c>
      <c r="I679" s="749">
        <v>91836</v>
      </c>
      <c r="J679" s="749" t="s">
        <v>943</v>
      </c>
      <c r="K679" s="749" t="s">
        <v>945</v>
      </c>
      <c r="L679" s="752">
        <v>44.568461538461534</v>
      </c>
      <c r="M679" s="752">
        <v>26</v>
      </c>
      <c r="N679" s="753">
        <v>1158.78</v>
      </c>
    </row>
    <row r="680" spans="1:14" ht="14.4" customHeight="1" x14ac:dyDescent="0.3">
      <c r="A680" s="747" t="s">
        <v>574</v>
      </c>
      <c r="B680" s="748" t="s">
        <v>575</v>
      </c>
      <c r="C680" s="749" t="s">
        <v>596</v>
      </c>
      <c r="D680" s="750" t="s">
        <v>597</v>
      </c>
      <c r="E680" s="751">
        <v>50113001</v>
      </c>
      <c r="F680" s="750" t="s">
        <v>611</v>
      </c>
      <c r="G680" s="749" t="s">
        <v>612</v>
      </c>
      <c r="H680" s="749">
        <v>215851</v>
      </c>
      <c r="I680" s="749">
        <v>215851</v>
      </c>
      <c r="J680" s="749" t="s">
        <v>949</v>
      </c>
      <c r="K680" s="749" t="s">
        <v>950</v>
      </c>
      <c r="L680" s="752">
        <v>287.58</v>
      </c>
      <c r="M680" s="752">
        <v>4</v>
      </c>
      <c r="N680" s="753">
        <v>1150.32</v>
      </c>
    </row>
    <row r="681" spans="1:14" ht="14.4" customHeight="1" x14ac:dyDescent="0.3">
      <c r="A681" s="747" t="s">
        <v>574</v>
      </c>
      <c r="B681" s="748" t="s">
        <v>575</v>
      </c>
      <c r="C681" s="749" t="s">
        <v>596</v>
      </c>
      <c r="D681" s="750" t="s">
        <v>597</v>
      </c>
      <c r="E681" s="751">
        <v>50113001</v>
      </c>
      <c r="F681" s="750" t="s">
        <v>611</v>
      </c>
      <c r="G681" s="749" t="s">
        <v>576</v>
      </c>
      <c r="H681" s="749">
        <v>142758</v>
      </c>
      <c r="I681" s="749">
        <v>42758</v>
      </c>
      <c r="J681" s="749" t="s">
        <v>1391</v>
      </c>
      <c r="K681" s="749" t="s">
        <v>1392</v>
      </c>
      <c r="L681" s="752">
        <v>911.80499999999995</v>
      </c>
      <c r="M681" s="752">
        <v>4</v>
      </c>
      <c r="N681" s="753">
        <v>3647.22</v>
      </c>
    </row>
    <row r="682" spans="1:14" ht="14.4" customHeight="1" x14ac:dyDescent="0.3">
      <c r="A682" s="747" t="s">
        <v>574</v>
      </c>
      <c r="B682" s="748" t="s">
        <v>575</v>
      </c>
      <c r="C682" s="749" t="s">
        <v>596</v>
      </c>
      <c r="D682" s="750" t="s">
        <v>597</v>
      </c>
      <c r="E682" s="751">
        <v>50113001</v>
      </c>
      <c r="F682" s="750" t="s">
        <v>611</v>
      </c>
      <c r="G682" s="749" t="s">
        <v>628</v>
      </c>
      <c r="H682" s="749">
        <v>190975</v>
      </c>
      <c r="I682" s="749">
        <v>190975</v>
      </c>
      <c r="J682" s="749" t="s">
        <v>1227</v>
      </c>
      <c r="K682" s="749" t="s">
        <v>1197</v>
      </c>
      <c r="L682" s="752">
        <v>640.02</v>
      </c>
      <c r="M682" s="752">
        <v>1</v>
      </c>
      <c r="N682" s="753">
        <v>640.02</v>
      </c>
    </row>
    <row r="683" spans="1:14" ht="14.4" customHeight="1" x14ac:dyDescent="0.3">
      <c r="A683" s="747" t="s">
        <v>574</v>
      </c>
      <c r="B683" s="748" t="s">
        <v>575</v>
      </c>
      <c r="C683" s="749" t="s">
        <v>596</v>
      </c>
      <c r="D683" s="750" t="s">
        <v>597</v>
      </c>
      <c r="E683" s="751">
        <v>50113001</v>
      </c>
      <c r="F683" s="750" t="s">
        <v>611</v>
      </c>
      <c r="G683" s="749" t="s">
        <v>628</v>
      </c>
      <c r="H683" s="749">
        <v>190970</v>
      </c>
      <c r="I683" s="749">
        <v>190970</v>
      </c>
      <c r="J683" s="749" t="s">
        <v>1393</v>
      </c>
      <c r="K683" s="749" t="s">
        <v>1197</v>
      </c>
      <c r="L683" s="752">
        <v>545.79999999999995</v>
      </c>
      <c r="M683" s="752">
        <v>1</v>
      </c>
      <c r="N683" s="753">
        <v>545.79999999999995</v>
      </c>
    </row>
    <row r="684" spans="1:14" ht="14.4" customHeight="1" x14ac:dyDescent="0.3">
      <c r="A684" s="747" t="s">
        <v>574</v>
      </c>
      <c r="B684" s="748" t="s">
        <v>575</v>
      </c>
      <c r="C684" s="749" t="s">
        <v>596</v>
      </c>
      <c r="D684" s="750" t="s">
        <v>597</v>
      </c>
      <c r="E684" s="751">
        <v>50113001</v>
      </c>
      <c r="F684" s="750" t="s">
        <v>611</v>
      </c>
      <c r="G684" s="749" t="s">
        <v>628</v>
      </c>
      <c r="H684" s="749">
        <v>190963</v>
      </c>
      <c r="I684" s="749">
        <v>190963</v>
      </c>
      <c r="J684" s="749" t="s">
        <v>1394</v>
      </c>
      <c r="K684" s="749" t="s">
        <v>838</v>
      </c>
      <c r="L684" s="752">
        <v>168.44</v>
      </c>
      <c r="M684" s="752">
        <v>1</v>
      </c>
      <c r="N684" s="753">
        <v>168.44</v>
      </c>
    </row>
    <row r="685" spans="1:14" ht="14.4" customHeight="1" x14ac:dyDescent="0.3">
      <c r="A685" s="747" t="s">
        <v>574</v>
      </c>
      <c r="B685" s="748" t="s">
        <v>575</v>
      </c>
      <c r="C685" s="749" t="s">
        <v>596</v>
      </c>
      <c r="D685" s="750" t="s">
        <v>597</v>
      </c>
      <c r="E685" s="751">
        <v>50113001</v>
      </c>
      <c r="F685" s="750" t="s">
        <v>611</v>
      </c>
      <c r="G685" s="749" t="s">
        <v>628</v>
      </c>
      <c r="H685" s="749">
        <v>56972</v>
      </c>
      <c r="I685" s="749">
        <v>56972</v>
      </c>
      <c r="J685" s="749" t="s">
        <v>951</v>
      </c>
      <c r="K685" s="749" t="s">
        <v>952</v>
      </c>
      <c r="L685" s="752">
        <v>14.77</v>
      </c>
      <c r="M685" s="752">
        <v>1</v>
      </c>
      <c r="N685" s="753">
        <v>14.77</v>
      </c>
    </row>
    <row r="686" spans="1:14" ht="14.4" customHeight="1" x14ac:dyDescent="0.3">
      <c r="A686" s="747" t="s">
        <v>574</v>
      </c>
      <c r="B686" s="748" t="s">
        <v>575</v>
      </c>
      <c r="C686" s="749" t="s">
        <v>596</v>
      </c>
      <c r="D686" s="750" t="s">
        <v>597</v>
      </c>
      <c r="E686" s="751">
        <v>50113001</v>
      </c>
      <c r="F686" s="750" t="s">
        <v>611</v>
      </c>
      <c r="G686" s="749" t="s">
        <v>628</v>
      </c>
      <c r="H686" s="749">
        <v>115864</v>
      </c>
      <c r="I686" s="749">
        <v>15864</v>
      </c>
      <c r="J686" s="749" t="s">
        <v>1395</v>
      </c>
      <c r="K686" s="749" t="s">
        <v>1276</v>
      </c>
      <c r="L686" s="752">
        <v>60.359999999999992</v>
      </c>
      <c r="M686" s="752">
        <v>1</v>
      </c>
      <c r="N686" s="753">
        <v>60.359999999999992</v>
      </c>
    </row>
    <row r="687" spans="1:14" ht="14.4" customHeight="1" x14ac:dyDescent="0.3">
      <c r="A687" s="747" t="s">
        <v>574</v>
      </c>
      <c r="B687" s="748" t="s">
        <v>575</v>
      </c>
      <c r="C687" s="749" t="s">
        <v>596</v>
      </c>
      <c r="D687" s="750" t="s">
        <v>597</v>
      </c>
      <c r="E687" s="751">
        <v>50113001</v>
      </c>
      <c r="F687" s="750" t="s">
        <v>611</v>
      </c>
      <c r="G687" s="749" t="s">
        <v>612</v>
      </c>
      <c r="H687" s="749">
        <v>146444</v>
      </c>
      <c r="I687" s="749">
        <v>46444</v>
      </c>
      <c r="J687" s="749" t="s">
        <v>1396</v>
      </c>
      <c r="K687" s="749" t="s">
        <v>1397</v>
      </c>
      <c r="L687" s="752">
        <v>349.87</v>
      </c>
      <c r="M687" s="752">
        <v>1</v>
      </c>
      <c r="N687" s="753">
        <v>349.87</v>
      </c>
    </row>
    <row r="688" spans="1:14" ht="14.4" customHeight="1" x14ac:dyDescent="0.3">
      <c r="A688" s="747" t="s">
        <v>574</v>
      </c>
      <c r="B688" s="748" t="s">
        <v>575</v>
      </c>
      <c r="C688" s="749" t="s">
        <v>596</v>
      </c>
      <c r="D688" s="750" t="s">
        <v>597</v>
      </c>
      <c r="E688" s="751">
        <v>50113001</v>
      </c>
      <c r="F688" s="750" t="s">
        <v>611</v>
      </c>
      <c r="G688" s="749" t="s">
        <v>628</v>
      </c>
      <c r="H688" s="749">
        <v>150316</v>
      </c>
      <c r="I688" s="749">
        <v>50316</v>
      </c>
      <c r="J688" s="749" t="s">
        <v>953</v>
      </c>
      <c r="K688" s="749" t="s">
        <v>625</v>
      </c>
      <c r="L688" s="752">
        <v>69.370000000000033</v>
      </c>
      <c r="M688" s="752">
        <v>1</v>
      </c>
      <c r="N688" s="753">
        <v>69.370000000000033</v>
      </c>
    </row>
    <row r="689" spans="1:14" ht="14.4" customHeight="1" x14ac:dyDescent="0.3">
      <c r="A689" s="747" t="s">
        <v>574</v>
      </c>
      <c r="B689" s="748" t="s">
        <v>575</v>
      </c>
      <c r="C689" s="749" t="s">
        <v>596</v>
      </c>
      <c r="D689" s="750" t="s">
        <v>597</v>
      </c>
      <c r="E689" s="751">
        <v>50113001</v>
      </c>
      <c r="F689" s="750" t="s">
        <v>611</v>
      </c>
      <c r="G689" s="749" t="s">
        <v>612</v>
      </c>
      <c r="H689" s="749">
        <v>197864</v>
      </c>
      <c r="I689" s="749">
        <v>97864</v>
      </c>
      <c r="J689" s="749" t="s">
        <v>1234</v>
      </c>
      <c r="K689" s="749" t="s">
        <v>1235</v>
      </c>
      <c r="L689" s="752">
        <v>300.42999999999995</v>
      </c>
      <c r="M689" s="752">
        <v>1</v>
      </c>
      <c r="N689" s="753">
        <v>300.42999999999995</v>
      </c>
    </row>
    <row r="690" spans="1:14" ht="14.4" customHeight="1" x14ac:dyDescent="0.3">
      <c r="A690" s="747" t="s">
        <v>574</v>
      </c>
      <c r="B690" s="748" t="s">
        <v>575</v>
      </c>
      <c r="C690" s="749" t="s">
        <v>596</v>
      </c>
      <c r="D690" s="750" t="s">
        <v>597</v>
      </c>
      <c r="E690" s="751">
        <v>50113001</v>
      </c>
      <c r="F690" s="750" t="s">
        <v>611</v>
      </c>
      <c r="G690" s="749" t="s">
        <v>612</v>
      </c>
      <c r="H690" s="749">
        <v>103550</v>
      </c>
      <c r="I690" s="749">
        <v>3550</v>
      </c>
      <c r="J690" s="749" t="s">
        <v>960</v>
      </c>
      <c r="K690" s="749" t="s">
        <v>785</v>
      </c>
      <c r="L690" s="752">
        <v>39.860000000000007</v>
      </c>
      <c r="M690" s="752">
        <v>3</v>
      </c>
      <c r="N690" s="753">
        <v>119.58000000000001</v>
      </c>
    </row>
    <row r="691" spans="1:14" ht="14.4" customHeight="1" x14ac:dyDescent="0.3">
      <c r="A691" s="747" t="s">
        <v>574</v>
      </c>
      <c r="B691" s="748" t="s">
        <v>575</v>
      </c>
      <c r="C691" s="749" t="s">
        <v>596</v>
      </c>
      <c r="D691" s="750" t="s">
        <v>597</v>
      </c>
      <c r="E691" s="751">
        <v>50113001</v>
      </c>
      <c r="F691" s="750" t="s">
        <v>611</v>
      </c>
      <c r="G691" s="749" t="s">
        <v>612</v>
      </c>
      <c r="H691" s="749">
        <v>112023</v>
      </c>
      <c r="I691" s="749">
        <v>12023</v>
      </c>
      <c r="J691" s="749" t="s">
        <v>962</v>
      </c>
      <c r="K691" s="749" t="s">
        <v>963</v>
      </c>
      <c r="L691" s="752">
        <v>72.33</v>
      </c>
      <c r="M691" s="752">
        <v>2</v>
      </c>
      <c r="N691" s="753">
        <v>144.66</v>
      </c>
    </row>
    <row r="692" spans="1:14" ht="14.4" customHeight="1" x14ac:dyDescent="0.3">
      <c r="A692" s="747" t="s">
        <v>574</v>
      </c>
      <c r="B692" s="748" t="s">
        <v>575</v>
      </c>
      <c r="C692" s="749" t="s">
        <v>596</v>
      </c>
      <c r="D692" s="750" t="s">
        <v>597</v>
      </c>
      <c r="E692" s="751">
        <v>50113001</v>
      </c>
      <c r="F692" s="750" t="s">
        <v>611</v>
      </c>
      <c r="G692" s="749" t="s">
        <v>612</v>
      </c>
      <c r="H692" s="749">
        <v>148673</v>
      </c>
      <c r="I692" s="749">
        <v>148673</v>
      </c>
      <c r="J692" s="749" t="s">
        <v>1398</v>
      </c>
      <c r="K692" s="749" t="s">
        <v>879</v>
      </c>
      <c r="L692" s="752">
        <v>146.29999999999998</v>
      </c>
      <c r="M692" s="752">
        <v>1</v>
      </c>
      <c r="N692" s="753">
        <v>146.29999999999998</v>
      </c>
    </row>
    <row r="693" spans="1:14" ht="14.4" customHeight="1" x14ac:dyDescent="0.3">
      <c r="A693" s="747" t="s">
        <v>574</v>
      </c>
      <c r="B693" s="748" t="s">
        <v>575</v>
      </c>
      <c r="C693" s="749" t="s">
        <v>596</v>
      </c>
      <c r="D693" s="750" t="s">
        <v>597</v>
      </c>
      <c r="E693" s="751">
        <v>50113001</v>
      </c>
      <c r="F693" s="750" t="s">
        <v>611</v>
      </c>
      <c r="G693" s="749" t="s">
        <v>612</v>
      </c>
      <c r="H693" s="749">
        <v>181425</v>
      </c>
      <c r="I693" s="749">
        <v>81425</v>
      </c>
      <c r="J693" s="749" t="s">
        <v>968</v>
      </c>
      <c r="K693" s="749" t="s">
        <v>969</v>
      </c>
      <c r="L693" s="752">
        <v>116.61000000000003</v>
      </c>
      <c r="M693" s="752">
        <v>1</v>
      </c>
      <c r="N693" s="753">
        <v>116.61000000000003</v>
      </c>
    </row>
    <row r="694" spans="1:14" ht="14.4" customHeight="1" x14ac:dyDescent="0.3">
      <c r="A694" s="747" t="s">
        <v>574</v>
      </c>
      <c r="B694" s="748" t="s">
        <v>575</v>
      </c>
      <c r="C694" s="749" t="s">
        <v>596</v>
      </c>
      <c r="D694" s="750" t="s">
        <v>597</v>
      </c>
      <c r="E694" s="751">
        <v>50113001</v>
      </c>
      <c r="F694" s="750" t="s">
        <v>611</v>
      </c>
      <c r="G694" s="749" t="s">
        <v>612</v>
      </c>
      <c r="H694" s="749">
        <v>117926</v>
      </c>
      <c r="I694" s="749">
        <v>201609</v>
      </c>
      <c r="J694" s="749" t="s">
        <v>972</v>
      </c>
      <c r="K694" s="749" t="s">
        <v>973</v>
      </c>
      <c r="L694" s="752">
        <v>41.180000000000014</v>
      </c>
      <c r="M694" s="752">
        <v>8</v>
      </c>
      <c r="N694" s="753">
        <v>329.44000000000011</v>
      </c>
    </row>
    <row r="695" spans="1:14" ht="14.4" customHeight="1" x14ac:dyDescent="0.3">
      <c r="A695" s="747" t="s">
        <v>574</v>
      </c>
      <c r="B695" s="748" t="s">
        <v>575</v>
      </c>
      <c r="C695" s="749" t="s">
        <v>596</v>
      </c>
      <c r="D695" s="750" t="s">
        <v>597</v>
      </c>
      <c r="E695" s="751">
        <v>50113001</v>
      </c>
      <c r="F695" s="750" t="s">
        <v>611</v>
      </c>
      <c r="G695" s="749" t="s">
        <v>628</v>
      </c>
      <c r="H695" s="749">
        <v>153950</v>
      </c>
      <c r="I695" s="749">
        <v>53950</v>
      </c>
      <c r="J695" s="749" t="s">
        <v>978</v>
      </c>
      <c r="K695" s="749" t="s">
        <v>979</v>
      </c>
      <c r="L695" s="752">
        <v>91.530000000000015</v>
      </c>
      <c r="M695" s="752">
        <v>1</v>
      </c>
      <c r="N695" s="753">
        <v>91.530000000000015</v>
      </c>
    </row>
    <row r="696" spans="1:14" ht="14.4" customHeight="1" x14ac:dyDescent="0.3">
      <c r="A696" s="747" t="s">
        <v>574</v>
      </c>
      <c r="B696" s="748" t="s">
        <v>575</v>
      </c>
      <c r="C696" s="749" t="s">
        <v>596</v>
      </c>
      <c r="D696" s="750" t="s">
        <v>597</v>
      </c>
      <c r="E696" s="751">
        <v>50113001</v>
      </c>
      <c r="F696" s="750" t="s">
        <v>611</v>
      </c>
      <c r="G696" s="749" t="s">
        <v>628</v>
      </c>
      <c r="H696" s="749">
        <v>989453</v>
      </c>
      <c r="I696" s="749">
        <v>146899</v>
      </c>
      <c r="J696" s="749" t="s">
        <v>980</v>
      </c>
      <c r="K696" s="749" t="s">
        <v>981</v>
      </c>
      <c r="L696" s="752">
        <v>45.715833333333336</v>
      </c>
      <c r="M696" s="752">
        <v>12</v>
      </c>
      <c r="N696" s="753">
        <v>548.59</v>
      </c>
    </row>
    <row r="697" spans="1:14" ht="14.4" customHeight="1" x14ac:dyDescent="0.3">
      <c r="A697" s="747" t="s">
        <v>574</v>
      </c>
      <c r="B697" s="748" t="s">
        <v>575</v>
      </c>
      <c r="C697" s="749" t="s">
        <v>596</v>
      </c>
      <c r="D697" s="750" t="s">
        <v>597</v>
      </c>
      <c r="E697" s="751">
        <v>50113002</v>
      </c>
      <c r="F697" s="750" t="s">
        <v>982</v>
      </c>
      <c r="G697" s="749" t="s">
        <v>612</v>
      </c>
      <c r="H697" s="749">
        <v>149409</v>
      </c>
      <c r="I697" s="749">
        <v>49409</v>
      </c>
      <c r="J697" s="749" t="s">
        <v>1399</v>
      </c>
      <c r="K697" s="749" t="s">
        <v>984</v>
      </c>
      <c r="L697" s="752">
        <v>1329.4600000000003</v>
      </c>
      <c r="M697" s="752">
        <v>1</v>
      </c>
      <c r="N697" s="753">
        <v>1329.4600000000003</v>
      </c>
    </row>
    <row r="698" spans="1:14" ht="14.4" customHeight="1" x14ac:dyDescent="0.3">
      <c r="A698" s="747" t="s">
        <v>574</v>
      </c>
      <c r="B698" s="748" t="s">
        <v>575</v>
      </c>
      <c r="C698" s="749" t="s">
        <v>596</v>
      </c>
      <c r="D698" s="750" t="s">
        <v>597</v>
      </c>
      <c r="E698" s="751">
        <v>50113002</v>
      </c>
      <c r="F698" s="750" t="s">
        <v>982</v>
      </c>
      <c r="G698" s="749" t="s">
        <v>612</v>
      </c>
      <c r="H698" s="749">
        <v>396914</v>
      </c>
      <c r="I698" s="749">
        <v>52301</v>
      </c>
      <c r="J698" s="749" t="s">
        <v>985</v>
      </c>
      <c r="K698" s="749" t="s">
        <v>986</v>
      </c>
      <c r="L698" s="752">
        <v>2221.34</v>
      </c>
      <c r="M698" s="752">
        <v>3</v>
      </c>
      <c r="N698" s="753">
        <v>6664.02</v>
      </c>
    </row>
    <row r="699" spans="1:14" ht="14.4" customHeight="1" x14ac:dyDescent="0.3">
      <c r="A699" s="747" t="s">
        <v>574</v>
      </c>
      <c r="B699" s="748" t="s">
        <v>575</v>
      </c>
      <c r="C699" s="749" t="s">
        <v>596</v>
      </c>
      <c r="D699" s="750" t="s">
        <v>597</v>
      </c>
      <c r="E699" s="751">
        <v>50113002</v>
      </c>
      <c r="F699" s="750" t="s">
        <v>982</v>
      </c>
      <c r="G699" s="749" t="s">
        <v>612</v>
      </c>
      <c r="H699" s="749">
        <v>116336</v>
      </c>
      <c r="I699" s="749">
        <v>16336</v>
      </c>
      <c r="J699" s="749" t="s">
        <v>987</v>
      </c>
      <c r="K699" s="749" t="s">
        <v>1244</v>
      </c>
      <c r="L699" s="752">
        <v>1706.6800000000003</v>
      </c>
      <c r="M699" s="752">
        <v>2</v>
      </c>
      <c r="N699" s="753">
        <v>3413.3600000000006</v>
      </c>
    </row>
    <row r="700" spans="1:14" ht="14.4" customHeight="1" x14ac:dyDescent="0.3">
      <c r="A700" s="747" t="s">
        <v>574</v>
      </c>
      <c r="B700" s="748" t="s">
        <v>575</v>
      </c>
      <c r="C700" s="749" t="s">
        <v>596</v>
      </c>
      <c r="D700" s="750" t="s">
        <v>597</v>
      </c>
      <c r="E700" s="751">
        <v>50113002</v>
      </c>
      <c r="F700" s="750" t="s">
        <v>982</v>
      </c>
      <c r="G700" s="749" t="s">
        <v>612</v>
      </c>
      <c r="H700" s="749">
        <v>158628</v>
      </c>
      <c r="I700" s="749">
        <v>58628</v>
      </c>
      <c r="J700" s="749" t="s">
        <v>1400</v>
      </c>
      <c r="K700" s="749" t="s">
        <v>1401</v>
      </c>
      <c r="L700" s="752">
        <v>297</v>
      </c>
      <c r="M700" s="752">
        <v>20</v>
      </c>
      <c r="N700" s="753">
        <v>5940</v>
      </c>
    </row>
    <row r="701" spans="1:14" ht="14.4" customHeight="1" x14ac:dyDescent="0.3">
      <c r="A701" s="747" t="s">
        <v>574</v>
      </c>
      <c r="B701" s="748" t="s">
        <v>575</v>
      </c>
      <c r="C701" s="749" t="s">
        <v>596</v>
      </c>
      <c r="D701" s="750" t="s">
        <v>597</v>
      </c>
      <c r="E701" s="751">
        <v>50113002</v>
      </c>
      <c r="F701" s="750" t="s">
        <v>982</v>
      </c>
      <c r="G701" s="749" t="s">
        <v>612</v>
      </c>
      <c r="H701" s="749">
        <v>103414</v>
      </c>
      <c r="I701" s="749">
        <v>3414</v>
      </c>
      <c r="J701" s="749" t="s">
        <v>991</v>
      </c>
      <c r="K701" s="749" t="s">
        <v>990</v>
      </c>
      <c r="L701" s="752">
        <v>2506.565423728814</v>
      </c>
      <c r="M701" s="752">
        <v>59</v>
      </c>
      <c r="N701" s="753">
        <v>147887.36000000002</v>
      </c>
    </row>
    <row r="702" spans="1:14" ht="14.4" customHeight="1" x14ac:dyDescent="0.3">
      <c r="A702" s="747" t="s">
        <v>574</v>
      </c>
      <c r="B702" s="748" t="s">
        <v>575</v>
      </c>
      <c r="C702" s="749" t="s">
        <v>596</v>
      </c>
      <c r="D702" s="750" t="s">
        <v>597</v>
      </c>
      <c r="E702" s="751">
        <v>50113006</v>
      </c>
      <c r="F702" s="750" t="s">
        <v>992</v>
      </c>
      <c r="G702" s="749" t="s">
        <v>612</v>
      </c>
      <c r="H702" s="749">
        <v>33889</v>
      </c>
      <c r="I702" s="749">
        <v>33889</v>
      </c>
      <c r="J702" s="749" t="s">
        <v>1402</v>
      </c>
      <c r="K702" s="749" t="s">
        <v>994</v>
      </c>
      <c r="L702" s="752">
        <v>118.46181818181817</v>
      </c>
      <c r="M702" s="752">
        <v>22</v>
      </c>
      <c r="N702" s="753">
        <v>2606.16</v>
      </c>
    </row>
    <row r="703" spans="1:14" ht="14.4" customHeight="1" x14ac:dyDescent="0.3">
      <c r="A703" s="747" t="s">
        <v>574</v>
      </c>
      <c r="B703" s="748" t="s">
        <v>575</v>
      </c>
      <c r="C703" s="749" t="s">
        <v>596</v>
      </c>
      <c r="D703" s="750" t="s">
        <v>597</v>
      </c>
      <c r="E703" s="751">
        <v>50113006</v>
      </c>
      <c r="F703" s="750" t="s">
        <v>992</v>
      </c>
      <c r="G703" s="749" t="s">
        <v>612</v>
      </c>
      <c r="H703" s="749">
        <v>33888</v>
      </c>
      <c r="I703" s="749">
        <v>33888</v>
      </c>
      <c r="J703" s="749" t="s">
        <v>1403</v>
      </c>
      <c r="K703" s="749" t="s">
        <v>994</v>
      </c>
      <c r="L703" s="752">
        <v>115</v>
      </c>
      <c r="M703" s="752">
        <v>18</v>
      </c>
      <c r="N703" s="753">
        <v>2070</v>
      </c>
    </row>
    <row r="704" spans="1:14" ht="14.4" customHeight="1" x14ac:dyDescent="0.3">
      <c r="A704" s="747" t="s">
        <v>574</v>
      </c>
      <c r="B704" s="748" t="s">
        <v>575</v>
      </c>
      <c r="C704" s="749" t="s">
        <v>596</v>
      </c>
      <c r="D704" s="750" t="s">
        <v>597</v>
      </c>
      <c r="E704" s="751">
        <v>50113006</v>
      </c>
      <c r="F704" s="750" t="s">
        <v>992</v>
      </c>
      <c r="G704" s="749" t="s">
        <v>612</v>
      </c>
      <c r="H704" s="749">
        <v>33890</v>
      </c>
      <c r="I704" s="749">
        <v>33890</v>
      </c>
      <c r="J704" s="749" t="s">
        <v>993</v>
      </c>
      <c r="K704" s="749" t="s">
        <v>994</v>
      </c>
      <c r="L704" s="752">
        <v>115</v>
      </c>
      <c r="M704" s="752">
        <v>3</v>
      </c>
      <c r="N704" s="753">
        <v>345</v>
      </c>
    </row>
    <row r="705" spans="1:14" ht="14.4" customHeight="1" x14ac:dyDescent="0.3">
      <c r="A705" s="747" t="s">
        <v>574</v>
      </c>
      <c r="B705" s="748" t="s">
        <v>575</v>
      </c>
      <c r="C705" s="749" t="s">
        <v>596</v>
      </c>
      <c r="D705" s="750" t="s">
        <v>597</v>
      </c>
      <c r="E705" s="751">
        <v>50113006</v>
      </c>
      <c r="F705" s="750" t="s">
        <v>992</v>
      </c>
      <c r="G705" s="749" t="s">
        <v>612</v>
      </c>
      <c r="H705" s="749">
        <v>33891</v>
      </c>
      <c r="I705" s="749">
        <v>33891</v>
      </c>
      <c r="J705" s="749" t="s">
        <v>1404</v>
      </c>
      <c r="K705" s="749" t="s">
        <v>994</v>
      </c>
      <c r="L705" s="752">
        <v>115</v>
      </c>
      <c r="M705" s="752">
        <v>2</v>
      </c>
      <c r="N705" s="753">
        <v>230</v>
      </c>
    </row>
    <row r="706" spans="1:14" ht="14.4" customHeight="1" x14ac:dyDescent="0.3">
      <c r="A706" s="747" t="s">
        <v>574</v>
      </c>
      <c r="B706" s="748" t="s">
        <v>575</v>
      </c>
      <c r="C706" s="749" t="s">
        <v>596</v>
      </c>
      <c r="D706" s="750" t="s">
        <v>597</v>
      </c>
      <c r="E706" s="751">
        <v>50113006</v>
      </c>
      <c r="F706" s="750" t="s">
        <v>992</v>
      </c>
      <c r="G706" s="749" t="s">
        <v>612</v>
      </c>
      <c r="H706" s="749">
        <v>33580</v>
      </c>
      <c r="I706" s="749">
        <v>33580</v>
      </c>
      <c r="J706" s="749" t="s">
        <v>995</v>
      </c>
      <c r="K706" s="749" t="s">
        <v>996</v>
      </c>
      <c r="L706" s="752">
        <v>124.20000000000002</v>
      </c>
      <c r="M706" s="752">
        <v>23</v>
      </c>
      <c r="N706" s="753">
        <v>2856.6000000000004</v>
      </c>
    </row>
    <row r="707" spans="1:14" ht="14.4" customHeight="1" x14ac:dyDescent="0.3">
      <c r="A707" s="747" t="s">
        <v>574</v>
      </c>
      <c r="B707" s="748" t="s">
        <v>575</v>
      </c>
      <c r="C707" s="749" t="s">
        <v>596</v>
      </c>
      <c r="D707" s="750" t="s">
        <v>597</v>
      </c>
      <c r="E707" s="751">
        <v>50113006</v>
      </c>
      <c r="F707" s="750" t="s">
        <v>992</v>
      </c>
      <c r="G707" s="749" t="s">
        <v>612</v>
      </c>
      <c r="H707" s="749">
        <v>217040</v>
      </c>
      <c r="I707" s="749">
        <v>217040</v>
      </c>
      <c r="J707" s="749" t="s">
        <v>997</v>
      </c>
      <c r="K707" s="749" t="s">
        <v>996</v>
      </c>
      <c r="L707" s="752">
        <v>124.2</v>
      </c>
      <c r="M707" s="752">
        <v>30</v>
      </c>
      <c r="N707" s="753">
        <v>3726</v>
      </c>
    </row>
    <row r="708" spans="1:14" ht="14.4" customHeight="1" x14ac:dyDescent="0.3">
      <c r="A708" s="747" t="s">
        <v>574</v>
      </c>
      <c r="B708" s="748" t="s">
        <v>575</v>
      </c>
      <c r="C708" s="749" t="s">
        <v>596</v>
      </c>
      <c r="D708" s="750" t="s">
        <v>597</v>
      </c>
      <c r="E708" s="751">
        <v>50113006</v>
      </c>
      <c r="F708" s="750" t="s">
        <v>992</v>
      </c>
      <c r="G708" s="749" t="s">
        <v>612</v>
      </c>
      <c r="H708" s="749">
        <v>217041</v>
      </c>
      <c r="I708" s="749">
        <v>217041</v>
      </c>
      <c r="J708" s="749" t="s">
        <v>998</v>
      </c>
      <c r="K708" s="749" t="s">
        <v>996</v>
      </c>
      <c r="L708" s="752">
        <v>124.2</v>
      </c>
      <c r="M708" s="752">
        <v>22</v>
      </c>
      <c r="N708" s="753">
        <v>2732.4</v>
      </c>
    </row>
    <row r="709" spans="1:14" ht="14.4" customHeight="1" x14ac:dyDescent="0.3">
      <c r="A709" s="747" t="s">
        <v>574</v>
      </c>
      <c r="B709" s="748" t="s">
        <v>575</v>
      </c>
      <c r="C709" s="749" t="s">
        <v>596</v>
      </c>
      <c r="D709" s="750" t="s">
        <v>597</v>
      </c>
      <c r="E709" s="751">
        <v>50113006</v>
      </c>
      <c r="F709" s="750" t="s">
        <v>992</v>
      </c>
      <c r="G709" s="749" t="s">
        <v>612</v>
      </c>
      <c r="H709" s="749">
        <v>33578</v>
      </c>
      <c r="I709" s="749">
        <v>33578</v>
      </c>
      <c r="J709" s="749" t="s">
        <v>999</v>
      </c>
      <c r="K709" s="749" t="s">
        <v>996</v>
      </c>
      <c r="L709" s="752">
        <v>124.20000000000003</v>
      </c>
      <c r="M709" s="752">
        <v>13</v>
      </c>
      <c r="N709" s="753">
        <v>1614.6000000000004</v>
      </c>
    </row>
    <row r="710" spans="1:14" ht="14.4" customHeight="1" x14ac:dyDescent="0.3">
      <c r="A710" s="747" t="s">
        <v>574</v>
      </c>
      <c r="B710" s="748" t="s">
        <v>575</v>
      </c>
      <c r="C710" s="749" t="s">
        <v>596</v>
      </c>
      <c r="D710" s="750" t="s">
        <v>597</v>
      </c>
      <c r="E710" s="751">
        <v>50113006</v>
      </c>
      <c r="F710" s="750" t="s">
        <v>992</v>
      </c>
      <c r="G710" s="749" t="s">
        <v>612</v>
      </c>
      <c r="H710" s="749">
        <v>217162</v>
      </c>
      <c r="I710" s="749">
        <v>217162</v>
      </c>
      <c r="J710" s="749" t="s">
        <v>1000</v>
      </c>
      <c r="K710" s="749" t="s">
        <v>754</v>
      </c>
      <c r="L710" s="752">
        <v>183.44999999999993</v>
      </c>
      <c r="M710" s="752">
        <v>32</v>
      </c>
      <c r="N710" s="753">
        <v>5870.3999999999978</v>
      </c>
    </row>
    <row r="711" spans="1:14" ht="14.4" customHeight="1" x14ac:dyDescent="0.3">
      <c r="A711" s="747" t="s">
        <v>574</v>
      </c>
      <c r="B711" s="748" t="s">
        <v>575</v>
      </c>
      <c r="C711" s="749" t="s">
        <v>596</v>
      </c>
      <c r="D711" s="750" t="s">
        <v>597</v>
      </c>
      <c r="E711" s="751">
        <v>50113006</v>
      </c>
      <c r="F711" s="750" t="s">
        <v>992</v>
      </c>
      <c r="G711" s="749" t="s">
        <v>612</v>
      </c>
      <c r="H711" s="749">
        <v>217160</v>
      </c>
      <c r="I711" s="749">
        <v>217160</v>
      </c>
      <c r="J711" s="749" t="s">
        <v>1001</v>
      </c>
      <c r="K711" s="749" t="s">
        <v>754</v>
      </c>
      <c r="L711" s="752">
        <v>183.45000000000002</v>
      </c>
      <c r="M711" s="752">
        <v>11</v>
      </c>
      <c r="N711" s="753">
        <v>2017.95</v>
      </c>
    </row>
    <row r="712" spans="1:14" ht="14.4" customHeight="1" x14ac:dyDescent="0.3">
      <c r="A712" s="747" t="s">
        <v>574</v>
      </c>
      <c r="B712" s="748" t="s">
        <v>575</v>
      </c>
      <c r="C712" s="749" t="s">
        <v>596</v>
      </c>
      <c r="D712" s="750" t="s">
        <v>597</v>
      </c>
      <c r="E712" s="751">
        <v>50113006</v>
      </c>
      <c r="F712" s="750" t="s">
        <v>992</v>
      </c>
      <c r="G712" s="749" t="s">
        <v>612</v>
      </c>
      <c r="H712" s="749">
        <v>33610</v>
      </c>
      <c r="I712" s="749">
        <v>33610</v>
      </c>
      <c r="J712" s="749" t="s">
        <v>1405</v>
      </c>
      <c r="K712" s="749" t="s">
        <v>996</v>
      </c>
      <c r="L712" s="752">
        <v>157.86166666666668</v>
      </c>
      <c r="M712" s="752">
        <v>18</v>
      </c>
      <c r="N712" s="753">
        <v>2841.51</v>
      </c>
    </row>
    <row r="713" spans="1:14" ht="14.4" customHeight="1" x14ac:dyDescent="0.3">
      <c r="A713" s="747" t="s">
        <v>574</v>
      </c>
      <c r="B713" s="748" t="s">
        <v>575</v>
      </c>
      <c r="C713" s="749" t="s">
        <v>596</v>
      </c>
      <c r="D713" s="750" t="s">
        <v>597</v>
      </c>
      <c r="E713" s="751">
        <v>50113006</v>
      </c>
      <c r="F713" s="750" t="s">
        <v>992</v>
      </c>
      <c r="G713" s="749" t="s">
        <v>612</v>
      </c>
      <c r="H713" s="749">
        <v>33612</v>
      </c>
      <c r="I713" s="749">
        <v>33612</v>
      </c>
      <c r="J713" s="749" t="s">
        <v>1406</v>
      </c>
      <c r="K713" s="749" t="s">
        <v>996</v>
      </c>
      <c r="L713" s="752">
        <v>157.86000000000001</v>
      </c>
      <c r="M713" s="752">
        <v>2</v>
      </c>
      <c r="N713" s="753">
        <v>315.72000000000003</v>
      </c>
    </row>
    <row r="714" spans="1:14" ht="14.4" customHeight="1" x14ac:dyDescent="0.3">
      <c r="A714" s="747" t="s">
        <v>574</v>
      </c>
      <c r="B714" s="748" t="s">
        <v>575</v>
      </c>
      <c r="C714" s="749" t="s">
        <v>596</v>
      </c>
      <c r="D714" s="750" t="s">
        <v>597</v>
      </c>
      <c r="E714" s="751">
        <v>50113006</v>
      </c>
      <c r="F714" s="750" t="s">
        <v>992</v>
      </c>
      <c r="G714" s="749" t="s">
        <v>628</v>
      </c>
      <c r="H714" s="749">
        <v>33859</v>
      </c>
      <c r="I714" s="749">
        <v>33859</v>
      </c>
      <c r="J714" s="749" t="s">
        <v>1002</v>
      </c>
      <c r="K714" s="749" t="s">
        <v>996</v>
      </c>
      <c r="L714" s="752">
        <v>129.97</v>
      </c>
      <c r="M714" s="752">
        <v>7</v>
      </c>
      <c r="N714" s="753">
        <v>909.79000000000008</v>
      </c>
    </row>
    <row r="715" spans="1:14" ht="14.4" customHeight="1" x14ac:dyDescent="0.3">
      <c r="A715" s="747" t="s">
        <v>574</v>
      </c>
      <c r="B715" s="748" t="s">
        <v>575</v>
      </c>
      <c r="C715" s="749" t="s">
        <v>596</v>
      </c>
      <c r="D715" s="750" t="s">
        <v>597</v>
      </c>
      <c r="E715" s="751">
        <v>50113006</v>
      </c>
      <c r="F715" s="750" t="s">
        <v>992</v>
      </c>
      <c r="G715" s="749" t="s">
        <v>628</v>
      </c>
      <c r="H715" s="749">
        <v>33856</v>
      </c>
      <c r="I715" s="749">
        <v>33856</v>
      </c>
      <c r="J715" s="749" t="s">
        <v>1407</v>
      </c>
      <c r="K715" s="749" t="s">
        <v>996</v>
      </c>
      <c r="L715" s="752">
        <v>129.97000000000003</v>
      </c>
      <c r="M715" s="752">
        <v>8</v>
      </c>
      <c r="N715" s="753">
        <v>1039.7600000000002</v>
      </c>
    </row>
    <row r="716" spans="1:14" ht="14.4" customHeight="1" x14ac:dyDescent="0.3">
      <c r="A716" s="747" t="s">
        <v>574</v>
      </c>
      <c r="B716" s="748" t="s">
        <v>575</v>
      </c>
      <c r="C716" s="749" t="s">
        <v>596</v>
      </c>
      <c r="D716" s="750" t="s">
        <v>597</v>
      </c>
      <c r="E716" s="751">
        <v>50113006</v>
      </c>
      <c r="F716" s="750" t="s">
        <v>992</v>
      </c>
      <c r="G716" s="749" t="s">
        <v>628</v>
      </c>
      <c r="H716" s="749">
        <v>33857</v>
      </c>
      <c r="I716" s="749">
        <v>33857</v>
      </c>
      <c r="J716" s="749" t="s">
        <v>1408</v>
      </c>
      <c r="K716" s="749" t="s">
        <v>996</v>
      </c>
      <c r="L716" s="752">
        <v>129.97</v>
      </c>
      <c r="M716" s="752">
        <v>2</v>
      </c>
      <c r="N716" s="753">
        <v>259.94</v>
      </c>
    </row>
    <row r="717" spans="1:14" ht="14.4" customHeight="1" x14ac:dyDescent="0.3">
      <c r="A717" s="747" t="s">
        <v>574</v>
      </c>
      <c r="B717" s="748" t="s">
        <v>575</v>
      </c>
      <c r="C717" s="749" t="s">
        <v>596</v>
      </c>
      <c r="D717" s="750" t="s">
        <v>597</v>
      </c>
      <c r="E717" s="751">
        <v>50113006</v>
      </c>
      <c r="F717" s="750" t="s">
        <v>992</v>
      </c>
      <c r="G717" s="749" t="s">
        <v>612</v>
      </c>
      <c r="H717" s="749">
        <v>841761</v>
      </c>
      <c r="I717" s="749">
        <v>0</v>
      </c>
      <c r="J717" s="749" t="s">
        <v>1003</v>
      </c>
      <c r="K717" s="749" t="s">
        <v>576</v>
      </c>
      <c r="L717" s="752">
        <v>134.38879999999997</v>
      </c>
      <c r="M717" s="752">
        <v>25</v>
      </c>
      <c r="N717" s="753">
        <v>3359.7199999999993</v>
      </c>
    </row>
    <row r="718" spans="1:14" ht="14.4" customHeight="1" x14ac:dyDescent="0.3">
      <c r="A718" s="747" t="s">
        <v>574</v>
      </c>
      <c r="B718" s="748" t="s">
        <v>575</v>
      </c>
      <c r="C718" s="749" t="s">
        <v>596</v>
      </c>
      <c r="D718" s="750" t="s">
        <v>597</v>
      </c>
      <c r="E718" s="751">
        <v>50113006</v>
      </c>
      <c r="F718" s="750" t="s">
        <v>992</v>
      </c>
      <c r="G718" s="749" t="s">
        <v>612</v>
      </c>
      <c r="H718" s="749">
        <v>217144</v>
      </c>
      <c r="I718" s="749">
        <v>217144</v>
      </c>
      <c r="J718" s="749" t="s">
        <v>1409</v>
      </c>
      <c r="K718" s="749" t="s">
        <v>996</v>
      </c>
      <c r="L718" s="752">
        <v>140.76</v>
      </c>
      <c r="M718" s="752">
        <v>3</v>
      </c>
      <c r="N718" s="753">
        <v>422.28</v>
      </c>
    </row>
    <row r="719" spans="1:14" ht="14.4" customHeight="1" x14ac:dyDescent="0.3">
      <c r="A719" s="747" t="s">
        <v>574</v>
      </c>
      <c r="B719" s="748" t="s">
        <v>575</v>
      </c>
      <c r="C719" s="749" t="s">
        <v>596</v>
      </c>
      <c r="D719" s="750" t="s">
        <v>597</v>
      </c>
      <c r="E719" s="751">
        <v>50113006</v>
      </c>
      <c r="F719" s="750" t="s">
        <v>992</v>
      </c>
      <c r="G719" s="749" t="s">
        <v>612</v>
      </c>
      <c r="H719" s="749">
        <v>217141</v>
      </c>
      <c r="I719" s="749">
        <v>217141</v>
      </c>
      <c r="J719" s="749" t="s">
        <v>1410</v>
      </c>
      <c r="K719" s="749" t="s">
        <v>996</v>
      </c>
      <c r="L719" s="752">
        <v>140.76</v>
      </c>
      <c r="M719" s="752">
        <v>3</v>
      </c>
      <c r="N719" s="753">
        <v>422.28</v>
      </c>
    </row>
    <row r="720" spans="1:14" ht="14.4" customHeight="1" x14ac:dyDescent="0.3">
      <c r="A720" s="747" t="s">
        <v>574</v>
      </c>
      <c r="B720" s="748" t="s">
        <v>575</v>
      </c>
      <c r="C720" s="749" t="s">
        <v>596</v>
      </c>
      <c r="D720" s="750" t="s">
        <v>597</v>
      </c>
      <c r="E720" s="751">
        <v>50113008</v>
      </c>
      <c r="F720" s="750" t="s">
        <v>1004</v>
      </c>
      <c r="G720" s="749"/>
      <c r="H720" s="749"/>
      <c r="I720" s="749">
        <v>138455</v>
      </c>
      <c r="J720" s="749" t="s">
        <v>1251</v>
      </c>
      <c r="K720" s="749" t="s">
        <v>1012</v>
      </c>
      <c r="L720" s="752">
        <v>1068.2099609375</v>
      </c>
      <c r="M720" s="752">
        <v>2</v>
      </c>
      <c r="N720" s="753">
        <v>2136.419921875</v>
      </c>
    </row>
    <row r="721" spans="1:14" ht="14.4" customHeight="1" x14ac:dyDescent="0.3">
      <c r="A721" s="747" t="s">
        <v>574</v>
      </c>
      <c r="B721" s="748" t="s">
        <v>575</v>
      </c>
      <c r="C721" s="749" t="s">
        <v>596</v>
      </c>
      <c r="D721" s="750" t="s">
        <v>597</v>
      </c>
      <c r="E721" s="751">
        <v>50113008</v>
      </c>
      <c r="F721" s="750" t="s">
        <v>1004</v>
      </c>
      <c r="G721" s="749"/>
      <c r="H721" s="749"/>
      <c r="I721" s="749">
        <v>230686</v>
      </c>
      <c r="J721" s="749" t="s">
        <v>1005</v>
      </c>
      <c r="K721" s="749" t="s">
        <v>1007</v>
      </c>
      <c r="L721" s="752">
        <v>8610.7998046875</v>
      </c>
      <c r="M721" s="752">
        <v>1</v>
      </c>
      <c r="N721" s="753">
        <v>8610.7998046875</v>
      </c>
    </row>
    <row r="722" spans="1:14" ht="14.4" customHeight="1" x14ac:dyDescent="0.3">
      <c r="A722" s="747" t="s">
        <v>574</v>
      </c>
      <c r="B722" s="748" t="s">
        <v>575</v>
      </c>
      <c r="C722" s="749" t="s">
        <v>596</v>
      </c>
      <c r="D722" s="750" t="s">
        <v>597</v>
      </c>
      <c r="E722" s="751">
        <v>50113008</v>
      </c>
      <c r="F722" s="750" t="s">
        <v>1004</v>
      </c>
      <c r="G722" s="749"/>
      <c r="H722" s="749"/>
      <c r="I722" s="749">
        <v>6480</v>
      </c>
      <c r="J722" s="749" t="s">
        <v>1005</v>
      </c>
      <c r="K722" s="749" t="s">
        <v>1006</v>
      </c>
      <c r="L722" s="752">
        <v>4305.39990234375</v>
      </c>
      <c r="M722" s="752">
        <v>4</v>
      </c>
      <c r="N722" s="753">
        <v>17221.599609375</v>
      </c>
    </row>
    <row r="723" spans="1:14" ht="14.4" customHeight="1" x14ac:dyDescent="0.3">
      <c r="A723" s="747" t="s">
        <v>574</v>
      </c>
      <c r="B723" s="748" t="s">
        <v>575</v>
      </c>
      <c r="C723" s="749" t="s">
        <v>596</v>
      </c>
      <c r="D723" s="750" t="s">
        <v>597</v>
      </c>
      <c r="E723" s="751">
        <v>50113008</v>
      </c>
      <c r="F723" s="750" t="s">
        <v>1004</v>
      </c>
      <c r="G723" s="749"/>
      <c r="H723" s="749"/>
      <c r="I723" s="749">
        <v>212531</v>
      </c>
      <c r="J723" s="749" t="s">
        <v>1005</v>
      </c>
      <c r="K723" s="749" t="s">
        <v>1007</v>
      </c>
      <c r="L723" s="752">
        <v>8610.7998046875</v>
      </c>
      <c r="M723" s="752">
        <v>7</v>
      </c>
      <c r="N723" s="753">
        <v>60275.5986328125</v>
      </c>
    </row>
    <row r="724" spans="1:14" ht="14.4" customHeight="1" x14ac:dyDescent="0.3">
      <c r="A724" s="747" t="s">
        <v>574</v>
      </c>
      <c r="B724" s="748" t="s">
        <v>575</v>
      </c>
      <c r="C724" s="749" t="s">
        <v>596</v>
      </c>
      <c r="D724" s="750" t="s">
        <v>597</v>
      </c>
      <c r="E724" s="751">
        <v>50113011</v>
      </c>
      <c r="F724" s="750" t="s">
        <v>1010</v>
      </c>
      <c r="G724" s="749"/>
      <c r="H724" s="749"/>
      <c r="I724" s="749">
        <v>158152</v>
      </c>
      <c r="J724" s="749" t="s">
        <v>1011</v>
      </c>
      <c r="K724" s="749" t="s">
        <v>1012</v>
      </c>
      <c r="L724" s="752">
        <v>912.989990234375</v>
      </c>
      <c r="M724" s="752">
        <v>7</v>
      </c>
      <c r="N724" s="753">
        <v>6390.929931640625</v>
      </c>
    </row>
    <row r="725" spans="1:14" ht="14.4" customHeight="1" x14ac:dyDescent="0.3">
      <c r="A725" s="747" t="s">
        <v>574</v>
      </c>
      <c r="B725" s="748" t="s">
        <v>575</v>
      </c>
      <c r="C725" s="749" t="s">
        <v>596</v>
      </c>
      <c r="D725" s="750" t="s">
        <v>597</v>
      </c>
      <c r="E725" s="751">
        <v>50113011</v>
      </c>
      <c r="F725" s="750" t="s">
        <v>1010</v>
      </c>
      <c r="G725" s="749"/>
      <c r="H725" s="749"/>
      <c r="I725" s="749">
        <v>87239</v>
      </c>
      <c r="J725" s="749" t="s">
        <v>1411</v>
      </c>
      <c r="K725" s="749" t="s">
        <v>1412</v>
      </c>
      <c r="L725" s="752">
        <v>4252.68994140625</v>
      </c>
      <c r="M725" s="752">
        <v>15</v>
      </c>
      <c r="N725" s="753">
        <v>63790.34912109375</v>
      </c>
    </row>
    <row r="726" spans="1:14" ht="14.4" customHeight="1" x14ac:dyDescent="0.3">
      <c r="A726" s="747" t="s">
        <v>574</v>
      </c>
      <c r="B726" s="748" t="s">
        <v>575</v>
      </c>
      <c r="C726" s="749" t="s">
        <v>596</v>
      </c>
      <c r="D726" s="750" t="s">
        <v>597</v>
      </c>
      <c r="E726" s="751">
        <v>50113011</v>
      </c>
      <c r="F726" s="750" t="s">
        <v>1010</v>
      </c>
      <c r="G726" s="749"/>
      <c r="H726" s="749"/>
      <c r="I726" s="749">
        <v>87240</v>
      </c>
      <c r="J726" s="749" t="s">
        <v>1411</v>
      </c>
      <c r="K726" s="749" t="s">
        <v>1413</v>
      </c>
      <c r="L726" s="752">
        <v>7753.6926432291666</v>
      </c>
      <c r="M726" s="752">
        <v>15</v>
      </c>
      <c r="N726" s="753">
        <v>116305.3896484375</v>
      </c>
    </row>
    <row r="727" spans="1:14" ht="14.4" customHeight="1" x14ac:dyDescent="0.3">
      <c r="A727" s="747" t="s">
        <v>574</v>
      </c>
      <c r="B727" s="748" t="s">
        <v>575</v>
      </c>
      <c r="C727" s="749" t="s">
        <v>596</v>
      </c>
      <c r="D727" s="750" t="s">
        <v>597</v>
      </c>
      <c r="E727" s="751">
        <v>50113011</v>
      </c>
      <c r="F727" s="750" t="s">
        <v>1010</v>
      </c>
      <c r="G727" s="749"/>
      <c r="H727" s="749"/>
      <c r="I727" s="749">
        <v>171965</v>
      </c>
      <c r="J727" s="749" t="s">
        <v>1414</v>
      </c>
      <c r="K727" s="749" t="s">
        <v>1415</v>
      </c>
      <c r="L727" s="752">
        <v>6458.1001627604164</v>
      </c>
      <c r="M727" s="752">
        <v>15</v>
      </c>
      <c r="N727" s="753">
        <v>96871.50244140625</v>
      </c>
    </row>
    <row r="728" spans="1:14" ht="14.4" customHeight="1" x14ac:dyDescent="0.3">
      <c r="A728" s="747" t="s">
        <v>574</v>
      </c>
      <c r="B728" s="748" t="s">
        <v>575</v>
      </c>
      <c r="C728" s="749" t="s">
        <v>596</v>
      </c>
      <c r="D728" s="750" t="s">
        <v>597</v>
      </c>
      <c r="E728" s="751">
        <v>50113013</v>
      </c>
      <c r="F728" s="750" t="s">
        <v>1013</v>
      </c>
      <c r="G728" s="749" t="s">
        <v>628</v>
      </c>
      <c r="H728" s="749">
        <v>194155</v>
      </c>
      <c r="I728" s="749">
        <v>94155</v>
      </c>
      <c r="J728" s="749" t="s">
        <v>1014</v>
      </c>
      <c r="K728" s="749" t="s">
        <v>1015</v>
      </c>
      <c r="L728" s="752">
        <v>321.89499999999998</v>
      </c>
      <c r="M728" s="752">
        <v>15.600000000000001</v>
      </c>
      <c r="N728" s="753">
        <v>5021.5619999999999</v>
      </c>
    </row>
    <row r="729" spans="1:14" ht="14.4" customHeight="1" x14ac:dyDescent="0.3">
      <c r="A729" s="747" t="s">
        <v>574</v>
      </c>
      <c r="B729" s="748" t="s">
        <v>575</v>
      </c>
      <c r="C729" s="749" t="s">
        <v>596</v>
      </c>
      <c r="D729" s="750" t="s">
        <v>597</v>
      </c>
      <c r="E729" s="751">
        <v>50113013</v>
      </c>
      <c r="F729" s="750" t="s">
        <v>1013</v>
      </c>
      <c r="G729" s="749" t="s">
        <v>628</v>
      </c>
      <c r="H729" s="749">
        <v>195147</v>
      </c>
      <c r="I729" s="749">
        <v>195147</v>
      </c>
      <c r="J729" s="749" t="s">
        <v>1016</v>
      </c>
      <c r="K729" s="749" t="s">
        <v>1017</v>
      </c>
      <c r="L729" s="752">
        <v>561.51</v>
      </c>
      <c r="M729" s="752">
        <v>2.5</v>
      </c>
      <c r="N729" s="753">
        <v>1403.7750000000001</v>
      </c>
    </row>
    <row r="730" spans="1:14" ht="14.4" customHeight="1" x14ac:dyDescent="0.3">
      <c r="A730" s="747" t="s">
        <v>574</v>
      </c>
      <c r="B730" s="748" t="s">
        <v>575</v>
      </c>
      <c r="C730" s="749" t="s">
        <v>596</v>
      </c>
      <c r="D730" s="750" t="s">
        <v>597</v>
      </c>
      <c r="E730" s="751">
        <v>50113013</v>
      </c>
      <c r="F730" s="750" t="s">
        <v>1013</v>
      </c>
      <c r="G730" s="749" t="s">
        <v>628</v>
      </c>
      <c r="H730" s="749">
        <v>203097</v>
      </c>
      <c r="I730" s="749">
        <v>203097</v>
      </c>
      <c r="J730" s="749" t="s">
        <v>1020</v>
      </c>
      <c r="K730" s="749" t="s">
        <v>1021</v>
      </c>
      <c r="L730" s="752">
        <v>166.52124999999995</v>
      </c>
      <c r="M730" s="752">
        <v>8</v>
      </c>
      <c r="N730" s="753">
        <v>1332.1699999999996</v>
      </c>
    </row>
    <row r="731" spans="1:14" ht="14.4" customHeight="1" x14ac:dyDescent="0.3">
      <c r="A731" s="747" t="s">
        <v>574</v>
      </c>
      <c r="B731" s="748" t="s">
        <v>575</v>
      </c>
      <c r="C731" s="749" t="s">
        <v>596</v>
      </c>
      <c r="D731" s="750" t="s">
        <v>597</v>
      </c>
      <c r="E731" s="751">
        <v>50113013</v>
      </c>
      <c r="F731" s="750" t="s">
        <v>1013</v>
      </c>
      <c r="G731" s="749" t="s">
        <v>612</v>
      </c>
      <c r="H731" s="749">
        <v>172972</v>
      </c>
      <c r="I731" s="749">
        <v>72972</v>
      </c>
      <c r="J731" s="749" t="s">
        <v>1022</v>
      </c>
      <c r="K731" s="749" t="s">
        <v>1023</v>
      </c>
      <c r="L731" s="752">
        <v>181.58705774518785</v>
      </c>
      <c r="M731" s="752">
        <v>218.1999999999999</v>
      </c>
      <c r="N731" s="753">
        <v>39622.295999999973</v>
      </c>
    </row>
    <row r="732" spans="1:14" ht="14.4" customHeight="1" x14ac:dyDescent="0.3">
      <c r="A732" s="747" t="s">
        <v>574</v>
      </c>
      <c r="B732" s="748" t="s">
        <v>575</v>
      </c>
      <c r="C732" s="749" t="s">
        <v>596</v>
      </c>
      <c r="D732" s="750" t="s">
        <v>597</v>
      </c>
      <c r="E732" s="751">
        <v>50113013</v>
      </c>
      <c r="F732" s="750" t="s">
        <v>1013</v>
      </c>
      <c r="G732" s="749" t="s">
        <v>628</v>
      </c>
      <c r="H732" s="749">
        <v>105951</v>
      </c>
      <c r="I732" s="749">
        <v>5951</v>
      </c>
      <c r="J732" s="749" t="s">
        <v>1416</v>
      </c>
      <c r="K732" s="749" t="s">
        <v>1417</v>
      </c>
      <c r="L732" s="752">
        <v>113.80000000000003</v>
      </c>
      <c r="M732" s="752">
        <v>5</v>
      </c>
      <c r="N732" s="753">
        <v>569.00000000000011</v>
      </c>
    </row>
    <row r="733" spans="1:14" ht="14.4" customHeight="1" x14ac:dyDescent="0.3">
      <c r="A733" s="747" t="s">
        <v>574</v>
      </c>
      <c r="B733" s="748" t="s">
        <v>575</v>
      </c>
      <c r="C733" s="749" t="s">
        <v>596</v>
      </c>
      <c r="D733" s="750" t="s">
        <v>597</v>
      </c>
      <c r="E733" s="751">
        <v>50113013</v>
      </c>
      <c r="F733" s="750" t="s">
        <v>1013</v>
      </c>
      <c r="G733" s="749" t="s">
        <v>628</v>
      </c>
      <c r="H733" s="749">
        <v>183817</v>
      </c>
      <c r="I733" s="749">
        <v>183817</v>
      </c>
      <c r="J733" s="749" t="s">
        <v>1024</v>
      </c>
      <c r="K733" s="749" t="s">
        <v>1025</v>
      </c>
      <c r="L733" s="752">
        <v>1674.5812500000004</v>
      </c>
      <c r="M733" s="752">
        <v>20</v>
      </c>
      <c r="N733" s="753">
        <v>33491.625000000007</v>
      </c>
    </row>
    <row r="734" spans="1:14" ht="14.4" customHeight="1" x14ac:dyDescent="0.3">
      <c r="A734" s="747" t="s">
        <v>574</v>
      </c>
      <c r="B734" s="748" t="s">
        <v>575</v>
      </c>
      <c r="C734" s="749" t="s">
        <v>596</v>
      </c>
      <c r="D734" s="750" t="s">
        <v>597</v>
      </c>
      <c r="E734" s="751">
        <v>50113013</v>
      </c>
      <c r="F734" s="750" t="s">
        <v>1013</v>
      </c>
      <c r="G734" s="749" t="s">
        <v>612</v>
      </c>
      <c r="H734" s="749">
        <v>183926</v>
      </c>
      <c r="I734" s="749">
        <v>183926</v>
      </c>
      <c r="J734" s="749" t="s">
        <v>1030</v>
      </c>
      <c r="K734" s="749" t="s">
        <v>1025</v>
      </c>
      <c r="L734" s="752">
        <v>132.66</v>
      </c>
      <c r="M734" s="752">
        <v>2</v>
      </c>
      <c r="N734" s="753">
        <v>265.32</v>
      </c>
    </row>
    <row r="735" spans="1:14" ht="14.4" customHeight="1" x14ac:dyDescent="0.3">
      <c r="A735" s="747" t="s">
        <v>574</v>
      </c>
      <c r="B735" s="748" t="s">
        <v>575</v>
      </c>
      <c r="C735" s="749" t="s">
        <v>596</v>
      </c>
      <c r="D735" s="750" t="s">
        <v>597</v>
      </c>
      <c r="E735" s="751">
        <v>50113013</v>
      </c>
      <c r="F735" s="750" t="s">
        <v>1013</v>
      </c>
      <c r="G735" s="749" t="s">
        <v>612</v>
      </c>
      <c r="H735" s="749">
        <v>111706</v>
      </c>
      <c r="I735" s="749">
        <v>11706</v>
      </c>
      <c r="J735" s="749" t="s">
        <v>1031</v>
      </c>
      <c r="K735" s="749" t="s">
        <v>1032</v>
      </c>
      <c r="L735" s="752">
        <v>524.07999999999993</v>
      </c>
      <c r="M735" s="752">
        <v>2</v>
      </c>
      <c r="N735" s="753">
        <v>1048.1599999999999</v>
      </c>
    </row>
    <row r="736" spans="1:14" ht="14.4" customHeight="1" x14ac:dyDescent="0.3">
      <c r="A736" s="747" t="s">
        <v>574</v>
      </c>
      <c r="B736" s="748" t="s">
        <v>575</v>
      </c>
      <c r="C736" s="749" t="s">
        <v>596</v>
      </c>
      <c r="D736" s="750" t="s">
        <v>597</v>
      </c>
      <c r="E736" s="751">
        <v>50113013</v>
      </c>
      <c r="F736" s="750" t="s">
        <v>1013</v>
      </c>
      <c r="G736" s="749" t="s">
        <v>612</v>
      </c>
      <c r="H736" s="749">
        <v>131656</v>
      </c>
      <c r="I736" s="749">
        <v>131656</v>
      </c>
      <c r="J736" s="749" t="s">
        <v>1035</v>
      </c>
      <c r="K736" s="749" t="s">
        <v>1036</v>
      </c>
      <c r="L736" s="752">
        <v>517</v>
      </c>
      <c r="M736" s="752">
        <v>1</v>
      </c>
      <c r="N736" s="753">
        <v>517</v>
      </c>
    </row>
    <row r="737" spans="1:14" ht="14.4" customHeight="1" x14ac:dyDescent="0.3">
      <c r="A737" s="747" t="s">
        <v>574</v>
      </c>
      <c r="B737" s="748" t="s">
        <v>575</v>
      </c>
      <c r="C737" s="749" t="s">
        <v>596</v>
      </c>
      <c r="D737" s="750" t="s">
        <v>597</v>
      </c>
      <c r="E737" s="751">
        <v>50113013</v>
      </c>
      <c r="F737" s="750" t="s">
        <v>1013</v>
      </c>
      <c r="G737" s="749" t="s">
        <v>612</v>
      </c>
      <c r="H737" s="749">
        <v>162187</v>
      </c>
      <c r="I737" s="749">
        <v>162187</v>
      </c>
      <c r="J737" s="749" t="s">
        <v>1039</v>
      </c>
      <c r="K737" s="749" t="s">
        <v>1040</v>
      </c>
      <c r="L737" s="752">
        <v>286</v>
      </c>
      <c r="M737" s="752">
        <v>2</v>
      </c>
      <c r="N737" s="753">
        <v>572</v>
      </c>
    </row>
    <row r="738" spans="1:14" ht="14.4" customHeight="1" x14ac:dyDescent="0.3">
      <c r="A738" s="747" t="s">
        <v>574</v>
      </c>
      <c r="B738" s="748" t="s">
        <v>575</v>
      </c>
      <c r="C738" s="749" t="s">
        <v>596</v>
      </c>
      <c r="D738" s="750" t="s">
        <v>597</v>
      </c>
      <c r="E738" s="751">
        <v>50113013</v>
      </c>
      <c r="F738" s="750" t="s">
        <v>1013</v>
      </c>
      <c r="G738" s="749" t="s">
        <v>628</v>
      </c>
      <c r="H738" s="749">
        <v>849655</v>
      </c>
      <c r="I738" s="749">
        <v>129836</v>
      </c>
      <c r="J738" s="749" t="s">
        <v>1041</v>
      </c>
      <c r="K738" s="749" t="s">
        <v>1042</v>
      </c>
      <c r="L738" s="752">
        <v>262.89999999999998</v>
      </c>
      <c r="M738" s="752">
        <v>2</v>
      </c>
      <c r="N738" s="753">
        <v>525.79999999999995</v>
      </c>
    </row>
    <row r="739" spans="1:14" ht="14.4" customHeight="1" x14ac:dyDescent="0.3">
      <c r="A739" s="747" t="s">
        <v>574</v>
      </c>
      <c r="B739" s="748" t="s">
        <v>575</v>
      </c>
      <c r="C739" s="749" t="s">
        <v>596</v>
      </c>
      <c r="D739" s="750" t="s">
        <v>597</v>
      </c>
      <c r="E739" s="751">
        <v>50113013</v>
      </c>
      <c r="F739" s="750" t="s">
        <v>1013</v>
      </c>
      <c r="G739" s="749" t="s">
        <v>628</v>
      </c>
      <c r="H739" s="749">
        <v>849887</v>
      </c>
      <c r="I739" s="749">
        <v>129834</v>
      </c>
      <c r="J739" s="749" t="s">
        <v>1255</v>
      </c>
      <c r="K739" s="749" t="s">
        <v>576</v>
      </c>
      <c r="L739" s="752">
        <v>154</v>
      </c>
      <c r="M739" s="752">
        <v>2</v>
      </c>
      <c r="N739" s="753">
        <v>308</v>
      </c>
    </row>
    <row r="740" spans="1:14" ht="14.4" customHeight="1" x14ac:dyDescent="0.3">
      <c r="A740" s="747" t="s">
        <v>574</v>
      </c>
      <c r="B740" s="748" t="s">
        <v>575</v>
      </c>
      <c r="C740" s="749" t="s">
        <v>596</v>
      </c>
      <c r="D740" s="750" t="s">
        <v>597</v>
      </c>
      <c r="E740" s="751">
        <v>50113013</v>
      </c>
      <c r="F740" s="750" t="s">
        <v>1013</v>
      </c>
      <c r="G740" s="749" t="s">
        <v>612</v>
      </c>
      <c r="H740" s="749">
        <v>218400</v>
      </c>
      <c r="I740" s="749">
        <v>218400</v>
      </c>
      <c r="J740" s="749" t="s">
        <v>1043</v>
      </c>
      <c r="K740" s="749" t="s">
        <v>1044</v>
      </c>
      <c r="L740" s="752">
        <v>597.7399999999999</v>
      </c>
      <c r="M740" s="752">
        <v>1.5</v>
      </c>
      <c r="N740" s="753">
        <v>896.6099999999999</v>
      </c>
    </row>
    <row r="741" spans="1:14" ht="14.4" customHeight="1" x14ac:dyDescent="0.3">
      <c r="A741" s="747" t="s">
        <v>574</v>
      </c>
      <c r="B741" s="748" t="s">
        <v>575</v>
      </c>
      <c r="C741" s="749" t="s">
        <v>596</v>
      </c>
      <c r="D741" s="750" t="s">
        <v>597</v>
      </c>
      <c r="E741" s="751">
        <v>50113013</v>
      </c>
      <c r="F741" s="750" t="s">
        <v>1013</v>
      </c>
      <c r="G741" s="749" t="s">
        <v>612</v>
      </c>
      <c r="H741" s="749">
        <v>132954</v>
      </c>
      <c r="I741" s="749">
        <v>32954</v>
      </c>
      <c r="J741" s="749" t="s">
        <v>1045</v>
      </c>
      <c r="K741" s="749" t="s">
        <v>1046</v>
      </c>
      <c r="L741" s="752">
        <v>84.499999999999986</v>
      </c>
      <c r="M741" s="752">
        <v>1</v>
      </c>
      <c r="N741" s="753">
        <v>84.499999999999986</v>
      </c>
    </row>
    <row r="742" spans="1:14" ht="14.4" customHeight="1" x14ac:dyDescent="0.3">
      <c r="A742" s="747" t="s">
        <v>574</v>
      </c>
      <c r="B742" s="748" t="s">
        <v>575</v>
      </c>
      <c r="C742" s="749" t="s">
        <v>596</v>
      </c>
      <c r="D742" s="750" t="s">
        <v>597</v>
      </c>
      <c r="E742" s="751">
        <v>50113013</v>
      </c>
      <c r="F742" s="750" t="s">
        <v>1013</v>
      </c>
      <c r="G742" s="749" t="s">
        <v>612</v>
      </c>
      <c r="H742" s="749">
        <v>102427</v>
      </c>
      <c r="I742" s="749">
        <v>2427</v>
      </c>
      <c r="J742" s="749" t="s">
        <v>1048</v>
      </c>
      <c r="K742" s="749" t="s">
        <v>1049</v>
      </c>
      <c r="L742" s="752">
        <v>88.460000000000008</v>
      </c>
      <c r="M742" s="752">
        <v>5</v>
      </c>
      <c r="N742" s="753">
        <v>442.30000000000007</v>
      </c>
    </row>
    <row r="743" spans="1:14" ht="14.4" customHeight="1" x14ac:dyDescent="0.3">
      <c r="A743" s="747" t="s">
        <v>574</v>
      </c>
      <c r="B743" s="748" t="s">
        <v>575</v>
      </c>
      <c r="C743" s="749" t="s">
        <v>596</v>
      </c>
      <c r="D743" s="750" t="s">
        <v>597</v>
      </c>
      <c r="E743" s="751">
        <v>50113013</v>
      </c>
      <c r="F743" s="750" t="s">
        <v>1013</v>
      </c>
      <c r="G743" s="749" t="s">
        <v>612</v>
      </c>
      <c r="H743" s="749">
        <v>847476</v>
      </c>
      <c r="I743" s="749">
        <v>112782</v>
      </c>
      <c r="J743" s="749" t="s">
        <v>1052</v>
      </c>
      <c r="K743" s="749" t="s">
        <v>1053</v>
      </c>
      <c r="L743" s="752">
        <v>682.89903004291841</v>
      </c>
      <c r="M743" s="752">
        <v>11.65</v>
      </c>
      <c r="N743" s="753">
        <v>7955.7736999999997</v>
      </c>
    </row>
    <row r="744" spans="1:14" ht="14.4" customHeight="1" x14ac:dyDescent="0.3">
      <c r="A744" s="747" t="s">
        <v>574</v>
      </c>
      <c r="B744" s="748" t="s">
        <v>575</v>
      </c>
      <c r="C744" s="749" t="s">
        <v>596</v>
      </c>
      <c r="D744" s="750" t="s">
        <v>597</v>
      </c>
      <c r="E744" s="751">
        <v>50113013</v>
      </c>
      <c r="F744" s="750" t="s">
        <v>1013</v>
      </c>
      <c r="G744" s="749" t="s">
        <v>612</v>
      </c>
      <c r="H744" s="749">
        <v>96414</v>
      </c>
      <c r="I744" s="749">
        <v>96414</v>
      </c>
      <c r="J744" s="749" t="s">
        <v>1054</v>
      </c>
      <c r="K744" s="749" t="s">
        <v>1055</v>
      </c>
      <c r="L744" s="752">
        <v>58.711111111111109</v>
      </c>
      <c r="M744" s="752">
        <v>4.5</v>
      </c>
      <c r="N744" s="753">
        <v>264.2</v>
      </c>
    </row>
    <row r="745" spans="1:14" ht="14.4" customHeight="1" x14ac:dyDescent="0.3">
      <c r="A745" s="747" t="s">
        <v>574</v>
      </c>
      <c r="B745" s="748" t="s">
        <v>575</v>
      </c>
      <c r="C745" s="749" t="s">
        <v>596</v>
      </c>
      <c r="D745" s="750" t="s">
        <v>597</v>
      </c>
      <c r="E745" s="751">
        <v>50113013</v>
      </c>
      <c r="F745" s="750" t="s">
        <v>1013</v>
      </c>
      <c r="G745" s="749" t="s">
        <v>612</v>
      </c>
      <c r="H745" s="749">
        <v>216199</v>
      </c>
      <c r="I745" s="749">
        <v>216199</v>
      </c>
      <c r="J745" s="749" t="s">
        <v>1259</v>
      </c>
      <c r="K745" s="749" t="s">
        <v>1260</v>
      </c>
      <c r="L745" s="752">
        <v>99.9</v>
      </c>
      <c r="M745" s="752">
        <v>4</v>
      </c>
      <c r="N745" s="753">
        <v>399.6</v>
      </c>
    </row>
    <row r="746" spans="1:14" ht="14.4" customHeight="1" x14ac:dyDescent="0.3">
      <c r="A746" s="747" t="s">
        <v>574</v>
      </c>
      <c r="B746" s="748" t="s">
        <v>575</v>
      </c>
      <c r="C746" s="749" t="s">
        <v>596</v>
      </c>
      <c r="D746" s="750" t="s">
        <v>597</v>
      </c>
      <c r="E746" s="751">
        <v>50113013</v>
      </c>
      <c r="F746" s="750" t="s">
        <v>1013</v>
      </c>
      <c r="G746" s="749" t="s">
        <v>576</v>
      </c>
      <c r="H746" s="749">
        <v>156835</v>
      </c>
      <c r="I746" s="749">
        <v>156835</v>
      </c>
      <c r="J746" s="749" t="s">
        <v>1056</v>
      </c>
      <c r="K746" s="749" t="s">
        <v>1057</v>
      </c>
      <c r="L746" s="752">
        <v>1116.5</v>
      </c>
      <c r="M746" s="752">
        <v>2</v>
      </c>
      <c r="N746" s="753">
        <v>2233</v>
      </c>
    </row>
    <row r="747" spans="1:14" ht="14.4" customHeight="1" x14ac:dyDescent="0.3">
      <c r="A747" s="747" t="s">
        <v>574</v>
      </c>
      <c r="B747" s="748" t="s">
        <v>575</v>
      </c>
      <c r="C747" s="749" t="s">
        <v>596</v>
      </c>
      <c r="D747" s="750" t="s">
        <v>597</v>
      </c>
      <c r="E747" s="751">
        <v>50113013</v>
      </c>
      <c r="F747" s="750" t="s">
        <v>1013</v>
      </c>
      <c r="G747" s="749" t="s">
        <v>628</v>
      </c>
      <c r="H747" s="749">
        <v>111592</v>
      </c>
      <c r="I747" s="749">
        <v>11592</v>
      </c>
      <c r="J747" s="749" t="s">
        <v>1058</v>
      </c>
      <c r="K747" s="749" t="s">
        <v>1059</v>
      </c>
      <c r="L747" s="752">
        <v>370.38171581196639</v>
      </c>
      <c r="M747" s="752">
        <v>140.39999999999995</v>
      </c>
      <c r="N747" s="753">
        <v>52001.592900000061</v>
      </c>
    </row>
    <row r="748" spans="1:14" ht="14.4" customHeight="1" x14ac:dyDescent="0.3">
      <c r="A748" s="747" t="s">
        <v>574</v>
      </c>
      <c r="B748" s="748" t="s">
        <v>575</v>
      </c>
      <c r="C748" s="749" t="s">
        <v>596</v>
      </c>
      <c r="D748" s="750" t="s">
        <v>597</v>
      </c>
      <c r="E748" s="751">
        <v>50113013</v>
      </c>
      <c r="F748" s="750" t="s">
        <v>1013</v>
      </c>
      <c r="G748" s="749" t="s">
        <v>612</v>
      </c>
      <c r="H748" s="749">
        <v>225543</v>
      </c>
      <c r="I748" s="749">
        <v>225543</v>
      </c>
      <c r="J748" s="749" t="s">
        <v>1418</v>
      </c>
      <c r="K748" s="749" t="s">
        <v>1419</v>
      </c>
      <c r="L748" s="752">
        <v>391.11</v>
      </c>
      <c r="M748" s="752">
        <v>5</v>
      </c>
      <c r="N748" s="753">
        <v>1955.5500000000002</v>
      </c>
    </row>
    <row r="749" spans="1:14" ht="14.4" customHeight="1" x14ac:dyDescent="0.3">
      <c r="A749" s="747" t="s">
        <v>574</v>
      </c>
      <c r="B749" s="748" t="s">
        <v>575</v>
      </c>
      <c r="C749" s="749" t="s">
        <v>596</v>
      </c>
      <c r="D749" s="750" t="s">
        <v>597</v>
      </c>
      <c r="E749" s="751">
        <v>50113013</v>
      </c>
      <c r="F749" s="750" t="s">
        <v>1013</v>
      </c>
      <c r="G749" s="749" t="s">
        <v>612</v>
      </c>
      <c r="H749" s="749">
        <v>155636</v>
      </c>
      <c r="I749" s="749">
        <v>55636</v>
      </c>
      <c r="J749" s="749" t="s">
        <v>1420</v>
      </c>
      <c r="K749" s="749" t="s">
        <v>1421</v>
      </c>
      <c r="L749" s="752">
        <v>52.67</v>
      </c>
      <c r="M749" s="752">
        <v>2</v>
      </c>
      <c r="N749" s="753">
        <v>105.34</v>
      </c>
    </row>
    <row r="750" spans="1:14" ht="14.4" customHeight="1" x14ac:dyDescent="0.3">
      <c r="A750" s="747" t="s">
        <v>574</v>
      </c>
      <c r="B750" s="748" t="s">
        <v>575</v>
      </c>
      <c r="C750" s="749" t="s">
        <v>596</v>
      </c>
      <c r="D750" s="750" t="s">
        <v>597</v>
      </c>
      <c r="E750" s="751">
        <v>50113013</v>
      </c>
      <c r="F750" s="750" t="s">
        <v>1013</v>
      </c>
      <c r="G750" s="749" t="s">
        <v>628</v>
      </c>
      <c r="H750" s="749">
        <v>113453</v>
      </c>
      <c r="I750" s="749">
        <v>113453</v>
      </c>
      <c r="J750" s="749" t="s">
        <v>1064</v>
      </c>
      <c r="K750" s="749" t="s">
        <v>1065</v>
      </c>
      <c r="L750" s="752">
        <v>458.82571428571435</v>
      </c>
      <c r="M750" s="752">
        <v>52.5</v>
      </c>
      <c r="N750" s="753">
        <v>24088.350000000002</v>
      </c>
    </row>
    <row r="751" spans="1:14" ht="14.4" customHeight="1" x14ac:dyDescent="0.3">
      <c r="A751" s="747" t="s">
        <v>574</v>
      </c>
      <c r="B751" s="748" t="s">
        <v>575</v>
      </c>
      <c r="C751" s="749" t="s">
        <v>596</v>
      </c>
      <c r="D751" s="750" t="s">
        <v>597</v>
      </c>
      <c r="E751" s="751">
        <v>50113013</v>
      </c>
      <c r="F751" s="750" t="s">
        <v>1013</v>
      </c>
      <c r="G751" s="749" t="s">
        <v>612</v>
      </c>
      <c r="H751" s="749">
        <v>106264</v>
      </c>
      <c r="I751" s="749">
        <v>6264</v>
      </c>
      <c r="J751" s="749" t="s">
        <v>1068</v>
      </c>
      <c r="K751" s="749" t="s">
        <v>1069</v>
      </c>
      <c r="L751" s="752">
        <v>31.670000000000009</v>
      </c>
      <c r="M751" s="752">
        <v>1</v>
      </c>
      <c r="N751" s="753">
        <v>31.670000000000009</v>
      </c>
    </row>
    <row r="752" spans="1:14" ht="14.4" customHeight="1" x14ac:dyDescent="0.3">
      <c r="A752" s="747" t="s">
        <v>574</v>
      </c>
      <c r="B752" s="748" t="s">
        <v>575</v>
      </c>
      <c r="C752" s="749" t="s">
        <v>596</v>
      </c>
      <c r="D752" s="750" t="s">
        <v>597</v>
      </c>
      <c r="E752" s="751">
        <v>50113013</v>
      </c>
      <c r="F752" s="750" t="s">
        <v>1013</v>
      </c>
      <c r="G752" s="749" t="s">
        <v>612</v>
      </c>
      <c r="H752" s="749">
        <v>847759</v>
      </c>
      <c r="I752" s="749">
        <v>142077</v>
      </c>
      <c r="J752" s="749" t="s">
        <v>1267</v>
      </c>
      <c r="K752" s="749" t="s">
        <v>1268</v>
      </c>
      <c r="L752" s="752">
        <v>2256.35</v>
      </c>
      <c r="M752" s="752">
        <v>2</v>
      </c>
      <c r="N752" s="753">
        <v>4512.7</v>
      </c>
    </row>
    <row r="753" spans="1:14" ht="14.4" customHeight="1" x14ac:dyDescent="0.3">
      <c r="A753" s="747" t="s">
        <v>574</v>
      </c>
      <c r="B753" s="748" t="s">
        <v>575</v>
      </c>
      <c r="C753" s="749" t="s">
        <v>596</v>
      </c>
      <c r="D753" s="750" t="s">
        <v>597</v>
      </c>
      <c r="E753" s="751">
        <v>50113013</v>
      </c>
      <c r="F753" s="750" t="s">
        <v>1013</v>
      </c>
      <c r="G753" s="749" t="s">
        <v>628</v>
      </c>
      <c r="H753" s="749">
        <v>126127</v>
      </c>
      <c r="I753" s="749">
        <v>26127</v>
      </c>
      <c r="J753" s="749" t="s">
        <v>1070</v>
      </c>
      <c r="K753" s="749" t="s">
        <v>1071</v>
      </c>
      <c r="L753" s="752">
        <v>3071.15</v>
      </c>
      <c r="M753" s="752">
        <v>23</v>
      </c>
      <c r="N753" s="753">
        <v>70636.45</v>
      </c>
    </row>
    <row r="754" spans="1:14" ht="14.4" customHeight="1" x14ac:dyDescent="0.3">
      <c r="A754" s="747" t="s">
        <v>574</v>
      </c>
      <c r="B754" s="748" t="s">
        <v>575</v>
      </c>
      <c r="C754" s="749" t="s">
        <v>596</v>
      </c>
      <c r="D754" s="750" t="s">
        <v>597</v>
      </c>
      <c r="E754" s="751">
        <v>50113013</v>
      </c>
      <c r="F754" s="750" t="s">
        <v>1013</v>
      </c>
      <c r="G754" s="749" t="s">
        <v>612</v>
      </c>
      <c r="H754" s="749">
        <v>117149</v>
      </c>
      <c r="I754" s="749">
        <v>17149</v>
      </c>
      <c r="J754" s="749" t="s">
        <v>1072</v>
      </c>
      <c r="K754" s="749" t="s">
        <v>1422</v>
      </c>
      <c r="L754" s="752">
        <v>163.32</v>
      </c>
      <c r="M754" s="752">
        <v>3</v>
      </c>
      <c r="N754" s="753">
        <v>489.96</v>
      </c>
    </row>
    <row r="755" spans="1:14" ht="14.4" customHeight="1" x14ac:dyDescent="0.3">
      <c r="A755" s="747" t="s">
        <v>574</v>
      </c>
      <c r="B755" s="748" t="s">
        <v>575</v>
      </c>
      <c r="C755" s="749" t="s">
        <v>596</v>
      </c>
      <c r="D755" s="750" t="s">
        <v>597</v>
      </c>
      <c r="E755" s="751">
        <v>50113013</v>
      </c>
      <c r="F755" s="750" t="s">
        <v>1013</v>
      </c>
      <c r="G755" s="749" t="s">
        <v>612</v>
      </c>
      <c r="H755" s="749">
        <v>116600</v>
      </c>
      <c r="I755" s="749">
        <v>16600</v>
      </c>
      <c r="J755" s="749" t="s">
        <v>1072</v>
      </c>
      <c r="K755" s="749" t="s">
        <v>1073</v>
      </c>
      <c r="L755" s="752">
        <v>42.836517412935422</v>
      </c>
      <c r="M755" s="752">
        <v>804</v>
      </c>
      <c r="N755" s="753">
        <v>34440.560000000078</v>
      </c>
    </row>
    <row r="756" spans="1:14" ht="14.4" customHeight="1" x14ac:dyDescent="0.3">
      <c r="A756" s="747" t="s">
        <v>574</v>
      </c>
      <c r="B756" s="748" t="s">
        <v>575</v>
      </c>
      <c r="C756" s="749" t="s">
        <v>596</v>
      </c>
      <c r="D756" s="750" t="s">
        <v>597</v>
      </c>
      <c r="E756" s="751">
        <v>50113014</v>
      </c>
      <c r="F756" s="750" t="s">
        <v>1078</v>
      </c>
      <c r="G756" s="749" t="s">
        <v>628</v>
      </c>
      <c r="H756" s="749">
        <v>164407</v>
      </c>
      <c r="I756" s="749">
        <v>164407</v>
      </c>
      <c r="J756" s="749" t="s">
        <v>1081</v>
      </c>
      <c r="K756" s="749" t="s">
        <v>1083</v>
      </c>
      <c r="L756" s="752">
        <v>294.79999999999995</v>
      </c>
      <c r="M756" s="752">
        <v>5.5</v>
      </c>
      <c r="N756" s="753">
        <v>1621.3999999999999</v>
      </c>
    </row>
    <row r="757" spans="1:14" ht="14.4" customHeight="1" x14ac:dyDescent="0.3">
      <c r="A757" s="747" t="s">
        <v>574</v>
      </c>
      <c r="B757" s="748" t="s">
        <v>575</v>
      </c>
      <c r="C757" s="749" t="s">
        <v>596</v>
      </c>
      <c r="D757" s="750" t="s">
        <v>597</v>
      </c>
      <c r="E757" s="751">
        <v>50113014</v>
      </c>
      <c r="F757" s="750" t="s">
        <v>1078</v>
      </c>
      <c r="G757" s="749" t="s">
        <v>628</v>
      </c>
      <c r="H757" s="749">
        <v>164401</v>
      </c>
      <c r="I757" s="749">
        <v>164401</v>
      </c>
      <c r="J757" s="749" t="s">
        <v>1081</v>
      </c>
      <c r="K757" s="749" t="s">
        <v>1082</v>
      </c>
      <c r="L757" s="752">
        <v>148.5</v>
      </c>
      <c r="M757" s="752">
        <v>3.3</v>
      </c>
      <c r="N757" s="753">
        <v>490.05</v>
      </c>
    </row>
    <row r="758" spans="1:14" ht="14.4" customHeight="1" x14ac:dyDescent="0.3">
      <c r="A758" s="747" t="s">
        <v>574</v>
      </c>
      <c r="B758" s="748" t="s">
        <v>575</v>
      </c>
      <c r="C758" s="749" t="s">
        <v>599</v>
      </c>
      <c r="D758" s="750" t="s">
        <v>600</v>
      </c>
      <c r="E758" s="751">
        <v>50113001</v>
      </c>
      <c r="F758" s="750" t="s">
        <v>611</v>
      </c>
      <c r="G758" s="749" t="s">
        <v>612</v>
      </c>
      <c r="H758" s="749">
        <v>100362</v>
      </c>
      <c r="I758" s="749">
        <v>362</v>
      </c>
      <c r="J758" s="749" t="s">
        <v>619</v>
      </c>
      <c r="K758" s="749" t="s">
        <v>620</v>
      </c>
      <c r="L758" s="752">
        <v>72.92</v>
      </c>
      <c r="M758" s="752">
        <v>3</v>
      </c>
      <c r="N758" s="753">
        <v>218.76</v>
      </c>
    </row>
    <row r="759" spans="1:14" ht="14.4" customHeight="1" x14ac:dyDescent="0.3">
      <c r="A759" s="747" t="s">
        <v>574</v>
      </c>
      <c r="B759" s="748" t="s">
        <v>575</v>
      </c>
      <c r="C759" s="749" t="s">
        <v>599</v>
      </c>
      <c r="D759" s="750" t="s">
        <v>600</v>
      </c>
      <c r="E759" s="751">
        <v>50113001</v>
      </c>
      <c r="F759" s="750" t="s">
        <v>611</v>
      </c>
      <c r="G759" s="749" t="s">
        <v>628</v>
      </c>
      <c r="H759" s="749">
        <v>140536</v>
      </c>
      <c r="I759" s="749">
        <v>40536</v>
      </c>
      <c r="J759" s="749" t="s">
        <v>1423</v>
      </c>
      <c r="K759" s="749" t="s">
        <v>1424</v>
      </c>
      <c r="L759" s="752">
        <v>68.2</v>
      </c>
      <c r="M759" s="752">
        <v>5</v>
      </c>
      <c r="N759" s="753">
        <v>341</v>
      </c>
    </row>
    <row r="760" spans="1:14" ht="14.4" customHeight="1" x14ac:dyDescent="0.3">
      <c r="A760" s="747" t="s">
        <v>574</v>
      </c>
      <c r="B760" s="748" t="s">
        <v>575</v>
      </c>
      <c r="C760" s="749" t="s">
        <v>599</v>
      </c>
      <c r="D760" s="750" t="s">
        <v>600</v>
      </c>
      <c r="E760" s="751">
        <v>50113001</v>
      </c>
      <c r="F760" s="750" t="s">
        <v>611</v>
      </c>
      <c r="G760" s="749" t="s">
        <v>612</v>
      </c>
      <c r="H760" s="749">
        <v>116470</v>
      </c>
      <c r="I760" s="749">
        <v>16470</v>
      </c>
      <c r="J760" s="749" t="s">
        <v>1425</v>
      </c>
      <c r="K760" s="749" t="s">
        <v>1426</v>
      </c>
      <c r="L760" s="752">
        <v>0</v>
      </c>
      <c r="M760" s="752">
        <v>0</v>
      </c>
      <c r="N760" s="753">
        <v>0</v>
      </c>
    </row>
    <row r="761" spans="1:14" ht="14.4" customHeight="1" x14ac:dyDescent="0.3">
      <c r="A761" s="747" t="s">
        <v>574</v>
      </c>
      <c r="B761" s="748" t="s">
        <v>575</v>
      </c>
      <c r="C761" s="749" t="s">
        <v>599</v>
      </c>
      <c r="D761" s="750" t="s">
        <v>600</v>
      </c>
      <c r="E761" s="751">
        <v>50113001</v>
      </c>
      <c r="F761" s="750" t="s">
        <v>611</v>
      </c>
      <c r="G761" s="749" t="s">
        <v>612</v>
      </c>
      <c r="H761" s="749">
        <v>23987</v>
      </c>
      <c r="I761" s="749">
        <v>23987</v>
      </c>
      <c r="J761" s="749" t="s">
        <v>1306</v>
      </c>
      <c r="K761" s="749" t="s">
        <v>1307</v>
      </c>
      <c r="L761" s="752">
        <v>175.0301304244401</v>
      </c>
      <c r="M761" s="752">
        <v>1</v>
      </c>
      <c r="N761" s="753">
        <v>175.0301304244401</v>
      </c>
    </row>
    <row r="762" spans="1:14" ht="14.4" customHeight="1" x14ac:dyDescent="0.3">
      <c r="A762" s="747" t="s">
        <v>574</v>
      </c>
      <c r="B762" s="748" t="s">
        <v>575</v>
      </c>
      <c r="C762" s="749" t="s">
        <v>599</v>
      </c>
      <c r="D762" s="750" t="s">
        <v>600</v>
      </c>
      <c r="E762" s="751">
        <v>50113001</v>
      </c>
      <c r="F762" s="750" t="s">
        <v>611</v>
      </c>
      <c r="G762" s="749" t="s">
        <v>628</v>
      </c>
      <c r="H762" s="749">
        <v>125744</v>
      </c>
      <c r="I762" s="749">
        <v>25744</v>
      </c>
      <c r="J762" s="749" t="s">
        <v>1427</v>
      </c>
      <c r="K762" s="749" t="s">
        <v>1428</v>
      </c>
      <c r="L762" s="752">
        <v>0</v>
      </c>
      <c r="M762" s="752">
        <v>0</v>
      </c>
      <c r="N762" s="753">
        <v>-9.0949470177292824E-13</v>
      </c>
    </row>
    <row r="763" spans="1:14" ht="14.4" customHeight="1" x14ac:dyDescent="0.3">
      <c r="A763" s="747" t="s">
        <v>574</v>
      </c>
      <c r="B763" s="748" t="s">
        <v>575</v>
      </c>
      <c r="C763" s="749" t="s">
        <v>599</v>
      </c>
      <c r="D763" s="750" t="s">
        <v>600</v>
      </c>
      <c r="E763" s="751">
        <v>50113001</v>
      </c>
      <c r="F763" s="750" t="s">
        <v>611</v>
      </c>
      <c r="G763" s="749" t="s">
        <v>612</v>
      </c>
      <c r="H763" s="749">
        <v>900881</v>
      </c>
      <c r="I763" s="749">
        <v>0</v>
      </c>
      <c r="J763" s="749" t="s">
        <v>1346</v>
      </c>
      <c r="K763" s="749" t="s">
        <v>576</v>
      </c>
      <c r="L763" s="752">
        <v>149.62229263719877</v>
      </c>
      <c r="M763" s="752">
        <v>13</v>
      </c>
      <c r="N763" s="753">
        <v>1945.0898042835838</v>
      </c>
    </row>
    <row r="764" spans="1:14" ht="14.4" customHeight="1" x14ac:dyDescent="0.3">
      <c r="A764" s="747" t="s">
        <v>574</v>
      </c>
      <c r="B764" s="748" t="s">
        <v>575</v>
      </c>
      <c r="C764" s="749" t="s">
        <v>599</v>
      </c>
      <c r="D764" s="750" t="s">
        <v>600</v>
      </c>
      <c r="E764" s="751">
        <v>50113001</v>
      </c>
      <c r="F764" s="750" t="s">
        <v>611</v>
      </c>
      <c r="G764" s="749" t="s">
        <v>612</v>
      </c>
      <c r="H764" s="749">
        <v>844879</v>
      </c>
      <c r="I764" s="749">
        <v>0</v>
      </c>
      <c r="J764" s="749" t="s">
        <v>1429</v>
      </c>
      <c r="K764" s="749" t="s">
        <v>576</v>
      </c>
      <c r="L764" s="752">
        <v>82.197000028217829</v>
      </c>
      <c r="M764" s="752">
        <v>1</v>
      </c>
      <c r="N764" s="753">
        <v>82.197000028217829</v>
      </c>
    </row>
    <row r="765" spans="1:14" ht="14.4" customHeight="1" x14ac:dyDescent="0.3">
      <c r="A765" s="747" t="s">
        <v>574</v>
      </c>
      <c r="B765" s="748" t="s">
        <v>575</v>
      </c>
      <c r="C765" s="749" t="s">
        <v>599</v>
      </c>
      <c r="D765" s="750" t="s">
        <v>600</v>
      </c>
      <c r="E765" s="751">
        <v>50113001</v>
      </c>
      <c r="F765" s="750" t="s">
        <v>611</v>
      </c>
      <c r="G765" s="749" t="s">
        <v>612</v>
      </c>
      <c r="H765" s="749">
        <v>921525</v>
      </c>
      <c r="I765" s="749">
        <v>0</v>
      </c>
      <c r="J765" s="749" t="s">
        <v>1430</v>
      </c>
      <c r="K765" s="749" t="s">
        <v>1431</v>
      </c>
      <c r="L765" s="752">
        <v>500.16300568304183</v>
      </c>
      <c r="M765" s="752">
        <v>6</v>
      </c>
      <c r="N765" s="753">
        <v>3000.9780340982511</v>
      </c>
    </row>
    <row r="766" spans="1:14" ht="14.4" customHeight="1" x14ac:dyDescent="0.3">
      <c r="A766" s="747" t="s">
        <v>574</v>
      </c>
      <c r="B766" s="748" t="s">
        <v>575</v>
      </c>
      <c r="C766" s="749" t="s">
        <v>599</v>
      </c>
      <c r="D766" s="750" t="s">
        <v>600</v>
      </c>
      <c r="E766" s="751">
        <v>50113001</v>
      </c>
      <c r="F766" s="750" t="s">
        <v>611</v>
      </c>
      <c r="G766" s="749" t="s">
        <v>612</v>
      </c>
      <c r="H766" s="749">
        <v>921241</v>
      </c>
      <c r="I766" s="749">
        <v>0</v>
      </c>
      <c r="J766" s="749" t="s">
        <v>1432</v>
      </c>
      <c r="K766" s="749" t="s">
        <v>576</v>
      </c>
      <c r="L766" s="752">
        <v>181.2168230177968</v>
      </c>
      <c r="M766" s="752">
        <v>2</v>
      </c>
      <c r="N766" s="753">
        <v>362.4336460355936</v>
      </c>
    </row>
    <row r="767" spans="1:14" ht="14.4" customHeight="1" x14ac:dyDescent="0.3">
      <c r="A767" s="747" t="s">
        <v>574</v>
      </c>
      <c r="B767" s="748" t="s">
        <v>575</v>
      </c>
      <c r="C767" s="749" t="s">
        <v>599</v>
      </c>
      <c r="D767" s="750" t="s">
        <v>600</v>
      </c>
      <c r="E767" s="751">
        <v>50113001</v>
      </c>
      <c r="F767" s="750" t="s">
        <v>611</v>
      </c>
      <c r="G767" s="749" t="s">
        <v>612</v>
      </c>
      <c r="H767" s="749">
        <v>921250</v>
      </c>
      <c r="I767" s="749">
        <v>0</v>
      </c>
      <c r="J767" s="749" t="s">
        <v>1433</v>
      </c>
      <c r="K767" s="749" t="s">
        <v>576</v>
      </c>
      <c r="L767" s="752">
        <v>167.22183779058147</v>
      </c>
      <c r="M767" s="752">
        <v>2</v>
      </c>
      <c r="N767" s="753">
        <v>334.44367558116295</v>
      </c>
    </row>
    <row r="768" spans="1:14" ht="14.4" customHeight="1" x14ac:dyDescent="0.3">
      <c r="A768" s="747" t="s">
        <v>574</v>
      </c>
      <c r="B768" s="748" t="s">
        <v>575</v>
      </c>
      <c r="C768" s="749" t="s">
        <v>599</v>
      </c>
      <c r="D768" s="750" t="s">
        <v>600</v>
      </c>
      <c r="E768" s="751">
        <v>50113001</v>
      </c>
      <c r="F768" s="750" t="s">
        <v>611</v>
      </c>
      <c r="G768" s="749" t="s">
        <v>612</v>
      </c>
      <c r="H768" s="749">
        <v>920376</v>
      </c>
      <c r="I768" s="749">
        <v>0</v>
      </c>
      <c r="J768" s="749" t="s">
        <v>1434</v>
      </c>
      <c r="K768" s="749" t="s">
        <v>576</v>
      </c>
      <c r="L768" s="752">
        <v>65.780812083627652</v>
      </c>
      <c r="M768" s="752">
        <v>3</v>
      </c>
      <c r="N768" s="753">
        <v>197.34243625088294</v>
      </c>
    </row>
    <row r="769" spans="1:14" ht="14.4" customHeight="1" x14ac:dyDescent="0.3">
      <c r="A769" s="747" t="s">
        <v>574</v>
      </c>
      <c r="B769" s="748" t="s">
        <v>575</v>
      </c>
      <c r="C769" s="749" t="s">
        <v>599</v>
      </c>
      <c r="D769" s="750" t="s">
        <v>600</v>
      </c>
      <c r="E769" s="751">
        <v>50113001</v>
      </c>
      <c r="F769" s="750" t="s">
        <v>611</v>
      </c>
      <c r="G769" s="749" t="s">
        <v>612</v>
      </c>
      <c r="H769" s="749">
        <v>920377</v>
      </c>
      <c r="I769" s="749">
        <v>0</v>
      </c>
      <c r="J769" s="749" t="s">
        <v>1435</v>
      </c>
      <c r="K769" s="749" t="s">
        <v>576</v>
      </c>
      <c r="L769" s="752">
        <v>89.376020975076912</v>
      </c>
      <c r="M769" s="752">
        <v>11</v>
      </c>
      <c r="N769" s="753">
        <v>983.13623072584608</v>
      </c>
    </row>
    <row r="770" spans="1:14" ht="14.4" customHeight="1" x14ac:dyDescent="0.3">
      <c r="A770" s="747" t="s">
        <v>574</v>
      </c>
      <c r="B770" s="748" t="s">
        <v>575</v>
      </c>
      <c r="C770" s="749" t="s">
        <v>599</v>
      </c>
      <c r="D770" s="750" t="s">
        <v>600</v>
      </c>
      <c r="E770" s="751">
        <v>50113001</v>
      </c>
      <c r="F770" s="750" t="s">
        <v>611</v>
      </c>
      <c r="G770" s="749" t="s">
        <v>612</v>
      </c>
      <c r="H770" s="749">
        <v>498367</v>
      </c>
      <c r="I770" s="749">
        <v>0</v>
      </c>
      <c r="J770" s="749" t="s">
        <v>820</v>
      </c>
      <c r="K770" s="749" t="s">
        <v>576</v>
      </c>
      <c r="L770" s="752">
        <v>155.43680244181743</v>
      </c>
      <c r="M770" s="752">
        <v>4</v>
      </c>
      <c r="N770" s="753">
        <v>621.74720976726974</v>
      </c>
    </row>
    <row r="771" spans="1:14" ht="14.4" customHeight="1" x14ac:dyDescent="0.3">
      <c r="A771" s="747" t="s">
        <v>574</v>
      </c>
      <c r="B771" s="748" t="s">
        <v>575</v>
      </c>
      <c r="C771" s="749" t="s">
        <v>599</v>
      </c>
      <c r="D771" s="750" t="s">
        <v>600</v>
      </c>
      <c r="E771" s="751">
        <v>50113001</v>
      </c>
      <c r="F771" s="750" t="s">
        <v>611</v>
      </c>
      <c r="G771" s="749" t="s">
        <v>612</v>
      </c>
      <c r="H771" s="749">
        <v>921184</v>
      </c>
      <c r="I771" s="749">
        <v>0</v>
      </c>
      <c r="J771" s="749" t="s">
        <v>1436</v>
      </c>
      <c r="K771" s="749" t="s">
        <v>576</v>
      </c>
      <c r="L771" s="752">
        <v>174.88241836388352</v>
      </c>
      <c r="M771" s="752">
        <v>2</v>
      </c>
      <c r="N771" s="753">
        <v>349.76483672776703</v>
      </c>
    </row>
    <row r="772" spans="1:14" ht="14.4" customHeight="1" x14ac:dyDescent="0.3">
      <c r="A772" s="747" t="s">
        <v>574</v>
      </c>
      <c r="B772" s="748" t="s">
        <v>575</v>
      </c>
      <c r="C772" s="749" t="s">
        <v>599</v>
      </c>
      <c r="D772" s="750" t="s">
        <v>600</v>
      </c>
      <c r="E772" s="751">
        <v>50113001</v>
      </c>
      <c r="F772" s="750" t="s">
        <v>611</v>
      </c>
      <c r="G772" s="749" t="s">
        <v>612</v>
      </c>
      <c r="H772" s="749">
        <v>900873</v>
      </c>
      <c r="I772" s="749">
        <v>0</v>
      </c>
      <c r="J772" s="749" t="s">
        <v>1163</v>
      </c>
      <c r="K772" s="749" t="s">
        <v>576</v>
      </c>
      <c r="L772" s="752">
        <v>63.366900000000001</v>
      </c>
      <c r="M772" s="752">
        <v>1</v>
      </c>
      <c r="N772" s="753">
        <v>63.366900000000001</v>
      </c>
    </row>
    <row r="773" spans="1:14" ht="14.4" customHeight="1" x14ac:dyDescent="0.3">
      <c r="A773" s="747" t="s">
        <v>574</v>
      </c>
      <c r="B773" s="748" t="s">
        <v>575</v>
      </c>
      <c r="C773" s="749" t="s">
        <v>599</v>
      </c>
      <c r="D773" s="750" t="s">
        <v>600</v>
      </c>
      <c r="E773" s="751">
        <v>50113001</v>
      </c>
      <c r="F773" s="750" t="s">
        <v>611</v>
      </c>
      <c r="G773" s="749" t="s">
        <v>612</v>
      </c>
      <c r="H773" s="749">
        <v>100498</v>
      </c>
      <c r="I773" s="749">
        <v>498</v>
      </c>
      <c r="J773" s="749" t="s">
        <v>843</v>
      </c>
      <c r="K773" s="749" t="s">
        <v>844</v>
      </c>
      <c r="L773" s="752">
        <v>108.75</v>
      </c>
      <c r="M773" s="752">
        <v>5</v>
      </c>
      <c r="N773" s="753">
        <v>543.75</v>
      </c>
    </row>
    <row r="774" spans="1:14" ht="14.4" customHeight="1" x14ac:dyDescent="0.3">
      <c r="A774" s="747" t="s">
        <v>574</v>
      </c>
      <c r="B774" s="748" t="s">
        <v>575</v>
      </c>
      <c r="C774" s="749" t="s">
        <v>599</v>
      </c>
      <c r="D774" s="750" t="s">
        <v>600</v>
      </c>
      <c r="E774" s="751">
        <v>50113001</v>
      </c>
      <c r="F774" s="750" t="s">
        <v>611</v>
      </c>
      <c r="G774" s="749" t="s">
        <v>612</v>
      </c>
      <c r="H774" s="749">
        <v>100502</v>
      </c>
      <c r="I774" s="749">
        <v>502</v>
      </c>
      <c r="J774" s="749" t="s">
        <v>852</v>
      </c>
      <c r="K774" s="749" t="s">
        <v>853</v>
      </c>
      <c r="L774" s="752">
        <v>257.78500000000008</v>
      </c>
      <c r="M774" s="752">
        <v>16</v>
      </c>
      <c r="N774" s="753">
        <v>4124.5600000000013</v>
      </c>
    </row>
    <row r="775" spans="1:14" ht="14.4" customHeight="1" x14ac:dyDescent="0.3">
      <c r="A775" s="747" t="s">
        <v>574</v>
      </c>
      <c r="B775" s="748" t="s">
        <v>575</v>
      </c>
      <c r="C775" s="749" t="s">
        <v>599</v>
      </c>
      <c r="D775" s="750" t="s">
        <v>600</v>
      </c>
      <c r="E775" s="751">
        <v>50113001</v>
      </c>
      <c r="F775" s="750" t="s">
        <v>611</v>
      </c>
      <c r="G775" s="749" t="s">
        <v>612</v>
      </c>
      <c r="H775" s="749">
        <v>102684</v>
      </c>
      <c r="I775" s="749">
        <v>2684</v>
      </c>
      <c r="J775" s="749" t="s">
        <v>1171</v>
      </c>
      <c r="K775" s="749" t="s">
        <v>1172</v>
      </c>
      <c r="L775" s="752">
        <v>108.69000000000003</v>
      </c>
      <c r="M775" s="752">
        <v>4</v>
      </c>
      <c r="N775" s="753">
        <v>434.7600000000001</v>
      </c>
    </row>
    <row r="776" spans="1:14" ht="14.4" customHeight="1" x14ac:dyDescent="0.3">
      <c r="A776" s="747" t="s">
        <v>574</v>
      </c>
      <c r="B776" s="748" t="s">
        <v>575</v>
      </c>
      <c r="C776" s="749" t="s">
        <v>599</v>
      </c>
      <c r="D776" s="750" t="s">
        <v>600</v>
      </c>
      <c r="E776" s="751">
        <v>50113001</v>
      </c>
      <c r="F776" s="750" t="s">
        <v>611</v>
      </c>
      <c r="G776" s="749" t="s">
        <v>628</v>
      </c>
      <c r="H776" s="749">
        <v>109709</v>
      </c>
      <c r="I776" s="749">
        <v>9709</v>
      </c>
      <c r="J776" s="749" t="s">
        <v>916</v>
      </c>
      <c r="K776" s="749" t="s">
        <v>917</v>
      </c>
      <c r="L776" s="752">
        <v>64.960000000000008</v>
      </c>
      <c r="M776" s="752">
        <v>4</v>
      </c>
      <c r="N776" s="753">
        <v>259.84000000000003</v>
      </c>
    </row>
    <row r="777" spans="1:14" ht="14.4" customHeight="1" x14ac:dyDescent="0.3">
      <c r="A777" s="747" t="s">
        <v>574</v>
      </c>
      <c r="B777" s="748" t="s">
        <v>575</v>
      </c>
      <c r="C777" s="749" t="s">
        <v>599</v>
      </c>
      <c r="D777" s="750" t="s">
        <v>600</v>
      </c>
      <c r="E777" s="751">
        <v>50113001</v>
      </c>
      <c r="F777" s="750" t="s">
        <v>611</v>
      </c>
      <c r="G777" s="749" t="s">
        <v>612</v>
      </c>
      <c r="H777" s="749">
        <v>132090</v>
      </c>
      <c r="I777" s="749">
        <v>32090</v>
      </c>
      <c r="J777" s="749" t="s">
        <v>1437</v>
      </c>
      <c r="K777" s="749" t="s">
        <v>1438</v>
      </c>
      <c r="L777" s="752">
        <v>27.489999999999995</v>
      </c>
      <c r="M777" s="752">
        <v>3</v>
      </c>
      <c r="N777" s="753">
        <v>82.469999999999985</v>
      </c>
    </row>
    <row r="778" spans="1:14" ht="14.4" customHeight="1" x14ac:dyDescent="0.3">
      <c r="A778" s="747" t="s">
        <v>574</v>
      </c>
      <c r="B778" s="748" t="s">
        <v>575</v>
      </c>
      <c r="C778" s="749" t="s">
        <v>599</v>
      </c>
      <c r="D778" s="750" t="s">
        <v>600</v>
      </c>
      <c r="E778" s="751">
        <v>50113016</v>
      </c>
      <c r="F778" s="750" t="s">
        <v>1439</v>
      </c>
      <c r="G778" s="749" t="s">
        <v>612</v>
      </c>
      <c r="H778" s="749">
        <v>209097</v>
      </c>
      <c r="I778" s="749">
        <v>209097</v>
      </c>
      <c r="J778" s="749" t="s">
        <v>1440</v>
      </c>
      <c r="K778" s="749" t="s">
        <v>1441</v>
      </c>
      <c r="L778" s="752">
        <v>0</v>
      </c>
      <c r="M778" s="752">
        <v>0</v>
      </c>
      <c r="N778" s="753">
        <v>-7.2759576141834259E-12</v>
      </c>
    </row>
    <row r="779" spans="1:14" ht="14.4" customHeight="1" x14ac:dyDescent="0.3">
      <c r="A779" s="747" t="s">
        <v>574</v>
      </c>
      <c r="B779" s="748" t="s">
        <v>575</v>
      </c>
      <c r="C779" s="749" t="s">
        <v>599</v>
      </c>
      <c r="D779" s="750" t="s">
        <v>600</v>
      </c>
      <c r="E779" s="751">
        <v>50113016</v>
      </c>
      <c r="F779" s="750" t="s">
        <v>1439</v>
      </c>
      <c r="G779" s="749" t="s">
        <v>612</v>
      </c>
      <c r="H779" s="749">
        <v>186946</v>
      </c>
      <c r="I779" s="749">
        <v>186946</v>
      </c>
      <c r="J779" s="749" t="s">
        <v>1442</v>
      </c>
      <c r="K779" s="749" t="s">
        <v>1443</v>
      </c>
      <c r="L779" s="752">
        <v>0</v>
      </c>
      <c r="M779" s="752">
        <v>0</v>
      </c>
      <c r="N779" s="753">
        <v>0</v>
      </c>
    </row>
    <row r="780" spans="1:14" ht="14.4" customHeight="1" x14ac:dyDescent="0.3">
      <c r="A780" s="747" t="s">
        <v>574</v>
      </c>
      <c r="B780" s="748" t="s">
        <v>575</v>
      </c>
      <c r="C780" s="749" t="s">
        <v>602</v>
      </c>
      <c r="D780" s="750" t="s">
        <v>603</v>
      </c>
      <c r="E780" s="751">
        <v>50113001</v>
      </c>
      <c r="F780" s="750" t="s">
        <v>611</v>
      </c>
      <c r="G780" s="749" t="s">
        <v>612</v>
      </c>
      <c r="H780" s="749">
        <v>846758</v>
      </c>
      <c r="I780" s="749">
        <v>103387</v>
      </c>
      <c r="J780" s="749" t="s">
        <v>613</v>
      </c>
      <c r="K780" s="749" t="s">
        <v>614</v>
      </c>
      <c r="L780" s="752">
        <v>71.720000000000013</v>
      </c>
      <c r="M780" s="752">
        <v>184</v>
      </c>
      <c r="N780" s="753">
        <v>13196.480000000001</v>
      </c>
    </row>
    <row r="781" spans="1:14" ht="14.4" customHeight="1" x14ac:dyDescent="0.3">
      <c r="A781" s="747" t="s">
        <v>574</v>
      </c>
      <c r="B781" s="748" t="s">
        <v>575</v>
      </c>
      <c r="C781" s="749" t="s">
        <v>602</v>
      </c>
      <c r="D781" s="750" t="s">
        <v>603</v>
      </c>
      <c r="E781" s="751">
        <v>50113001</v>
      </c>
      <c r="F781" s="750" t="s">
        <v>611</v>
      </c>
      <c r="G781" s="749" t="s">
        <v>612</v>
      </c>
      <c r="H781" s="749">
        <v>192729</v>
      </c>
      <c r="I781" s="749">
        <v>92729</v>
      </c>
      <c r="J781" s="749" t="s">
        <v>615</v>
      </c>
      <c r="K781" s="749" t="s">
        <v>616</v>
      </c>
      <c r="L781" s="752">
        <v>48.363750000000024</v>
      </c>
      <c r="M781" s="752">
        <v>216</v>
      </c>
      <c r="N781" s="753">
        <v>10446.570000000005</v>
      </c>
    </row>
    <row r="782" spans="1:14" ht="14.4" customHeight="1" x14ac:dyDescent="0.3">
      <c r="A782" s="747" t="s">
        <v>574</v>
      </c>
      <c r="B782" s="748" t="s">
        <v>575</v>
      </c>
      <c r="C782" s="749" t="s">
        <v>602</v>
      </c>
      <c r="D782" s="750" t="s">
        <v>603</v>
      </c>
      <c r="E782" s="751">
        <v>50113001</v>
      </c>
      <c r="F782" s="750" t="s">
        <v>611</v>
      </c>
      <c r="G782" s="749" t="s">
        <v>612</v>
      </c>
      <c r="H782" s="749">
        <v>100362</v>
      </c>
      <c r="I782" s="749">
        <v>362</v>
      </c>
      <c r="J782" s="749" t="s">
        <v>619</v>
      </c>
      <c r="K782" s="749" t="s">
        <v>620</v>
      </c>
      <c r="L782" s="752">
        <v>72.68249999999999</v>
      </c>
      <c r="M782" s="752">
        <v>8</v>
      </c>
      <c r="N782" s="753">
        <v>581.45999999999992</v>
      </c>
    </row>
    <row r="783" spans="1:14" ht="14.4" customHeight="1" x14ac:dyDescent="0.3">
      <c r="A783" s="747" t="s">
        <v>574</v>
      </c>
      <c r="B783" s="748" t="s">
        <v>575</v>
      </c>
      <c r="C783" s="749" t="s">
        <v>602</v>
      </c>
      <c r="D783" s="750" t="s">
        <v>603</v>
      </c>
      <c r="E783" s="751">
        <v>50113001</v>
      </c>
      <c r="F783" s="750" t="s">
        <v>611</v>
      </c>
      <c r="G783" s="749" t="s">
        <v>612</v>
      </c>
      <c r="H783" s="749">
        <v>128831</v>
      </c>
      <c r="I783" s="749">
        <v>28831</v>
      </c>
      <c r="J783" s="749" t="s">
        <v>621</v>
      </c>
      <c r="K783" s="749" t="s">
        <v>622</v>
      </c>
      <c r="L783" s="752">
        <v>162.905</v>
      </c>
      <c r="M783" s="752">
        <v>2</v>
      </c>
      <c r="N783" s="753">
        <v>325.81</v>
      </c>
    </row>
    <row r="784" spans="1:14" ht="14.4" customHeight="1" x14ac:dyDescent="0.3">
      <c r="A784" s="747" t="s">
        <v>574</v>
      </c>
      <c r="B784" s="748" t="s">
        <v>575</v>
      </c>
      <c r="C784" s="749" t="s">
        <v>602</v>
      </c>
      <c r="D784" s="750" t="s">
        <v>603</v>
      </c>
      <c r="E784" s="751">
        <v>50113001</v>
      </c>
      <c r="F784" s="750" t="s">
        <v>611</v>
      </c>
      <c r="G784" s="749" t="s">
        <v>612</v>
      </c>
      <c r="H784" s="749">
        <v>185724</v>
      </c>
      <c r="I784" s="749">
        <v>185724</v>
      </c>
      <c r="J784" s="749" t="s">
        <v>626</v>
      </c>
      <c r="K784" s="749" t="s">
        <v>627</v>
      </c>
      <c r="L784" s="752">
        <v>46.95</v>
      </c>
      <c r="M784" s="752">
        <v>1</v>
      </c>
      <c r="N784" s="753">
        <v>46.95</v>
      </c>
    </row>
    <row r="785" spans="1:14" ht="14.4" customHeight="1" x14ac:dyDescent="0.3">
      <c r="A785" s="747" t="s">
        <v>574</v>
      </c>
      <c r="B785" s="748" t="s">
        <v>575</v>
      </c>
      <c r="C785" s="749" t="s">
        <v>602</v>
      </c>
      <c r="D785" s="750" t="s">
        <v>603</v>
      </c>
      <c r="E785" s="751">
        <v>50113001</v>
      </c>
      <c r="F785" s="750" t="s">
        <v>611</v>
      </c>
      <c r="G785" s="749" t="s">
        <v>628</v>
      </c>
      <c r="H785" s="749">
        <v>102945</v>
      </c>
      <c r="I785" s="749">
        <v>2945</v>
      </c>
      <c r="J785" s="749" t="s">
        <v>629</v>
      </c>
      <c r="K785" s="749" t="s">
        <v>630</v>
      </c>
      <c r="L785" s="752">
        <v>8.66</v>
      </c>
      <c r="M785" s="752">
        <v>1</v>
      </c>
      <c r="N785" s="753">
        <v>8.66</v>
      </c>
    </row>
    <row r="786" spans="1:14" ht="14.4" customHeight="1" x14ac:dyDescent="0.3">
      <c r="A786" s="747" t="s">
        <v>574</v>
      </c>
      <c r="B786" s="748" t="s">
        <v>575</v>
      </c>
      <c r="C786" s="749" t="s">
        <v>602</v>
      </c>
      <c r="D786" s="750" t="s">
        <v>603</v>
      </c>
      <c r="E786" s="751">
        <v>50113001</v>
      </c>
      <c r="F786" s="750" t="s">
        <v>611</v>
      </c>
      <c r="G786" s="749" t="s">
        <v>612</v>
      </c>
      <c r="H786" s="749">
        <v>167547</v>
      </c>
      <c r="I786" s="749">
        <v>67547</v>
      </c>
      <c r="J786" s="749" t="s">
        <v>633</v>
      </c>
      <c r="K786" s="749" t="s">
        <v>634</v>
      </c>
      <c r="L786" s="752">
        <v>47.12</v>
      </c>
      <c r="M786" s="752">
        <v>47</v>
      </c>
      <c r="N786" s="753">
        <v>2214.64</v>
      </c>
    </row>
    <row r="787" spans="1:14" ht="14.4" customHeight="1" x14ac:dyDescent="0.3">
      <c r="A787" s="747" t="s">
        <v>574</v>
      </c>
      <c r="B787" s="748" t="s">
        <v>575</v>
      </c>
      <c r="C787" s="749" t="s">
        <v>602</v>
      </c>
      <c r="D787" s="750" t="s">
        <v>603</v>
      </c>
      <c r="E787" s="751">
        <v>50113001</v>
      </c>
      <c r="F787" s="750" t="s">
        <v>611</v>
      </c>
      <c r="G787" s="749" t="s">
        <v>628</v>
      </c>
      <c r="H787" s="749">
        <v>849444</v>
      </c>
      <c r="I787" s="749">
        <v>163085</v>
      </c>
      <c r="J787" s="749" t="s">
        <v>1095</v>
      </c>
      <c r="K787" s="749" t="s">
        <v>1096</v>
      </c>
      <c r="L787" s="752">
        <v>23.239999999999995</v>
      </c>
      <c r="M787" s="752">
        <v>1</v>
      </c>
      <c r="N787" s="753">
        <v>23.239999999999995</v>
      </c>
    </row>
    <row r="788" spans="1:14" ht="14.4" customHeight="1" x14ac:dyDescent="0.3">
      <c r="A788" s="747" t="s">
        <v>574</v>
      </c>
      <c r="B788" s="748" t="s">
        <v>575</v>
      </c>
      <c r="C788" s="749" t="s">
        <v>602</v>
      </c>
      <c r="D788" s="750" t="s">
        <v>603</v>
      </c>
      <c r="E788" s="751">
        <v>50113001</v>
      </c>
      <c r="F788" s="750" t="s">
        <v>611</v>
      </c>
      <c r="G788" s="749" t="s">
        <v>612</v>
      </c>
      <c r="H788" s="749">
        <v>194916</v>
      </c>
      <c r="I788" s="749">
        <v>94916</v>
      </c>
      <c r="J788" s="749" t="s">
        <v>637</v>
      </c>
      <c r="K788" s="749" t="s">
        <v>638</v>
      </c>
      <c r="L788" s="752">
        <v>85.454700000000017</v>
      </c>
      <c r="M788" s="752">
        <v>100</v>
      </c>
      <c r="N788" s="753">
        <v>8545.4700000000012</v>
      </c>
    </row>
    <row r="789" spans="1:14" ht="14.4" customHeight="1" x14ac:dyDescent="0.3">
      <c r="A789" s="747" t="s">
        <v>574</v>
      </c>
      <c r="B789" s="748" t="s">
        <v>575</v>
      </c>
      <c r="C789" s="749" t="s">
        <v>602</v>
      </c>
      <c r="D789" s="750" t="s">
        <v>603</v>
      </c>
      <c r="E789" s="751">
        <v>50113001</v>
      </c>
      <c r="F789" s="750" t="s">
        <v>611</v>
      </c>
      <c r="G789" s="749" t="s">
        <v>612</v>
      </c>
      <c r="H789" s="749">
        <v>194920</v>
      </c>
      <c r="I789" s="749">
        <v>94920</v>
      </c>
      <c r="J789" s="749" t="s">
        <v>639</v>
      </c>
      <c r="K789" s="749" t="s">
        <v>640</v>
      </c>
      <c r="L789" s="752">
        <v>74.340000000000018</v>
      </c>
      <c r="M789" s="752">
        <v>51</v>
      </c>
      <c r="N789" s="753">
        <v>3791.3400000000006</v>
      </c>
    </row>
    <row r="790" spans="1:14" ht="14.4" customHeight="1" x14ac:dyDescent="0.3">
      <c r="A790" s="747" t="s">
        <v>574</v>
      </c>
      <c r="B790" s="748" t="s">
        <v>575</v>
      </c>
      <c r="C790" s="749" t="s">
        <v>602</v>
      </c>
      <c r="D790" s="750" t="s">
        <v>603</v>
      </c>
      <c r="E790" s="751">
        <v>50113001</v>
      </c>
      <c r="F790" s="750" t="s">
        <v>611</v>
      </c>
      <c r="G790" s="749" t="s">
        <v>612</v>
      </c>
      <c r="H790" s="749">
        <v>177395</v>
      </c>
      <c r="I790" s="749">
        <v>177395</v>
      </c>
      <c r="J790" s="749" t="s">
        <v>1444</v>
      </c>
      <c r="K790" s="749" t="s">
        <v>1445</v>
      </c>
      <c r="L790" s="752">
        <v>176.21</v>
      </c>
      <c r="M790" s="752">
        <v>1</v>
      </c>
      <c r="N790" s="753">
        <v>176.21</v>
      </c>
    </row>
    <row r="791" spans="1:14" ht="14.4" customHeight="1" x14ac:dyDescent="0.3">
      <c r="A791" s="747" t="s">
        <v>574</v>
      </c>
      <c r="B791" s="748" t="s">
        <v>575</v>
      </c>
      <c r="C791" s="749" t="s">
        <v>602</v>
      </c>
      <c r="D791" s="750" t="s">
        <v>603</v>
      </c>
      <c r="E791" s="751">
        <v>50113001</v>
      </c>
      <c r="F791" s="750" t="s">
        <v>611</v>
      </c>
      <c r="G791" s="749" t="s">
        <v>612</v>
      </c>
      <c r="H791" s="749">
        <v>207930</v>
      </c>
      <c r="I791" s="749">
        <v>207930</v>
      </c>
      <c r="J791" s="749" t="s">
        <v>1446</v>
      </c>
      <c r="K791" s="749" t="s">
        <v>1447</v>
      </c>
      <c r="L791" s="752">
        <v>37.790000000000006</v>
      </c>
      <c r="M791" s="752">
        <v>1</v>
      </c>
      <c r="N791" s="753">
        <v>37.790000000000006</v>
      </c>
    </row>
    <row r="792" spans="1:14" ht="14.4" customHeight="1" x14ac:dyDescent="0.3">
      <c r="A792" s="747" t="s">
        <v>574</v>
      </c>
      <c r="B792" s="748" t="s">
        <v>575</v>
      </c>
      <c r="C792" s="749" t="s">
        <v>602</v>
      </c>
      <c r="D792" s="750" t="s">
        <v>603</v>
      </c>
      <c r="E792" s="751">
        <v>50113001</v>
      </c>
      <c r="F792" s="750" t="s">
        <v>611</v>
      </c>
      <c r="G792" s="749" t="s">
        <v>612</v>
      </c>
      <c r="H792" s="749">
        <v>845369</v>
      </c>
      <c r="I792" s="749">
        <v>107987</v>
      </c>
      <c r="J792" s="749" t="s">
        <v>641</v>
      </c>
      <c r="K792" s="749" t="s">
        <v>642</v>
      </c>
      <c r="L792" s="752">
        <v>112.27999999999999</v>
      </c>
      <c r="M792" s="752">
        <v>1</v>
      </c>
      <c r="N792" s="753">
        <v>112.27999999999999</v>
      </c>
    </row>
    <row r="793" spans="1:14" ht="14.4" customHeight="1" x14ac:dyDescent="0.3">
      <c r="A793" s="747" t="s">
        <v>574</v>
      </c>
      <c r="B793" s="748" t="s">
        <v>575</v>
      </c>
      <c r="C793" s="749" t="s">
        <v>602</v>
      </c>
      <c r="D793" s="750" t="s">
        <v>603</v>
      </c>
      <c r="E793" s="751">
        <v>50113001</v>
      </c>
      <c r="F793" s="750" t="s">
        <v>611</v>
      </c>
      <c r="G793" s="749" t="s">
        <v>612</v>
      </c>
      <c r="H793" s="749">
        <v>196610</v>
      </c>
      <c r="I793" s="749">
        <v>96610</v>
      </c>
      <c r="J793" s="749" t="s">
        <v>643</v>
      </c>
      <c r="K793" s="749" t="s">
        <v>644</v>
      </c>
      <c r="L793" s="752">
        <v>47.158571428571427</v>
      </c>
      <c r="M793" s="752">
        <v>7</v>
      </c>
      <c r="N793" s="753">
        <v>330.11</v>
      </c>
    </row>
    <row r="794" spans="1:14" ht="14.4" customHeight="1" x14ac:dyDescent="0.3">
      <c r="A794" s="747" t="s">
        <v>574</v>
      </c>
      <c r="B794" s="748" t="s">
        <v>575</v>
      </c>
      <c r="C794" s="749" t="s">
        <v>602</v>
      </c>
      <c r="D794" s="750" t="s">
        <v>603</v>
      </c>
      <c r="E794" s="751">
        <v>50113001</v>
      </c>
      <c r="F794" s="750" t="s">
        <v>611</v>
      </c>
      <c r="G794" s="749" t="s">
        <v>612</v>
      </c>
      <c r="H794" s="749">
        <v>848439</v>
      </c>
      <c r="I794" s="749">
        <v>122112</v>
      </c>
      <c r="J794" s="749" t="s">
        <v>1448</v>
      </c>
      <c r="K794" s="749" t="s">
        <v>1449</v>
      </c>
      <c r="L794" s="752">
        <v>46.269999999999989</v>
      </c>
      <c r="M794" s="752">
        <v>15</v>
      </c>
      <c r="N794" s="753">
        <v>694.04999999999984</v>
      </c>
    </row>
    <row r="795" spans="1:14" ht="14.4" customHeight="1" x14ac:dyDescent="0.3">
      <c r="A795" s="747" t="s">
        <v>574</v>
      </c>
      <c r="B795" s="748" t="s">
        <v>575</v>
      </c>
      <c r="C795" s="749" t="s">
        <v>602</v>
      </c>
      <c r="D795" s="750" t="s">
        <v>603</v>
      </c>
      <c r="E795" s="751">
        <v>50113001</v>
      </c>
      <c r="F795" s="750" t="s">
        <v>611</v>
      </c>
      <c r="G795" s="749" t="s">
        <v>612</v>
      </c>
      <c r="H795" s="749">
        <v>187742</v>
      </c>
      <c r="I795" s="749">
        <v>87742</v>
      </c>
      <c r="J795" s="749" t="s">
        <v>1450</v>
      </c>
      <c r="K795" s="749" t="s">
        <v>1281</v>
      </c>
      <c r="L795" s="752">
        <v>17.389999999999997</v>
      </c>
      <c r="M795" s="752">
        <v>740</v>
      </c>
      <c r="N795" s="753">
        <v>12868.599999999999</v>
      </c>
    </row>
    <row r="796" spans="1:14" ht="14.4" customHeight="1" x14ac:dyDescent="0.3">
      <c r="A796" s="747" t="s">
        <v>574</v>
      </c>
      <c r="B796" s="748" t="s">
        <v>575</v>
      </c>
      <c r="C796" s="749" t="s">
        <v>602</v>
      </c>
      <c r="D796" s="750" t="s">
        <v>603</v>
      </c>
      <c r="E796" s="751">
        <v>50113001</v>
      </c>
      <c r="F796" s="750" t="s">
        <v>611</v>
      </c>
      <c r="G796" s="749" t="s">
        <v>612</v>
      </c>
      <c r="H796" s="749">
        <v>187764</v>
      </c>
      <c r="I796" s="749">
        <v>87764</v>
      </c>
      <c r="J796" s="749" t="s">
        <v>645</v>
      </c>
      <c r="K796" s="749" t="s">
        <v>646</v>
      </c>
      <c r="L796" s="752">
        <v>52.46</v>
      </c>
      <c r="M796" s="752">
        <v>6</v>
      </c>
      <c r="N796" s="753">
        <v>314.76</v>
      </c>
    </row>
    <row r="797" spans="1:14" ht="14.4" customHeight="1" x14ac:dyDescent="0.3">
      <c r="A797" s="747" t="s">
        <v>574</v>
      </c>
      <c r="B797" s="748" t="s">
        <v>575</v>
      </c>
      <c r="C797" s="749" t="s">
        <v>602</v>
      </c>
      <c r="D797" s="750" t="s">
        <v>603</v>
      </c>
      <c r="E797" s="751">
        <v>50113001</v>
      </c>
      <c r="F797" s="750" t="s">
        <v>611</v>
      </c>
      <c r="G797" s="749" t="s">
        <v>612</v>
      </c>
      <c r="H797" s="749">
        <v>208456</v>
      </c>
      <c r="I797" s="749">
        <v>208456</v>
      </c>
      <c r="J797" s="749" t="s">
        <v>1451</v>
      </c>
      <c r="K797" s="749" t="s">
        <v>1452</v>
      </c>
      <c r="L797" s="752">
        <v>738.54</v>
      </c>
      <c r="M797" s="752">
        <v>0.2</v>
      </c>
      <c r="N797" s="753">
        <v>147.708</v>
      </c>
    </row>
    <row r="798" spans="1:14" ht="14.4" customHeight="1" x14ac:dyDescent="0.3">
      <c r="A798" s="747" t="s">
        <v>574</v>
      </c>
      <c r="B798" s="748" t="s">
        <v>575</v>
      </c>
      <c r="C798" s="749" t="s">
        <v>602</v>
      </c>
      <c r="D798" s="750" t="s">
        <v>603</v>
      </c>
      <c r="E798" s="751">
        <v>50113001</v>
      </c>
      <c r="F798" s="750" t="s">
        <v>611</v>
      </c>
      <c r="G798" s="749" t="s">
        <v>612</v>
      </c>
      <c r="H798" s="749">
        <v>100392</v>
      </c>
      <c r="I798" s="749">
        <v>392</v>
      </c>
      <c r="J798" s="749" t="s">
        <v>1453</v>
      </c>
      <c r="K798" s="749" t="s">
        <v>927</v>
      </c>
      <c r="L798" s="752">
        <v>57.59</v>
      </c>
      <c r="M798" s="752">
        <v>2</v>
      </c>
      <c r="N798" s="753">
        <v>115.18</v>
      </c>
    </row>
    <row r="799" spans="1:14" ht="14.4" customHeight="1" x14ac:dyDescent="0.3">
      <c r="A799" s="747" t="s">
        <v>574</v>
      </c>
      <c r="B799" s="748" t="s">
        <v>575</v>
      </c>
      <c r="C799" s="749" t="s">
        <v>602</v>
      </c>
      <c r="D799" s="750" t="s">
        <v>603</v>
      </c>
      <c r="E799" s="751">
        <v>50113001</v>
      </c>
      <c r="F799" s="750" t="s">
        <v>611</v>
      </c>
      <c r="G799" s="749" t="s">
        <v>612</v>
      </c>
      <c r="H799" s="749">
        <v>192351</v>
      </c>
      <c r="I799" s="749">
        <v>92351</v>
      </c>
      <c r="J799" s="749" t="s">
        <v>648</v>
      </c>
      <c r="K799" s="749" t="s">
        <v>649</v>
      </c>
      <c r="L799" s="752">
        <v>86.22</v>
      </c>
      <c r="M799" s="752">
        <v>2</v>
      </c>
      <c r="N799" s="753">
        <v>172.44</v>
      </c>
    </row>
    <row r="800" spans="1:14" ht="14.4" customHeight="1" x14ac:dyDescent="0.3">
      <c r="A800" s="747" t="s">
        <v>574</v>
      </c>
      <c r="B800" s="748" t="s">
        <v>575</v>
      </c>
      <c r="C800" s="749" t="s">
        <v>602</v>
      </c>
      <c r="D800" s="750" t="s">
        <v>603</v>
      </c>
      <c r="E800" s="751">
        <v>50113001</v>
      </c>
      <c r="F800" s="750" t="s">
        <v>611</v>
      </c>
      <c r="G800" s="749" t="s">
        <v>612</v>
      </c>
      <c r="H800" s="749">
        <v>140274</v>
      </c>
      <c r="I800" s="749">
        <v>40274</v>
      </c>
      <c r="J800" s="749" t="s">
        <v>1107</v>
      </c>
      <c r="K800" s="749" t="s">
        <v>1108</v>
      </c>
      <c r="L800" s="752">
        <v>87.569999999999979</v>
      </c>
      <c r="M800" s="752">
        <v>1</v>
      </c>
      <c r="N800" s="753">
        <v>87.569999999999979</v>
      </c>
    </row>
    <row r="801" spans="1:14" ht="14.4" customHeight="1" x14ac:dyDescent="0.3">
      <c r="A801" s="747" t="s">
        <v>574</v>
      </c>
      <c r="B801" s="748" t="s">
        <v>575</v>
      </c>
      <c r="C801" s="749" t="s">
        <v>602</v>
      </c>
      <c r="D801" s="750" t="s">
        <v>603</v>
      </c>
      <c r="E801" s="751">
        <v>50113001</v>
      </c>
      <c r="F801" s="750" t="s">
        <v>611</v>
      </c>
      <c r="G801" s="749" t="s">
        <v>612</v>
      </c>
      <c r="H801" s="749">
        <v>176496</v>
      </c>
      <c r="I801" s="749">
        <v>76496</v>
      </c>
      <c r="J801" s="749" t="s">
        <v>652</v>
      </c>
      <c r="K801" s="749" t="s">
        <v>653</v>
      </c>
      <c r="L801" s="752">
        <v>125.43</v>
      </c>
      <c r="M801" s="752">
        <v>8</v>
      </c>
      <c r="N801" s="753">
        <v>1003.44</v>
      </c>
    </row>
    <row r="802" spans="1:14" ht="14.4" customHeight="1" x14ac:dyDescent="0.3">
      <c r="A802" s="747" t="s">
        <v>574</v>
      </c>
      <c r="B802" s="748" t="s">
        <v>575</v>
      </c>
      <c r="C802" s="749" t="s">
        <v>602</v>
      </c>
      <c r="D802" s="750" t="s">
        <v>603</v>
      </c>
      <c r="E802" s="751">
        <v>50113001</v>
      </c>
      <c r="F802" s="750" t="s">
        <v>611</v>
      </c>
      <c r="G802" s="749" t="s">
        <v>612</v>
      </c>
      <c r="H802" s="749">
        <v>231701</v>
      </c>
      <c r="I802" s="749">
        <v>231701</v>
      </c>
      <c r="J802" s="749" t="s">
        <v>654</v>
      </c>
      <c r="K802" s="749" t="s">
        <v>1454</v>
      </c>
      <c r="L802" s="752">
        <v>93.860000000000014</v>
      </c>
      <c r="M802" s="752">
        <v>1</v>
      </c>
      <c r="N802" s="753">
        <v>93.860000000000014</v>
      </c>
    </row>
    <row r="803" spans="1:14" ht="14.4" customHeight="1" x14ac:dyDescent="0.3">
      <c r="A803" s="747" t="s">
        <v>574</v>
      </c>
      <c r="B803" s="748" t="s">
        <v>575</v>
      </c>
      <c r="C803" s="749" t="s">
        <v>602</v>
      </c>
      <c r="D803" s="750" t="s">
        <v>603</v>
      </c>
      <c r="E803" s="751">
        <v>50113001</v>
      </c>
      <c r="F803" s="750" t="s">
        <v>611</v>
      </c>
      <c r="G803" s="749" t="s">
        <v>612</v>
      </c>
      <c r="H803" s="749">
        <v>993603</v>
      </c>
      <c r="I803" s="749">
        <v>0</v>
      </c>
      <c r="J803" s="749" t="s">
        <v>1112</v>
      </c>
      <c r="K803" s="749" t="s">
        <v>576</v>
      </c>
      <c r="L803" s="752">
        <v>178.37222222222223</v>
      </c>
      <c r="M803" s="752">
        <v>9</v>
      </c>
      <c r="N803" s="753">
        <v>1605.3500000000001</v>
      </c>
    </row>
    <row r="804" spans="1:14" ht="14.4" customHeight="1" x14ac:dyDescent="0.3">
      <c r="A804" s="747" t="s">
        <v>574</v>
      </c>
      <c r="B804" s="748" t="s">
        <v>575</v>
      </c>
      <c r="C804" s="749" t="s">
        <v>602</v>
      </c>
      <c r="D804" s="750" t="s">
        <v>603</v>
      </c>
      <c r="E804" s="751">
        <v>50113001</v>
      </c>
      <c r="F804" s="750" t="s">
        <v>611</v>
      </c>
      <c r="G804" s="749" t="s">
        <v>628</v>
      </c>
      <c r="H804" s="749">
        <v>992572</v>
      </c>
      <c r="I804" s="749">
        <v>158711</v>
      </c>
      <c r="J804" s="749" t="s">
        <v>659</v>
      </c>
      <c r="K804" s="749" t="s">
        <v>660</v>
      </c>
      <c r="L804" s="752">
        <v>52.280000000000015</v>
      </c>
      <c r="M804" s="752">
        <v>1</v>
      </c>
      <c r="N804" s="753">
        <v>52.280000000000015</v>
      </c>
    </row>
    <row r="805" spans="1:14" ht="14.4" customHeight="1" x14ac:dyDescent="0.3">
      <c r="A805" s="747" t="s">
        <v>574</v>
      </c>
      <c r="B805" s="748" t="s">
        <v>575</v>
      </c>
      <c r="C805" s="749" t="s">
        <v>602</v>
      </c>
      <c r="D805" s="750" t="s">
        <v>603</v>
      </c>
      <c r="E805" s="751">
        <v>50113001</v>
      </c>
      <c r="F805" s="750" t="s">
        <v>611</v>
      </c>
      <c r="G805" s="749" t="s">
        <v>628</v>
      </c>
      <c r="H805" s="749">
        <v>158692</v>
      </c>
      <c r="I805" s="749">
        <v>158692</v>
      </c>
      <c r="J805" s="749" t="s">
        <v>661</v>
      </c>
      <c r="K805" s="749" t="s">
        <v>662</v>
      </c>
      <c r="L805" s="752">
        <v>26.145000000000003</v>
      </c>
      <c r="M805" s="752">
        <v>2</v>
      </c>
      <c r="N805" s="753">
        <v>52.290000000000006</v>
      </c>
    </row>
    <row r="806" spans="1:14" ht="14.4" customHeight="1" x14ac:dyDescent="0.3">
      <c r="A806" s="747" t="s">
        <v>574</v>
      </c>
      <c r="B806" s="748" t="s">
        <v>575</v>
      </c>
      <c r="C806" s="749" t="s">
        <v>602</v>
      </c>
      <c r="D806" s="750" t="s">
        <v>603</v>
      </c>
      <c r="E806" s="751">
        <v>50113001</v>
      </c>
      <c r="F806" s="750" t="s">
        <v>611</v>
      </c>
      <c r="G806" s="749" t="s">
        <v>612</v>
      </c>
      <c r="H806" s="749">
        <v>159392</v>
      </c>
      <c r="I806" s="749">
        <v>59392</v>
      </c>
      <c r="J806" s="749" t="s">
        <v>1455</v>
      </c>
      <c r="K806" s="749" t="s">
        <v>1456</v>
      </c>
      <c r="L806" s="752">
        <v>84.14</v>
      </c>
      <c r="M806" s="752">
        <v>2</v>
      </c>
      <c r="N806" s="753">
        <v>168.28</v>
      </c>
    </row>
    <row r="807" spans="1:14" ht="14.4" customHeight="1" x14ac:dyDescent="0.3">
      <c r="A807" s="747" t="s">
        <v>574</v>
      </c>
      <c r="B807" s="748" t="s">
        <v>575</v>
      </c>
      <c r="C807" s="749" t="s">
        <v>602</v>
      </c>
      <c r="D807" s="750" t="s">
        <v>603</v>
      </c>
      <c r="E807" s="751">
        <v>50113001</v>
      </c>
      <c r="F807" s="750" t="s">
        <v>611</v>
      </c>
      <c r="G807" s="749" t="s">
        <v>612</v>
      </c>
      <c r="H807" s="749">
        <v>149317</v>
      </c>
      <c r="I807" s="749">
        <v>49317</v>
      </c>
      <c r="J807" s="749" t="s">
        <v>667</v>
      </c>
      <c r="K807" s="749" t="s">
        <v>668</v>
      </c>
      <c r="L807" s="752">
        <v>299.00200000000001</v>
      </c>
      <c r="M807" s="752">
        <v>1</v>
      </c>
      <c r="N807" s="753">
        <v>299.00200000000001</v>
      </c>
    </row>
    <row r="808" spans="1:14" ht="14.4" customHeight="1" x14ac:dyDescent="0.3">
      <c r="A808" s="747" t="s">
        <v>574</v>
      </c>
      <c r="B808" s="748" t="s">
        <v>575</v>
      </c>
      <c r="C808" s="749" t="s">
        <v>602</v>
      </c>
      <c r="D808" s="750" t="s">
        <v>603</v>
      </c>
      <c r="E808" s="751">
        <v>50113001</v>
      </c>
      <c r="F808" s="750" t="s">
        <v>611</v>
      </c>
      <c r="G808" s="749" t="s">
        <v>612</v>
      </c>
      <c r="H808" s="749">
        <v>100409</v>
      </c>
      <c r="I808" s="749">
        <v>409</v>
      </c>
      <c r="J808" s="749" t="s">
        <v>1457</v>
      </c>
      <c r="K808" s="749" t="s">
        <v>844</v>
      </c>
      <c r="L808" s="752">
        <v>79.750000000000028</v>
      </c>
      <c r="M808" s="752">
        <v>1</v>
      </c>
      <c r="N808" s="753">
        <v>79.750000000000028</v>
      </c>
    </row>
    <row r="809" spans="1:14" ht="14.4" customHeight="1" x14ac:dyDescent="0.3">
      <c r="A809" s="747" t="s">
        <v>574</v>
      </c>
      <c r="B809" s="748" t="s">
        <v>575</v>
      </c>
      <c r="C809" s="749" t="s">
        <v>602</v>
      </c>
      <c r="D809" s="750" t="s">
        <v>603</v>
      </c>
      <c r="E809" s="751">
        <v>50113001</v>
      </c>
      <c r="F809" s="750" t="s">
        <v>611</v>
      </c>
      <c r="G809" s="749" t="s">
        <v>628</v>
      </c>
      <c r="H809" s="749">
        <v>104063</v>
      </c>
      <c r="I809" s="749">
        <v>4063</v>
      </c>
      <c r="J809" s="749" t="s">
        <v>1458</v>
      </c>
      <c r="K809" s="749" t="s">
        <v>1330</v>
      </c>
      <c r="L809" s="752">
        <v>79.22</v>
      </c>
      <c r="M809" s="752">
        <v>1</v>
      </c>
      <c r="N809" s="753">
        <v>79.22</v>
      </c>
    </row>
    <row r="810" spans="1:14" ht="14.4" customHeight="1" x14ac:dyDescent="0.3">
      <c r="A810" s="747" t="s">
        <v>574</v>
      </c>
      <c r="B810" s="748" t="s">
        <v>575</v>
      </c>
      <c r="C810" s="749" t="s">
        <v>602</v>
      </c>
      <c r="D810" s="750" t="s">
        <v>603</v>
      </c>
      <c r="E810" s="751">
        <v>50113001</v>
      </c>
      <c r="F810" s="750" t="s">
        <v>611</v>
      </c>
      <c r="G810" s="749" t="s">
        <v>628</v>
      </c>
      <c r="H810" s="749">
        <v>110252</v>
      </c>
      <c r="I810" s="749">
        <v>10252</v>
      </c>
      <c r="J810" s="749" t="s">
        <v>1295</v>
      </c>
      <c r="K810" s="749" t="s">
        <v>1276</v>
      </c>
      <c r="L810" s="752">
        <v>70.399999999999991</v>
      </c>
      <c r="M810" s="752">
        <v>6</v>
      </c>
      <c r="N810" s="753">
        <v>422.4</v>
      </c>
    </row>
    <row r="811" spans="1:14" ht="14.4" customHeight="1" x14ac:dyDescent="0.3">
      <c r="A811" s="747" t="s">
        <v>574</v>
      </c>
      <c r="B811" s="748" t="s">
        <v>575</v>
      </c>
      <c r="C811" s="749" t="s">
        <v>602</v>
      </c>
      <c r="D811" s="750" t="s">
        <v>603</v>
      </c>
      <c r="E811" s="751">
        <v>50113001</v>
      </c>
      <c r="F811" s="750" t="s">
        <v>611</v>
      </c>
      <c r="G811" s="749" t="s">
        <v>612</v>
      </c>
      <c r="H811" s="749">
        <v>145981</v>
      </c>
      <c r="I811" s="749">
        <v>45981</v>
      </c>
      <c r="J811" s="749" t="s">
        <v>671</v>
      </c>
      <c r="K811" s="749" t="s">
        <v>672</v>
      </c>
      <c r="L811" s="752">
        <v>1696.7657142857145</v>
      </c>
      <c r="M811" s="752">
        <v>7</v>
      </c>
      <c r="N811" s="753">
        <v>11877.36</v>
      </c>
    </row>
    <row r="812" spans="1:14" ht="14.4" customHeight="1" x14ac:dyDescent="0.3">
      <c r="A812" s="747" t="s">
        <v>574</v>
      </c>
      <c r="B812" s="748" t="s">
        <v>575</v>
      </c>
      <c r="C812" s="749" t="s">
        <v>602</v>
      </c>
      <c r="D812" s="750" t="s">
        <v>603</v>
      </c>
      <c r="E812" s="751">
        <v>50113001</v>
      </c>
      <c r="F812" s="750" t="s">
        <v>611</v>
      </c>
      <c r="G812" s="749" t="s">
        <v>612</v>
      </c>
      <c r="H812" s="749">
        <v>846446</v>
      </c>
      <c r="I812" s="749">
        <v>124343</v>
      </c>
      <c r="J812" s="749" t="s">
        <v>1296</v>
      </c>
      <c r="K812" s="749" t="s">
        <v>662</v>
      </c>
      <c r="L812" s="752">
        <v>30.619999999999994</v>
      </c>
      <c r="M812" s="752">
        <v>1</v>
      </c>
      <c r="N812" s="753">
        <v>30.619999999999994</v>
      </c>
    </row>
    <row r="813" spans="1:14" ht="14.4" customHeight="1" x14ac:dyDescent="0.3">
      <c r="A813" s="747" t="s">
        <v>574</v>
      </c>
      <c r="B813" s="748" t="s">
        <v>575</v>
      </c>
      <c r="C813" s="749" t="s">
        <v>602</v>
      </c>
      <c r="D813" s="750" t="s">
        <v>603</v>
      </c>
      <c r="E813" s="751">
        <v>50113001</v>
      </c>
      <c r="F813" s="750" t="s">
        <v>611</v>
      </c>
      <c r="G813" s="749" t="s">
        <v>612</v>
      </c>
      <c r="H813" s="749">
        <v>207940</v>
      </c>
      <c r="I813" s="749">
        <v>207940</v>
      </c>
      <c r="J813" s="749" t="s">
        <v>679</v>
      </c>
      <c r="K813" s="749" t="s">
        <v>680</v>
      </c>
      <c r="L813" s="752">
        <v>73.150000000000006</v>
      </c>
      <c r="M813" s="752">
        <v>5</v>
      </c>
      <c r="N813" s="753">
        <v>365.75000000000006</v>
      </c>
    </row>
    <row r="814" spans="1:14" ht="14.4" customHeight="1" x14ac:dyDescent="0.3">
      <c r="A814" s="747" t="s">
        <v>574</v>
      </c>
      <c r="B814" s="748" t="s">
        <v>575</v>
      </c>
      <c r="C814" s="749" t="s">
        <v>602</v>
      </c>
      <c r="D814" s="750" t="s">
        <v>603</v>
      </c>
      <c r="E814" s="751">
        <v>50113001</v>
      </c>
      <c r="F814" s="750" t="s">
        <v>611</v>
      </c>
      <c r="G814" s="749" t="s">
        <v>612</v>
      </c>
      <c r="H814" s="749">
        <v>156993</v>
      </c>
      <c r="I814" s="749">
        <v>56993</v>
      </c>
      <c r="J814" s="749" t="s">
        <v>679</v>
      </c>
      <c r="K814" s="749" t="s">
        <v>680</v>
      </c>
      <c r="L814" s="752">
        <v>73.150000000000034</v>
      </c>
      <c r="M814" s="752">
        <v>1</v>
      </c>
      <c r="N814" s="753">
        <v>73.150000000000034</v>
      </c>
    </row>
    <row r="815" spans="1:14" ht="14.4" customHeight="1" x14ac:dyDescent="0.3">
      <c r="A815" s="747" t="s">
        <v>574</v>
      </c>
      <c r="B815" s="748" t="s">
        <v>575</v>
      </c>
      <c r="C815" s="749" t="s">
        <v>602</v>
      </c>
      <c r="D815" s="750" t="s">
        <v>603</v>
      </c>
      <c r="E815" s="751">
        <v>50113001</v>
      </c>
      <c r="F815" s="750" t="s">
        <v>611</v>
      </c>
      <c r="G815" s="749" t="s">
        <v>628</v>
      </c>
      <c r="H815" s="749">
        <v>214427</v>
      </c>
      <c r="I815" s="749">
        <v>214427</v>
      </c>
      <c r="J815" s="749" t="s">
        <v>681</v>
      </c>
      <c r="K815" s="749" t="s">
        <v>682</v>
      </c>
      <c r="L815" s="752">
        <v>16.580895522388058</v>
      </c>
      <c r="M815" s="752">
        <v>1340</v>
      </c>
      <c r="N815" s="753">
        <v>22218.399999999998</v>
      </c>
    </row>
    <row r="816" spans="1:14" ht="14.4" customHeight="1" x14ac:dyDescent="0.3">
      <c r="A816" s="747" t="s">
        <v>574</v>
      </c>
      <c r="B816" s="748" t="s">
        <v>575</v>
      </c>
      <c r="C816" s="749" t="s">
        <v>602</v>
      </c>
      <c r="D816" s="750" t="s">
        <v>603</v>
      </c>
      <c r="E816" s="751">
        <v>50113001</v>
      </c>
      <c r="F816" s="750" t="s">
        <v>611</v>
      </c>
      <c r="G816" s="749" t="s">
        <v>628</v>
      </c>
      <c r="H816" s="749">
        <v>113767</v>
      </c>
      <c r="I816" s="749">
        <v>13767</v>
      </c>
      <c r="J816" s="749" t="s">
        <v>683</v>
      </c>
      <c r="K816" s="749" t="s">
        <v>684</v>
      </c>
      <c r="L816" s="752">
        <v>44.659999999999989</v>
      </c>
      <c r="M816" s="752">
        <v>2</v>
      </c>
      <c r="N816" s="753">
        <v>89.319999999999979</v>
      </c>
    </row>
    <row r="817" spans="1:14" ht="14.4" customHeight="1" x14ac:dyDescent="0.3">
      <c r="A817" s="747" t="s">
        <v>574</v>
      </c>
      <c r="B817" s="748" t="s">
        <v>575</v>
      </c>
      <c r="C817" s="749" t="s">
        <v>602</v>
      </c>
      <c r="D817" s="750" t="s">
        <v>603</v>
      </c>
      <c r="E817" s="751">
        <v>50113001</v>
      </c>
      <c r="F817" s="750" t="s">
        <v>611</v>
      </c>
      <c r="G817" s="749" t="s">
        <v>628</v>
      </c>
      <c r="H817" s="749">
        <v>848765</v>
      </c>
      <c r="I817" s="749">
        <v>107938</v>
      </c>
      <c r="J817" s="749" t="s">
        <v>683</v>
      </c>
      <c r="K817" s="749" t="s">
        <v>1459</v>
      </c>
      <c r="L817" s="752">
        <v>128.44333333333336</v>
      </c>
      <c r="M817" s="752">
        <v>21</v>
      </c>
      <c r="N817" s="753">
        <v>2697.3100000000004</v>
      </c>
    </row>
    <row r="818" spans="1:14" ht="14.4" customHeight="1" x14ac:dyDescent="0.3">
      <c r="A818" s="747" t="s">
        <v>574</v>
      </c>
      <c r="B818" s="748" t="s">
        <v>575</v>
      </c>
      <c r="C818" s="749" t="s">
        <v>602</v>
      </c>
      <c r="D818" s="750" t="s">
        <v>603</v>
      </c>
      <c r="E818" s="751">
        <v>50113001</v>
      </c>
      <c r="F818" s="750" t="s">
        <v>611</v>
      </c>
      <c r="G818" s="749" t="s">
        <v>612</v>
      </c>
      <c r="H818" s="749">
        <v>193104</v>
      </c>
      <c r="I818" s="749">
        <v>93104</v>
      </c>
      <c r="J818" s="749" t="s">
        <v>688</v>
      </c>
      <c r="K818" s="749" t="s">
        <v>690</v>
      </c>
      <c r="L818" s="752">
        <v>47.32</v>
      </c>
      <c r="M818" s="752">
        <v>13</v>
      </c>
      <c r="N818" s="753">
        <v>615.16</v>
      </c>
    </row>
    <row r="819" spans="1:14" ht="14.4" customHeight="1" x14ac:dyDescent="0.3">
      <c r="A819" s="747" t="s">
        <v>574</v>
      </c>
      <c r="B819" s="748" t="s">
        <v>575</v>
      </c>
      <c r="C819" s="749" t="s">
        <v>602</v>
      </c>
      <c r="D819" s="750" t="s">
        <v>603</v>
      </c>
      <c r="E819" s="751">
        <v>50113001</v>
      </c>
      <c r="F819" s="750" t="s">
        <v>611</v>
      </c>
      <c r="G819" s="749" t="s">
        <v>612</v>
      </c>
      <c r="H819" s="749">
        <v>193105</v>
      </c>
      <c r="I819" s="749">
        <v>93105</v>
      </c>
      <c r="J819" s="749" t="s">
        <v>688</v>
      </c>
      <c r="K819" s="749" t="s">
        <v>689</v>
      </c>
      <c r="L819" s="752">
        <v>208.57</v>
      </c>
      <c r="M819" s="752">
        <v>31</v>
      </c>
      <c r="N819" s="753">
        <v>6465.67</v>
      </c>
    </row>
    <row r="820" spans="1:14" ht="14.4" customHeight="1" x14ac:dyDescent="0.3">
      <c r="A820" s="747" t="s">
        <v>574</v>
      </c>
      <c r="B820" s="748" t="s">
        <v>575</v>
      </c>
      <c r="C820" s="749" t="s">
        <v>602</v>
      </c>
      <c r="D820" s="750" t="s">
        <v>603</v>
      </c>
      <c r="E820" s="751">
        <v>50113001</v>
      </c>
      <c r="F820" s="750" t="s">
        <v>611</v>
      </c>
      <c r="G820" s="749" t="s">
        <v>628</v>
      </c>
      <c r="H820" s="749">
        <v>192587</v>
      </c>
      <c r="I820" s="749">
        <v>92587</v>
      </c>
      <c r="J820" s="749" t="s">
        <v>691</v>
      </c>
      <c r="K820" s="749" t="s">
        <v>692</v>
      </c>
      <c r="L820" s="752">
        <v>58.25</v>
      </c>
      <c r="M820" s="752">
        <v>1</v>
      </c>
      <c r="N820" s="753">
        <v>58.25</v>
      </c>
    </row>
    <row r="821" spans="1:14" ht="14.4" customHeight="1" x14ac:dyDescent="0.3">
      <c r="A821" s="747" t="s">
        <v>574</v>
      </c>
      <c r="B821" s="748" t="s">
        <v>575</v>
      </c>
      <c r="C821" s="749" t="s">
        <v>602</v>
      </c>
      <c r="D821" s="750" t="s">
        <v>603</v>
      </c>
      <c r="E821" s="751">
        <v>50113001</v>
      </c>
      <c r="F821" s="750" t="s">
        <v>611</v>
      </c>
      <c r="G821" s="749" t="s">
        <v>612</v>
      </c>
      <c r="H821" s="749">
        <v>230422</v>
      </c>
      <c r="I821" s="749">
        <v>230422</v>
      </c>
      <c r="J821" s="749" t="s">
        <v>695</v>
      </c>
      <c r="K821" s="749" t="s">
        <v>696</v>
      </c>
      <c r="L821" s="752">
        <v>39.900000000000006</v>
      </c>
      <c r="M821" s="752">
        <v>2</v>
      </c>
      <c r="N821" s="753">
        <v>79.800000000000011</v>
      </c>
    </row>
    <row r="822" spans="1:14" ht="14.4" customHeight="1" x14ac:dyDescent="0.3">
      <c r="A822" s="747" t="s">
        <v>574</v>
      </c>
      <c r="B822" s="748" t="s">
        <v>575</v>
      </c>
      <c r="C822" s="749" t="s">
        <v>602</v>
      </c>
      <c r="D822" s="750" t="s">
        <v>603</v>
      </c>
      <c r="E822" s="751">
        <v>50113001</v>
      </c>
      <c r="F822" s="750" t="s">
        <v>611</v>
      </c>
      <c r="G822" s="749" t="s">
        <v>612</v>
      </c>
      <c r="H822" s="749">
        <v>230420</v>
      </c>
      <c r="I822" s="749">
        <v>230420</v>
      </c>
      <c r="J822" s="749" t="s">
        <v>695</v>
      </c>
      <c r="K822" s="749" t="s">
        <v>697</v>
      </c>
      <c r="L822" s="752">
        <v>77.080000000000013</v>
      </c>
      <c r="M822" s="752">
        <v>2</v>
      </c>
      <c r="N822" s="753">
        <v>154.16000000000003</v>
      </c>
    </row>
    <row r="823" spans="1:14" ht="14.4" customHeight="1" x14ac:dyDescent="0.3">
      <c r="A823" s="747" t="s">
        <v>574</v>
      </c>
      <c r="B823" s="748" t="s">
        <v>575</v>
      </c>
      <c r="C823" s="749" t="s">
        <v>602</v>
      </c>
      <c r="D823" s="750" t="s">
        <v>603</v>
      </c>
      <c r="E823" s="751">
        <v>50113001</v>
      </c>
      <c r="F823" s="750" t="s">
        <v>611</v>
      </c>
      <c r="G823" s="749" t="s">
        <v>612</v>
      </c>
      <c r="H823" s="749">
        <v>117011</v>
      </c>
      <c r="I823" s="749">
        <v>17011</v>
      </c>
      <c r="J823" s="749" t="s">
        <v>698</v>
      </c>
      <c r="K823" s="749" t="s">
        <v>699</v>
      </c>
      <c r="L823" s="752">
        <v>145.41931034482758</v>
      </c>
      <c r="M823" s="752">
        <v>116</v>
      </c>
      <c r="N823" s="753">
        <v>16868.64</v>
      </c>
    </row>
    <row r="824" spans="1:14" ht="14.4" customHeight="1" x14ac:dyDescent="0.3">
      <c r="A824" s="747" t="s">
        <v>574</v>
      </c>
      <c r="B824" s="748" t="s">
        <v>575</v>
      </c>
      <c r="C824" s="749" t="s">
        <v>602</v>
      </c>
      <c r="D824" s="750" t="s">
        <v>603</v>
      </c>
      <c r="E824" s="751">
        <v>50113001</v>
      </c>
      <c r="F824" s="750" t="s">
        <v>611</v>
      </c>
      <c r="G824" s="749" t="s">
        <v>612</v>
      </c>
      <c r="H824" s="749">
        <v>183318</v>
      </c>
      <c r="I824" s="749">
        <v>83318</v>
      </c>
      <c r="J824" s="749" t="s">
        <v>700</v>
      </c>
      <c r="K824" s="749" t="s">
        <v>701</v>
      </c>
      <c r="L824" s="752">
        <v>31.81</v>
      </c>
      <c r="M824" s="752">
        <v>1</v>
      </c>
      <c r="N824" s="753">
        <v>31.81</v>
      </c>
    </row>
    <row r="825" spans="1:14" ht="14.4" customHeight="1" x14ac:dyDescent="0.3">
      <c r="A825" s="747" t="s">
        <v>574</v>
      </c>
      <c r="B825" s="748" t="s">
        <v>575</v>
      </c>
      <c r="C825" s="749" t="s">
        <v>602</v>
      </c>
      <c r="D825" s="750" t="s">
        <v>603</v>
      </c>
      <c r="E825" s="751">
        <v>50113001</v>
      </c>
      <c r="F825" s="750" t="s">
        <v>611</v>
      </c>
      <c r="G825" s="749" t="s">
        <v>612</v>
      </c>
      <c r="H825" s="749">
        <v>103542</v>
      </c>
      <c r="I825" s="749">
        <v>3542</v>
      </c>
      <c r="J825" s="749" t="s">
        <v>1460</v>
      </c>
      <c r="K825" s="749" t="s">
        <v>871</v>
      </c>
      <c r="L825" s="752">
        <v>35.330000000000005</v>
      </c>
      <c r="M825" s="752">
        <v>1</v>
      </c>
      <c r="N825" s="753">
        <v>35.330000000000005</v>
      </c>
    </row>
    <row r="826" spans="1:14" ht="14.4" customHeight="1" x14ac:dyDescent="0.3">
      <c r="A826" s="747" t="s">
        <v>574</v>
      </c>
      <c r="B826" s="748" t="s">
        <v>575</v>
      </c>
      <c r="C826" s="749" t="s">
        <v>602</v>
      </c>
      <c r="D826" s="750" t="s">
        <v>603</v>
      </c>
      <c r="E826" s="751">
        <v>50113001</v>
      </c>
      <c r="F826" s="750" t="s">
        <v>611</v>
      </c>
      <c r="G826" s="749" t="s">
        <v>612</v>
      </c>
      <c r="H826" s="749">
        <v>844831</v>
      </c>
      <c r="I826" s="749">
        <v>0</v>
      </c>
      <c r="J826" s="749" t="s">
        <v>1461</v>
      </c>
      <c r="K826" s="749" t="s">
        <v>1462</v>
      </c>
      <c r="L826" s="752">
        <v>1377.51</v>
      </c>
      <c r="M826" s="752">
        <v>2</v>
      </c>
      <c r="N826" s="753">
        <v>2755.02</v>
      </c>
    </row>
    <row r="827" spans="1:14" ht="14.4" customHeight="1" x14ac:dyDescent="0.3">
      <c r="A827" s="747" t="s">
        <v>574</v>
      </c>
      <c r="B827" s="748" t="s">
        <v>575</v>
      </c>
      <c r="C827" s="749" t="s">
        <v>602</v>
      </c>
      <c r="D827" s="750" t="s">
        <v>603</v>
      </c>
      <c r="E827" s="751">
        <v>50113001</v>
      </c>
      <c r="F827" s="750" t="s">
        <v>611</v>
      </c>
      <c r="G827" s="749" t="s">
        <v>612</v>
      </c>
      <c r="H827" s="749">
        <v>231751</v>
      </c>
      <c r="I827" s="749">
        <v>231751</v>
      </c>
      <c r="J827" s="749" t="s">
        <v>702</v>
      </c>
      <c r="K827" s="749" t="s">
        <v>703</v>
      </c>
      <c r="L827" s="752">
        <v>111.4605</v>
      </c>
      <c r="M827" s="752">
        <v>40</v>
      </c>
      <c r="N827" s="753">
        <v>4458.42</v>
      </c>
    </row>
    <row r="828" spans="1:14" ht="14.4" customHeight="1" x14ac:dyDescent="0.3">
      <c r="A828" s="747" t="s">
        <v>574</v>
      </c>
      <c r="B828" s="748" t="s">
        <v>575</v>
      </c>
      <c r="C828" s="749" t="s">
        <v>602</v>
      </c>
      <c r="D828" s="750" t="s">
        <v>603</v>
      </c>
      <c r="E828" s="751">
        <v>50113001</v>
      </c>
      <c r="F828" s="750" t="s">
        <v>611</v>
      </c>
      <c r="G828" s="749" t="s">
        <v>612</v>
      </c>
      <c r="H828" s="749">
        <v>108499</v>
      </c>
      <c r="I828" s="749">
        <v>8499</v>
      </c>
      <c r="J828" s="749" t="s">
        <v>702</v>
      </c>
      <c r="K828" s="749" t="s">
        <v>703</v>
      </c>
      <c r="L828" s="752">
        <v>111.52000000000002</v>
      </c>
      <c r="M828" s="752">
        <v>110</v>
      </c>
      <c r="N828" s="753">
        <v>12267.200000000003</v>
      </c>
    </row>
    <row r="829" spans="1:14" ht="14.4" customHeight="1" x14ac:dyDescent="0.3">
      <c r="A829" s="747" t="s">
        <v>574</v>
      </c>
      <c r="B829" s="748" t="s">
        <v>575</v>
      </c>
      <c r="C829" s="749" t="s">
        <v>602</v>
      </c>
      <c r="D829" s="750" t="s">
        <v>603</v>
      </c>
      <c r="E829" s="751">
        <v>50113001</v>
      </c>
      <c r="F829" s="750" t="s">
        <v>611</v>
      </c>
      <c r="G829" s="749" t="s">
        <v>612</v>
      </c>
      <c r="H829" s="749">
        <v>154539</v>
      </c>
      <c r="I829" s="749">
        <v>54539</v>
      </c>
      <c r="J829" s="749" t="s">
        <v>709</v>
      </c>
      <c r="K829" s="749" t="s">
        <v>710</v>
      </c>
      <c r="L829" s="752">
        <v>60.21</v>
      </c>
      <c r="M829" s="752">
        <v>40</v>
      </c>
      <c r="N829" s="753">
        <v>2408.4</v>
      </c>
    </row>
    <row r="830" spans="1:14" ht="14.4" customHeight="1" x14ac:dyDescent="0.3">
      <c r="A830" s="747" t="s">
        <v>574</v>
      </c>
      <c r="B830" s="748" t="s">
        <v>575</v>
      </c>
      <c r="C830" s="749" t="s">
        <v>602</v>
      </c>
      <c r="D830" s="750" t="s">
        <v>603</v>
      </c>
      <c r="E830" s="751">
        <v>50113001</v>
      </c>
      <c r="F830" s="750" t="s">
        <v>611</v>
      </c>
      <c r="G830" s="749" t="s">
        <v>612</v>
      </c>
      <c r="H830" s="749">
        <v>226523</v>
      </c>
      <c r="I830" s="749">
        <v>226523</v>
      </c>
      <c r="J830" s="749" t="s">
        <v>715</v>
      </c>
      <c r="K830" s="749" t="s">
        <v>1129</v>
      </c>
      <c r="L830" s="752">
        <v>52.098181818181835</v>
      </c>
      <c r="M830" s="752">
        <v>22</v>
      </c>
      <c r="N830" s="753">
        <v>1146.1600000000003</v>
      </c>
    </row>
    <row r="831" spans="1:14" ht="14.4" customHeight="1" x14ac:dyDescent="0.3">
      <c r="A831" s="747" t="s">
        <v>574</v>
      </c>
      <c r="B831" s="748" t="s">
        <v>575</v>
      </c>
      <c r="C831" s="749" t="s">
        <v>602</v>
      </c>
      <c r="D831" s="750" t="s">
        <v>603</v>
      </c>
      <c r="E831" s="751">
        <v>50113001</v>
      </c>
      <c r="F831" s="750" t="s">
        <v>611</v>
      </c>
      <c r="G831" s="749" t="s">
        <v>612</v>
      </c>
      <c r="H831" s="749">
        <v>920200</v>
      </c>
      <c r="I831" s="749">
        <v>15877</v>
      </c>
      <c r="J831" s="749" t="s">
        <v>1463</v>
      </c>
      <c r="K831" s="749" t="s">
        <v>576</v>
      </c>
      <c r="L831" s="752">
        <v>252.9779839557186</v>
      </c>
      <c r="M831" s="752">
        <v>1</v>
      </c>
      <c r="N831" s="753">
        <v>252.9779839557186</v>
      </c>
    </row>
    <row r="832" spans="1:14" ht="14.4" customHeight="1" x14ac:dyDescent="0.3">
      <c r="A832" s="747" t="s">
        <v>574</v>
      </c>
      <c r="B832" s="748" t="s">
        <v>575</v>
      </c>
      <c r="C832" s="749" t="s">
        <v>602</v>
      </c>
      <c r="D832" s="750" t="s">
        <v>603</v>
      </c>
      <c r="E832" s="751">
        <v>50113001</v>
      </c>
      <c r="F832" s="750" t="s">
        <v>611</v>
      </c>
      <c r="G832" s="749" t="s">
        <v>612</v>
      </c>
      <c r="H832" s="749">
        <v>500355</v>
      </c>
      <c r="I832" s="749">
        <v>15879</v>
      </c>
      <c r="J832" s="749" t="s">
        <v>1464</v>
      </c>
      <c r="K832" s="749" t="s">
        <v>576</v>
      </c>
      <c r="L832" s="752">
        <v>97.052000000000035</v>
      </c>
      <c r="M832" s="752">
        <v>1</v>
      </c>
      <c r="N832" s="753">
        <v>97.052000000000035</v>
      </c>
    </row>
    <row r="833" spans="1:14" ht="14.4" customHeight="1" x14ac:dyDescent="0.3">
      <c r="A833" s="747" t="s">
        <v>574</v>
      </c>
      <c r="B833" s="748" t="s">
        <v>575</v>
      </c>
      <c r="C833" s="749" t="s">
        <v>602</v>
      </c>
      <c r="D833" s="750" t="s">
        <v>603</v>
      </c>
      <c r="E833" s="751">
        <v>50113001</v>
      </c>
      <c r="F833" s="750" t="s">
        <v>611</v>
      </c>
      <c r="G833" s="749" t="s">
        <v>612</v>
      </c>
      <c r="H833" s="749">
        <v>920235</v>
      </c>
      <c r="I833" s="749">
        <v>15880</v>
      </c>
      <c r="J833" s="749" t="s">
        <v>1465</v>
      </c>
      <c r="K833" s="749" t="s">
        <v>576</v>
      </c>
      <c r="L833" s="752">
        <v>163.57</v>
      </c>
      <c r="M833" s="752">
        <v>1</v>
      </c>
      <c r="N833" s="753">
        <v>163.57</v>
      </c>
    </row>
    <row r="834" spans="1:14" ht="14.4" customHeight="1" x14ac:dyDescent="0.3">
      <c r="A834" s="747" t="s">
        <v>574</v>
      </c>
      <c r="B834" s="748" t="s">
        <v>575</v>
      </c>
      <c r="C834" s="749" t="s">
        <v>602</v>
      </c>
      <c r="D834" s="750" t="s">
        <v>603</v>
      </c>
      <c r="E834" s="751">
        <v>50113001</v>
      </c>
      <c r="F834" s="750" t="s">
        <v>611</v>
      </c>
      <c r="G834" s="749" t="s">
        <v>612</v>
      </c>
      <c r="H834" s="749">
        <v>23987</v>
      </c>
      <c r="I834" s="749">
        <v>23987</v>
      </c>
      <c r="J834" s="749" t="s">
        <v>1306</v>
      </c>
      <c r="K834" s="749" t="s">
        <v>1307</v>
      </c>
      <c r="L834" s="752">
        <v>168.68835551451346</v>
      </c>
      <c r="M834" s="752">
        <v>6</v>
      </c>
      <c r="N834" s="753">
        <v>1012.1301330870807</v>
      </c>
    </row>
    <row r="835" spans="1:14" ht="14.4" customHeight="1" x14ac:dyDescent="0.3">
      <c r="A835" s="747" t="s">
        <v>574</v>
      </c>
      <c r="B835" s="748" t="s">
        <v>575</v>
      </c>
      <c r="C835" s="749" t="s">
        <v>602</v>
      </c>
      <c r="D835" s="750" t="s">
        <v>603</v>
      </c>
      <c r="E835" s="751">
        <v>50113001</v>
      </c>
      <c r="F835" s="750" t="s">
        <v>611</v>
      </c>
      <c r="G835" s="749" t="s">
        <v>628</v>
      </c>
      <c r="H835" s="749">
        <v>847627</v>
      </c>
      <c r="I835" s="749">
        <v>134502</v>
      </c>
      <c r="J835" s="749" t="s">
        <v>1466</v>
      </c>
      <c r="K835" s="749" t="s">
        <v>1467</v>
      </c>
      <c r="L835" s="752">
        <v>50.74</v>
      </c>
      <c r="M835" s="752">
        <v>1</v>
      </c>
      <c r="N835" s="753">
        <v>50.74</v>
      </c>
    </row>
    <row r="836" spans="1:14" ht="14.4" customHeight="1" x14ac:dyDescent="0.3">
      <c r="A836" s="747" t="s">
        <v>574</v>
      </c>
      <c r="B836" s="748" t="s">
        <v>575</v>
      </c>
      <c r="C836" s="749" t="s">
        <v>602</v>
      </c>
      <c r="D836" s="750" t="s">
        <v>603</v>
      </c>
      <c r="E836" s="751">
        <v>50113001</v>
      </c>
      <c r="F836" s="750" t="s">
        <v>611</v>
      </c>
      <c r="G836" s="749" t="s">
        <v>628</v>
      </c>
      <c r="H836" s="749">
        <v>847425</v>
      </c>
      <c r="I836" s="749">
        <v>134513</v>
      </c>
      <c r="J836" s="749" t="s">
        <v>1468</v>
      </c>
      <c r="K836" s="749" t="s">
        <v>1168</v>
      </c>
      <c r="L836" s="752">
        <v>99.62</v>
      </c>
      <c r="M836" s="752">
        <v>1</v>
      </c>
      <c r="N836" s="753">
        <v>99.62</v>
      </c>
    </row>
    <row r="837" spans="1:14" ht="14.4" customHeight="1" x14ac:dyDescent="0.3">
      <c r="A837" s="747" t="s">
        <v>574</v>
      </c>
      <c r="B837" s="748" t="s">
        <v>575</v>
      </c>
      <c r="C837" s="749" t="s">
        <v>602</v>
      </c>
      <c r="D837" s="750" t="s">
        <v>603</v>
      </c>
      <c r="E837" s="751">
        <v>50113001</v>
      </c>
      <c r="F837" s="750" t="s">
        <v>611</v>
      </c>
      <c r="G837" s="749" t="s">
        <v>612</v>
      </c>
      <c r="H837" s="749">
        <v>187076</v>
      </c>
      <c r="I837" s="749">
        <v>87076</v>
      </c>
      <c r="J837" s="749" t="s">
        <v>1133</v>
      </c>
      <c r="K837" s="749" t="s">
        <v>1134</v>
      </c>
      <c r="L837" s="752">
        <v>133.51</v>
      </c>
      <c r="M837" s="752">
        <v>7</v>
      </c>
      <c r="N837" s="753">
        <v>934.56999999999994</v>
      </c>
    </row>
    <row r="838" spans="1:14" ht="14.4" customHeight="1" x14ac:dyDescent="0.3">
      <c r="A838" s="747" t="s">
        <v>574</v>
      </c>
      <c r="B838" s="748" t="s">
        <v>575</v>
      </c>
      <c r="C838" s="749" t="s">
        <v>602</v>
      </c>
      <c r="D838" s="750" t="s">
        <v>603</v>
      </c>
      <c r="E838" s="751">
        <v>50113001</v>
      </c>
      <c r="F838" s="750" t="s">
        <v>611</v>
      </c>
      <c r="G838" s="749" t="s">
        <v>612</v>
      </c>
      <c r="H838" s="749">
        <v>129740</v>
      </c>
      <c r="I838" s="749">
        <v>29740</v>
      </c>
      <c r="J838" s="749" t="s">
        <v>1469</v>
      </c>
      <c r="K838" s="749" t="s">
        <v>1302</v>
      </c>
      <c r="L838" s="752">
        <v>694.10000000000014</v>
      </c>
      <c r="M838" s="752">
        <v>1</v>
      </c>
      <c r="N838" s="753">
        <v>694.10000000000014</v>
      </c>
    </row>
    <row r="839" spans="1:14" ht="14.4" customHeight="1" x14ac:dyDescent="0.3">
      <c r="A839" s="747" t="s">
        <v>574</v>
      </c>
      <c r="B839" s="748" t="s">
        <v>575</v>
      </c>
      <c r="C839" s="749" t="s">
        <v>602</v>
      </c>
      <c r="D839" s="750" t="s">
        <v>603</v>
      </c>
      <c r="E839" s="751">
        <v>50113001</v>
      </c>
      <c r="F839" s="750" t="s">
        <v>611</v>
      </c>
      <c r="G839" s="749" t="s">
        <v>612</v>
      </c>
      <c r="H839" s="749">
        <v>225508</v>
      </c>
      <c r="I839" s="749">
        <v>225508</v>
      </c>
      <c r="J839" s="749" t="s">
        <v>1470</v>
      </c>
      <c r="K839" s="749" t="s">
        <v>1471</v>
      </c>
      <c r="L839" s="752">
        <v>48.88</v>
      </c>
      <c r="M839" s="752">
        <v>1</v>
      </c>
      <c r="N839" s="753">
        <v>48.88</v>
      </c>
    </row>
    <row r="840" spans="1:14" ht="14.4" customHeight="1" x14ac:dyDescent="0.3">
      <c r="A840" s="747" t="s">
        <v>574</v>
      </c>
      <c r="B840" s="748" t="s">
        <v>575</v>
      </c>
      <c r="C840" s="749" t="s">
        <v>602</v>
      </c>
      <c r="D840" s="750" t="s">
        <v>603</v>
      </c>
      <c r="E840" s="751">
        <v>50113001</v>
      </c>
      <c r="F840" s="750" t="s">
        <v>611</v>
      </c>
      <c r="G840" s="749" t="s">
        <v>612</v>
      </c>
      <c r="H840" s="749">
        <v>225510</v>
      </c>
      <c r="I840" s="749">
        <v>225510</v>
      </c>
      <c r="J840" s="749" t="s">
        <v>1317</v>
      </c>
      <c r="K840" s="749" t="s">
        <v>1318</v>
      </c>
      <c r="L840" s="752">
        <v>64.72</v>
      </c>
      <c r="M840" s="752">
        <v>1</v>
      </c>
      <c r="N840" s="753">
        <v>64.72</v>
      </c>
    </row>
    <row r="841" spans="1:14" ht="14.4" customHeight="1" x14ac:dyDescent="0.3">
      <c r="A841" s="747" t="s">
        <v>574</v>
      </c>
      <c r="B841" s="748" t="s">
        <v>575</v>
      </c>
      <c r="C841" s="749" t="s">
        <v>602</v>
      </c>
      <c r="D841" s="750" t="s">
        <v>603</v>
      </c>
      <c r="E841" s="751">
        <v>50113001</v>
      </c>
      <c r="F841" s="750" t="s">
        <v>611</v>
      </c>
      <c r="G841" s="749" t="s">
        <v>628</v>
      </c>
      <c r="H841" s="749">
        <v>169189</v>
      </c>
      <c r="I841" s="749">
        <v>69189</v>
      </c>
      <c r="J841" s="749" t="s">
        <v>737</v>
      </c>
      <c r="K841" s="749" t="s">
        <v>738</v>
      </c>
      <c r="L841" s="752">
        <v>61.119999999999983</v>
      </c>
      <c r="M841" s="752">
        <v>1</v>
      </c>
      <c r="N841" s="753">
        <v>61.119999999999983</v>
      </c>
    </row>
    <row r="842" spans="1:14" ht="14.4" customHeight="1" x14ac:dyDescent="0.3">
      <c r="A842" s="747" t="s">
        <v>574</v>
      </c>
      <c r="B842" s="748" t="s">
        <v>575</v>
      </c>
      <c r="C842" s="749" t="s">
        <v>602</v>
      </c>
      <c r="D842" s="750" t="s">
        <v>603</v>
      </c>
      <c r="E842" s="751">
        <v>50113001</v>
      </c>
      <c r="F842" s="750" t="s">
        <v>611</v>
      </c>
      <c r="G842" s="749" t="s">
        <v>612</v>
      </c>
      <c r="H842" s="749">
        <v>149990</v>
      </c>
      <c r="I842" s="749">
        <v>49990</v>
      </c>
      <c r="J842" s="749" t="s">
        <v>739</v>
      </c>
      <c r="K842" s="749" t="s">
        <v>740</v>
      </c>
      <c r="L842" s="752">
        <v>121.77</v>
      </c>
      <c r="M842" s="752">
        <v>15</v>
      </c>
      <c r="N842" s="753">
        <v>1826.55</v>
      </c>
    </row>
    <row r="843" spans="1:14" ht="14.4" customHeight="1" x14ac:dyDescent="0.3">
      <c r="A843" s="747" t="s">
        <v>574</v>
      </c>
      <c r="B843" s="748" t="s">
        <v>575</v>
      </c>
      <c r="C843" s="749" t="s">
        <v>602</v>
      </c>
      <c r="D843" s="750" t="s">
        <v>603</v>
      </c>
      <c r="E843" s="751">
        <v>50113001</v>
      </c>
      <c r="F843" s="750" t="s">
        <v>611</v>
      </c>
      <c r="G843" s="749" t="s">
        <v>612</v>
      </c>
      <c r="H843" s="749">
        <v>147862</v>
      </c>
      <c r="I843" s="749">
        <v>47862</v>
      </c>
      <c r="J843" s="749" t="s">
        <v>1472</v>
      </c>
      <c r="K843" s="749" t="s">
        <v>1473</v>
      </c>
      <c r="L843" s="752">
        <v>140.53666666666663</v>
      </c>
      <c r="M843" s="752">
        <v>3</v>
      </c>
      <c r="N843" s="753">
        <v>421.6099999999999</v>
      </c>
    </row>
    <row r="844" spans="1:14" ht="14.4" customHeight="1" x14ac:dyDescent="0.3">
      <c r="A844" s="747" t="s">
        <v>574</v>
      </c>
      <c r="B844" s="748" t="s">
        <v>575</v>
      </c>
      <c r="C844" s="749" t="s">
        <v>602</v>
      </c>
      <c r="D844" s="750" t="s">
        <v>603</v>
      </c>
      <c r="E844" s="751">
        <v>50113001</v>
      </c>
      <c r="F844" s="750" t="s">
        <v>611</v>
      </c>
      <c r="G844" s="749" t="s">
        <v>628</v>
      </c>
      <c r="H844" s="749">
        <v>114439</v>
      </c>
      <c r="I844" s="749">
        <v>14439</v>
      </c>
      <c r="J844" s="749" t="s">
        <v>741</v>
      </c>
      <c r="K844" s="749" t="s">
        <v>742</v>
      </c>
      <c r="L844" s="752">
        <v>74.509999999999991</v>
      </c>
      <c r="M844" s="752">
        <v>1</v>
      </c>
      <c r="N844" s="753">
        <v>74.509999999999991</v>
      </c>
    </row>
    <row r="845" spans="1:14" ht="14.4" customHeight="1" x14ac:dyDescent="0.3">
      <c r="A845" s="747" t="s">
        <v>574</v>
      </c>
      <c r="B845" s="748" t="s">
        <v>575</v>
      </c>
      <c r="C845" s="749" t="s">
        <v>602</v>
      </c>
      <c r="D845" s="750" t="s">
        <v>603</v>
      </c>
      <c r="E845" s="751">
        <v>50113001</v>
      </c>
      <c r="F845" s="750" t="s">
        <v>611</v>
      </c>
      <c r="G845" s="749" t="s">
        <v>628</v>
      </c>
      <c r="H845" s="749">
        <v>213477</v>
      </c>
      <c r="I845" s="749">
        <v>213477</v>
      </c>
      <c r="J845" s="749" t="s">
        <v>747</v>
      </c>
      <c r="K845" s="749" t="s">
        <v>748</v>
      </c>
      <c r="L845" s="752">
        <v>3300</v>
      </c>
      <c r="M845" s="752">
        <v>10</v>
      </c>
      <c r="N845" s="753">
        <v>33000</v>
      </c>
    </row>
    <row r="846" spans="1:14" ht="14.4" customHeight="1" x14ac:dyDescent="0.3">
      <c r="A846" s="747" t="s">
        <v>574</v>
      </c>
      <c r="B846" s="748" t="s">
        <v>575</v>
      </c>
      <c r="C846" s="749" t="s">
        <v>602</v>
      </c>
      <c r="D846" s="750" t="s">
        <v>603</v>
      </c>
      <c r="E846" s="751">
        <v>50113001</v>
      </c>
      <c r="F846" s="750" t="s">
        <v>611</v>
      </c>
      <c r="G846" s="749" t="s">
        <v>612</v>
      </c>
      <c r="H846" s="749">
        <v>498429</v>
      </c>
      <c r="I846" s="749">
        <v>217208</v>
      </c>
      <c r="J846" s="749" t="s">
        <v>753</v>
      </c>
      <c r="K846" s="749" t="s">
        <v>754</v>
      </c>
      <c r="L846" s="752">
        <v>183.44999999999996</v>
      </c>
      <c r="M846" s="752">
        <v>3</v>
      </c>
      <c r="N846" s="753">
        <v>550.34999999999991</v>
      </c>
    </row>
    <row r="847" spans="1:14" ht="14.4" customHeight="1" x14ac:dyDescent="0.3">
      <c r="A847" s="747" t="s">
        <v>574</v>
      </c>
      <c r="B847" s="748" t="s">
        <v>575</v>
      </c>
      <c r="C847" s="749" t="s">
        <v>602</v>
      </c>
      <c r="D847" s="750" t="s">
        <v>603</v>
      </c>
      <c r="E847" s="751">
        <v>50113001</v>
      </c>
      <c r="F847" s="750" t="s">
        <v>611</v>
      </c>
      <c r="G847" s="749" t="s">
        <v>628</v>
      </c>
      <c r="H847" s="749">
        <v>156804</v>
      </c>
      <c r="I847" s="749">
        <v>56804</v>
      </c>
      <c r="J847" s="749" t="s">
        <v>755</v>
      </c>
      <c r="K847" s="749" t="s">
        <v>1143</v>
      </c>
      <c r="L847" s="752">
        <v>31.494999999999997</v>
      </c>
      <c r="M847" s="752">
        <v>2</v>
      </c>
      <c r="N847" s="753">
        <v>62.989999999999995</v>
      </c>
    </row>
    <row r="848" spans="1:14" ht="14.4" customHeight="1" x14ac:dyDescent="0.3">
      <c r="A848" s="747" t="s">
        <v>574</v>
      </c>
      <c r="B848" s="748" t="s">
        <v>575</v>
      </c>
      <c r="C848" s="749" t="s">
        <v>602</v>
      </c>
      <c r="D848" s="750" t="s">
        <v>603</v>
      </c>
      <c r="E848" s="751">
        <v>50113001</v>
      </c>
      <c r="F848" s="750" t="s">
        <v>611</v>
      </c>
      <c r="G848" s="749" t="s">
        <v>628</v>
      </c>
      <c r="H848" s="749">
        <v>214036</v>
      </c>
      <c r="I848" s="749">
        <v>214036</v>
      </c>
      <c r="J848" s="749" t="s">
        <v>757</v>
      </c>
      <c r="K848" s="749" t="s">
        <v>758</v>
      </c>
      <c r="L848" s="752">
        <v>40.39</v>
      </c>
      <c r="M848" s="752">
        <v>146</v>
      </c>
      <c r="N848" s="753">
        <v>5896.9400000000005</v>
      </c>
    </row>
    <row r="849" spans="1:14" ht="14.4" customHeight="1" x14ac:dyDescent="0.3">
      <c r="A849" s="747" t="s">
        <v>574</v>
      </c>
      <c r="B849" s="748" t="s">
        <v>575</v>
      </c>
      <c r="C849" s="749" t="s">
        <v>602</v>
      </c>
      <c r="D849" s="750" t="s">
        <v>603</v>
      </c>
      <c r="E849" s="751">
        <v>50113001</v>
      </c>
      <c r="F849" s="750" t="s">
        <v>611</v>
      </c>
      <c r="G849" s="749" t="s">
        <v>612</v>
      </c>
      <c r="H849" s="749">
        <v>199333</v>
      </c>
      <c r="I849" s="749">
        <v>99333</v>
      </c>
      <c r="J849" s="749" t="s">
        <v>759</v>
      </c>
      <c r="K849" s="749" t="s">
        <v>760</v>
      </c>
      <c r="L849" s="752">
        <v>247.03222222222229</v>
      </c>
      <c r="M849" s="752">
        <v>27</v>
      </c>
      <c r="N849" s="753">
        <v>6669.8700000000017</v>
      </c>
    </row>
    <row r="850" spans="1:14" ht="14.4" customHeight="1" x14ac:dyDescent="0.3">
      <c r="A850" s="747" t="s">
        <v>574</v>
      </c>
      <c r="B850" s="748" t="s">
        <v>575</v>
      </c>
      <c r="C850" s="749" t="s">
        <v>602</v>
      </c>
      <c r="D850" s="750" t="s">
        <v>603</v>
      </c>
      <c r="E850" s="751">
        <v>50113001</v>
      </c>
      <c r="F850" s="750" t="s">
        <v>611</v>
      </c>
      <c r="G850" s="749" t="s">
        <v>612</v>
      </c>
      <c r="H850" s="749">
        <v>111337</v>
      </c>
      <c r="I850" s="749">
        <v>52421</v>
      </c>
      <c r="J850" s="749" t="s">
        <v>1474</v>
      </c>
      <c r="K850" s="749" t="s">
        <v>1475</v>
      </c>
      <c r="L850" s="752">
        <v>74.360000000000014</v>
      </c>
      <c r="M850" s="752">
        <v>4</v>
      </c>
      <c r="N850" s="753">
        <v>297.44000000000005</v>
      </c>
    </row>
    <row r="851" spans="1:14" ht="14.4" customHeight="1" x14ac:dyDescent="0.3">
      <c r="A851" s="747" t="s">
        <v>574</v>
      </c>
      <c r="B851" s="748" t="s">
        <v>575</v>
      </c>
      <c r="C851" s="749" t="s">
        <v>602</v>
      </c>
      <c r="D851" s="750" t="s">
        <v>603</v>
      </c>
      <c r="E851" s="751">
        <v>50113001</v>
      </c>
      <c r="F851" s="750" t="s">
        <v>611</v>
      </c>
      <c r="G851" s="749" t="s">
        <v>612</v>
      </c>
      <c r="H851" s="749">
        <v>223543</v>
      </c>
      <c r="I851" s="749">
        <v>223543</v>
      </c>
      <c r="J851" s="749" t="s">
        <v>1144</v>
      </c>
      <c r="K851" s="749" t="s">
        <v>1145</v>
      </c>
      <c r="L851" s="752">
        <v>86.23</v>
      </c>
      <c r="M851" s="752">
        <v>1</v>
      </c>
      <c r="N851" s="753">
        <v>86.23</v>
      </c>
    </row>
    <row r="852" spans="1:14" ht="14.4" customHeight="1" x14ac:dyDescent="0.3">
      <c r="A852" s="747" t="s">
        <v>574</v>
      </c>
      <c r="B852" s="748" t="s">
        <v>575</v>
      </c>
      <c r="C852" s="749" t="s">
        <v>602</v>
      </c>
      <c r="D852" s="750" t="s">
        <v>603</v>
      </c>
      <c r="E852" s="751">
        <v>50113001</v>
      </c>
      <c r="F852" s="750" t="s">
        <v>611</v>
      </c>
      <c r="G852" s="749" t="s">
        <v>612</v>
      </c>
      <c r="H852" s="749">
        <v>31915</v>
      </c>
      <c r="I852" s="749">
        <v>31915</v>
      </c>
      <c r="J852" s="749" t="s">
        <v>763</v>
      </c>
      <c r="K852" s="749" t="s">
        <v>764</v>
      </c>
      <c r="L852" s="752">
        <v>173.69</v>
      </c>
      <c r="M852" s="752">
        <v>36</v>
      </c>
      <c r="N852" s="753">
        <v>6252.84</v>
      </c>
    </row>
    <row r="853" spans="1:14" ht="14.4" customHeight="1" x14ac:dyDescent="0.3">
      <c r="A853" s="747" t="s">
        <v>574</v>
      </c>
      <c r="B853" s="748" t="s">
        <v>575</v>
      </c>
      <c r="C853" s="749" t="s">
        <v>602</v>
      </c>
      <c r="D853" s="750" t="s">
        <v>603</v>
      </c>
      <c r="E853" s="751">
        <v>50113001</v>
      </c>
      <c r="F853" s="750" t="s">
        <v>611</v>
      </c>
      <c r="G853" s="749" t="s">
        <v>612</v>
      </c>
      <c r="H853" s="749">
        <v>47256</v>
      </c>
      <c r="I853" s="749">
        <v>47256</v>
      </c>
      <c r="J853" s="749" t="s">
        <v>765</v>
      </c>
      <c r="K853" s="749" t="s">
        <v>1325</v>
      </c>
      <c r="L853" s="752">
        <v>222.2</v>
      </c>
      <c r="M853" s="752">
        <v>11</v>
      </c>
      <c r="N853" s="753">
        <v>2444.1999999999998</v>
      </c>
    </row>
    <row r="854" spans="1:14" ht="14.4" customHeight="1" x14ac:dyDescent="0.3">
      <c r="A854" s="747" t="s">
        <v>574</v>
      </c>
      <c r="B854" s="748" t="s">
        <v>575</v>
      </c>
      <c r="C854" s="749" t="s">
        <v>602</v>
      </c>
      <c r="D854" s="750" t="s">
        <v>603</v>
      </c>
      <c r="E854" s="751">
        <v>50113001</v>
      </c>
      <c r="F854" s="750" t="s">
        <v>611</v>
      </c>
      <c r="G854" s="749" t="s">
        <v>612</v>
      </c>
      <c r="H854" s="749">
        <v>47244</v>
      </c>
      <c r="I854" s="749">
        <v>47244</v>
      </c>
      <c r="J854" s="749" t="s">
        <v>765</v>
      </c>
      <c r="K854" s="749" t="s">
        <v>764</v>
      </c>
      <c r="L854" s="752">
        <v>143</v>
      </c>
      <c r="M854" s="752">
        <v>2</v>
      </c>
      <c r="N854" s="753">
        <v>286</v>
      </c>
    </row>
    <row r="855" spans="1:14" ht="14.4" customHeight="1" x14ac:dyDescent="0.3">
      <c r="A855" s="747" t="s">
        <v>574</v>
      </c>
      <c r="B855" s="748" t="s">
        <v>575</v>
      </c>
      <c r="C855" s="749" t="s">
        <v>602</v>
      </c>
      <c r="D855" s="750" t="s">
        <v>603</v>
      </c>
      <c r="E855" s="751">
        <v>50113001</v>
      </c>
      <c r="F855" s="750" t="s">
        <v>611</v>
      </c>
      <c r="G855" s="749" t="s">
        <v>612</v>
      </c>
      <c r="H855" s="749">
        <v>47249</v>
      </c>
      <c r="I855" s="749">
        <v>47249</v>
      </c>
      <c r="J855" s="749" t="s">
        <v>765</v>
      </c>
      <c r="K855" s="749" t="s">
        <v>766</v>
      </c>
      <c r="L855" s="752">
        <v>126.5</v>
      </c>
      <c r="M855" s="752">
        <v>12</v>
      </c>
      <c r="N855" s="753">
        <v>1518</v>
      </c>
    </row>
    <row r="856" spans="1:14" ht="14.4" customHeight="1" x14ac:dyDescent="0.3">
      <c r="A856" s="747" t="s">
        <v>574</v>
      </c>
      <c r="B856" s="748" t="s">
        <v>575</v>
      </c>
      <c r="C856" s="749" t="s">
        <v>602</v>
      </c>
      <c r="D856" s="750" t="s">
        <v>603</v>
      </c>
      <c r="E856" s="751">
        <v>50113001</v>
      </c>
      <c r="F856" s="750" t="s">
        <v>611</v>
      </c>
      <c r="G856" s="749" t="s">
        <v>612</v>
      </c>
      <c r="H856" s="749">
        <v>106092</v>
      </c>
      <c r="I856" s="749">
        <v>6092</v>
      </c>
      <c r="J856" s="749" t="s">
        <v>1329</v>
      </c>
      <c r="K856" s="749" t="s">
        <v>1330</v>
      </c>
      <c r="L856" s="752">
        <v>278.66000000000003</v>
      </c>
      <c r="M856" s="752">
        <v>3</v>
      </c>
      <c r="N856" s="753">
        <v>835.98</v>
      </c>
    </row>
    <row r="857" spans="1:14" ht="14.4" customHeight="1" x14ac:dyDescent="0.3">
      <c r="A857" s="747" t="s">
        <v>574</v>
      </c>
      <c r="B857" s="748" t="s">
        <v>575</v>
      </c>
      <c r="C857" s="749" t="s">
        <v>602</v>
      </c>
      <c r="D857" s="750" t="s">
        <v>603</v>
      </c>
      <c r="E857" s="751">
        <v>50113001</v>
      </c>
      <c r="F857" s="750" t="s">
        <v>611</v>
      </c>
      <c r="G857" s="749" t="s">
        <v>612</v>
      </c>
      <c r="H857" s="749">
        <v>102538</v>
      </c>
      <c r="I857" s="749">
        <v>2538</v>
      </c>
      <c r="J857" s="749" t="s">
        <v>1331</v>
      </c>
      <c r="K857" s="749" t="s">
        <v>1332</v>
      </c>
      <c r="L857" s="752">
        <v>55.500000000000014</v>
      </c>
      <c r="M857" s="752">
        <v>1</v>
      </c>
      <c r="N857" s="753">
        <v>55.500000000000014</v>
      </c>
    </row>
    <row r="858" spans="1:14" ht="14.4" customHeight="1" x14ac:dyDescent="0.3">
      <c r="A858" s="747" t="s">
        <v>574</v>
      </c>
      <c r="B858" s="748" t="s">
        <v>575</v>
      </c>
      <c r="C858" s="749" t="s">
        <v>602</v>
      </c>
      <c r="D858" s="750" t="s">
        <v>603</v>
      </c>
      <c r="E858" s="751">
        <v>50113001</v>
      </c>
      <c r="F858" s="750" t="s">
        <v>611</v>
      </c>
      <c r="G858" s="749" t="s">
        <v>612</v>
      </c>
      <c r="H858" s="749">
        <v>215605</v>
      </c>
      <c r="I858" s="749">
        <v>215605</v>
      </c>
      <c r="J858" s="749" t="s">
        <v>771</v>
      </c>
      <c r="K858" s="749" t="s">
        <v>1449</v>
      </c>
      <c r="L858" s="752">
        <v>28.26</v>
      </c>
      <c r="M858" s="752">
        <v>2</v>
      </c>
      <c r="N858" s="753">
        <v>56.52</v>
      </c>
    </row>
    <row r="859" spans="1:14" ht="14.4" customHeight="1" x14ac:dyDescent="0.3">
      <c r="A859" s="747" t="s">
        <v>574</v>
      </c>
      <c r="B859" s="748" t="s">
        <v>575</v>
      </c>
      <c r="C859" s="749" t="s">
        <v>602</v>
      </c>
      <c r="D859" s="750" t="s">
        <v>603</v>
      </c>
      <c r="E859" s="751">
        <v>50113001</v>
      </c>
      <c r="F859" s="750" t="s">
        <v>611</v>
      </c>
      <c r="G859" s="749" t="s">
        <v>612</v>
      </c>
      <c r="H859" s="749">
        <v>193746</v>
      </c>
      <c r="I859" s="749">
        <v>93746</v>
      </c>
      <c r="J859" s="749" t="s">
        <v>1148</v>
      </c>
      <c r="K859" s="749" t="s">
        <v>1149</v>
      </c>
      <c r="L859" s="752">
        <v>366.22</v>
      </c>
      <c r="M859" s="752">
        <v>1</v>
      </c>
      <c r="N859" s="753">
        <v>366.22</v>
      </c>
    </row>
    <row r="860" spans="1:14" ht="14.4" customHeight="1" x14ac:dyDescent="0.3">
      <c r="A860" s="747" t="s">
        <v>574</v>
      </c>
      <c r="B860" s="748" t="s">
        <v>575</v>
      </c>
      <c r="C860" s="749" t="s">
        <v>602</v>
      </c>
      <c r="D860" s="750" t="s">
        <v>603</v>
      </c>
      <c r="E860" s="751">
        <v>50113001</v>
      </c>
      <c r="F860" s="750" t="s">
        <v>611</v>
      </c>
      <c r="G860" s="749" t="s">
        <v>628</v>
      </c>
      <c r="H860" s="749">
        <v>100308</v>
      </c>
      <c r="I860" s="749">
        <v>100308</v>
      </c>
      <c r="J860" s="749" t="s">
        <v>773</v>
      </c>
      <c r="K860" s="749" t="s">
        <v>775</v>
      </c>
      <c r="L860" s="752">
        <v>40.071304347826079</v>
      </c>
      <c r="M860" s="752">
        <v>23</v>
      </c>
      <c r="N860" s="753">
        <v>921.63999999999987</v>
      </c>
    </row>
    <row r="861" spans="1:14" ht="14.4" customHeight="1" x14ac:dyDescent="0.3">
      <c r="A861" s="747" t="s">
        <v>574</v>
      </c>
      <c r="B861" s="748" t="s">
        <v>575</v>
      </c>
      <c r="C861" s="749" t="s">
        <v>602</v>
      </c>
      <c r="D861" s="750" t="s">
        <v>603</v>
      </c>
      <c r="E861" s="751">
        <v>50113001</v>
      </c>
      <c r="F861" s="750" t="s">
        <v>611</v>
      </c>
      <c r="G861" s="749" t="s">
        <v>612</v>
      </c>
      <c r="H861" s="749">
        <v>214355</v>
      </c>
      <c r="I861" s="749">
        <v>214355</v>
      </c>
      <c r="J861" s="749" t="s">
        <v>776</v>
      </c>
      <c r="K861" s="749" t="s">
        <v>777</v>
      </c>
      <c r="L861" s="752">
        <v>215.18</v>
      </c>
      <c r="M861" s="752">
        <v>10</v>
      </c>
      <c r="N861" s="753">
        <v>2151.8000000000002</v>
      </c>
    </row>
    <row r="862" spans="1:14" ht="14.4" customHeight="1" x14ac:dyDescent="0.3">
      <c r="A862" s="747" t="s">
        <v>574</v>
      </c>
      <c r="B862" s="748" t="s">
        <v>575</v>
      </c>
      <c r="C862" s="749" t="s">
        <v>602</v>
      </c>
      <c r="D862" s="750" t="s">
        <v>603</v>
      </c>
      <c r="E862" s="751">
        <v>50113001</v>
      </c>
      <c r="F862" s="750" t="s">
        <v>611</v>
      </c>
      <c r="G862" s="749" t="s">
        <v>628</v>
      </c>
      <c r="H862" s="749">
        <v>216670</v>
      </c>
      <c r="I862" s="749">
        <v>216670</v>
      </c>
      <c r="J862" s="749" t="s">
        <v>780</v>
      </c>
      <c r="K862" s="749" t="s">
        <v>781</v>
      </c>
      <c r="L862" s="752">
        <v>314.27</v>
      </c>
      <c r="M862" s="752">
        <v>2</v>
      </c>
      <c r="N862" s="753">
        <v>628.54</v>
      </c>
    </row>
    <row r="863" spans="1:14" ht="14.4" customHeight="1" x14ac:dyDescent="0.3">
      <c r="A863" s="747" t="s">
        <v>574</v>
      </c>
      <c r="B863" s="748" t="s">
        <v>575</v>
      </c>
      <c r="C863" s="749" t="s">
        <v>602</v>
      </c>
      <c r="D863" s="750" t="s">
        <v>603</v>
      </c>
      <c r="E863" s="751">
        <v>50113001</v>
      </c>
      <c r="F863" s="750" t="s">
        <v>611</v>
      </c>
      <c r="G863" s="749" t="s">
        <v>576</v>
      </c>
      <c r="H863" s="749">
        <v>216572</v>
      </c>
      <c r="I863" s="749">
        <v>216572</v>
      </c>
      <c r="J863" s="749" t="s">
        <v>782</v>
      </c>
      <c r="K863" s="749" t="s">
        <v>783</v>
      </c>
      <c r="L863" s="752">
        <v>36.28</v>
      </c>
      <c r="M863" s="752">
        <v>30</v>
      </c>
      <c r="N863" s="753">
        <v>1088.4000000000001</v>
      </c>
    </row>
    <row r="864" spans="1:14" ht="14.4" customHeight="1" x14ac:dyDescent="0.3">
      <c r="A864" s="747" t="s">
        <v>574</v>
      </c>
      <c r="B864" s="748" t="s">
        <v>575</v>
      </c>
      <c r="C864" s="749" t="s">
        <v>602</v>
      </c>
      <c r="D864" s="750" t="s">
        <v>603</v>
      </c>
      <c r="E864" s="751">
        <v>50113001</v>
      </c>
      <c r="F864" s="750" t="s">
        <v>611</v>
      </c>
      <c r="G864" s="749" t="s">
        <v>612</v>
      </c>
      <c r="H864" s="749">
        <v>223200</v>
      </c>
      <c r="I864" s="749">
        <v>223200</v>
      </c>
      <c r="J864" s="749" t="s">
        <v>786</v>
      </c>
      <c r="K864" s="749" t="s">
        <v>787</v>
      </c>
      <c r="L864" s="752">
        <v>152.09999999999997</v>
      </c>
      <c r="M864" s="752">
        <v>1</v>
      </c>
      <c r="N864" s="753">
        <v>152.09999999999997</v>
      </c>
    </row>
    <row r="865" spans="1:14" ht="14.4" customHeight="1" x14ac:dyDescent="0.3">
      <c r="A865" s="747" t="s">
        <v>574</v>
      </c>
      <c r="B865" s="748" t="s">
        <v>575</v>
      </c>
      <c r="C865" s="749" t="s">
        <v>602</v>
      </c>
      <c r="D865" s="750" t="s">
        <v>603</v>
      </c>
      <c r="E865" s="751">
        <v>50113001</v>
      </c>
      <c r="F865" s="750" t="s">
        <v>611</v>
      </c>
      <c r="G865" s="749" t="s">
        <v>612</v>
      </c>
      <c r="H865" s="749">
        <v>51383</v>
      </c>
      <c r="I865" s="749">
        <v>51383</v>
      </c>
      <c r="J865" s="749" t="s">
        <v>788</v>
      </c>
      <c r="K865" s="749" t="s">
        <v>790</v>
      </c>
      <c r="L865" s="752">
        <v>93.5</v>
      </c>
      <c r="M865" s="752">
        <v>14</v>
      </c>
      <c r="N865" s="753">
        <v>1309</v>
      </c>
    </row>
    <row r="866" spans="1:14" ht="14.4" customHeight="1" x14ac:dyDescent="0.3">
      <c r="A866" s="747" t="s">
        <v>574</v>
      </c>
      <c r="B866" s="748" t="s">
        <v>575</v>
      </c>
      <c r="C866" s="749" t="s">
        <v>602</v>
      </c>
      <c r="D866" s="750" t="s">
        <v>603</v>
      </c>
      <c r="E866" s="751">
        <v>50113001</v>
      </c>
      <c r="F866" s="750" t="s">
        <v>611</v>
      </c>
      <c r="G866" s="749" t="s">
        <v>612</v>
      </c>
      <c r="H866" s="749">
        <v>51366</v>
      </c>
      <c r="I866" s="749">
        <v>51366</v>
      </c>
      <c r="J866" s="749" t="s">
        <v>788</v>
      </c>
      <c r="K866" s="749" t="s">
        <v>791</v>
      </c>
      <c r="L866" s="752">
        <v>171.6</v>
      </c>
      <c r="M866" s="752">
        <v>365</v>
      </c>
      <c r="N866" s="753">
        <v>62634</v>
      </c>
    </row>
    <row r="867" spans="1:14" ht="14.4" customHeight="1" x14ac:dyDescent="0.3">
      <c r="A867" s="747" t="s">
        <v>574</v>
      </c>
      <c r="B867" s="748" t="s">
        <v>575</v>
      </c>
      <c r="C867" s="749" t="s">
        <v>602</v>
      </c>
      <c r="D867" s="750" t="s">
        <v>603</v>
      </c>
      <c r="E867" s="751">
        <v>50113001</v>
      </c>
      <c r="F867" s="750" t="s">
        <v>611</v>
      </c>
      <c r="G867" s="749" t="s">
        <v>612</v>
      </c>
      <c r="H867" s="749">
        <v>51384</v>
      </c>
      <c r="I867" s="749">
        <v>51384</v>
      </c>
      <c r="J867" s="749" t="s">
        <v>788</v>
      </c>
      <c r="K867" s="749" t="s">
        <v>1476</v>
      </c>
      <c r="L867" s="752">
        <v>192.5</v>
      </c>
      <c r="M867" s="752">
        <v>3</v>
      </c>
      <c r="N867" s="753">
        <v>577.5</v>
      </c>
    </row>
    <row r="868" spans="1:14" ht="14.4" customHeight="1" x14ac:dyDescent="0.3">
      <c r="A868" s="747" t="s">
        <v>574</v>
      </c>
      <c r="B868" s="748" t="s">
        <v>575</v>
      </c>
      <c r="C868" s="749" t="s">
        <v>602</v>
      </c>
      <c r="D868" s="750" t="s">
        <v>603</v>
      </c>
      <c r="E868" s="751">
        <v>50113001</v>
      </c>
      <c r="F868" s="750" t="s">
        <v>611</v>
      </c>
      <c r="G868" s="749" t="s">
        <v>612</v>
      </c>
      <c r="H868" s="749">
        <v>207897</v>
      </c>
      <c r="I868" s="749">
        <v>207897</v>
      </c>
      <c r="J868" s="749" t="s">
        <v>792</v>
      </c>
      <c r="K868" s="749" t="s">
        <v>1150</v>
      </c>
      <c r="L868" s="752">
        <v>44.59</v>
      </c>
      <c r="M868" s="752">
        <v>2</v>
      </c>
      <c r="N868" s="753">
        <v>89.18</v>
      </c>
    </row>
    <row r="869" spans="1:14" ht="14.4" customHeight="1" x14ac:dyDescent="0.3">
      <c r="A869" s="747" t="s">
        <v>574</v>
      </c>
      <c r="B869" s="748" t="s">
        <v>575</v>
      </c>
      <c r="C869" s="749" t="s">
        <v>602</v>
      </c>
      <c r="D869" s="750" t="s">
        <v>603</v>
      </c>
      <c r="E869" s="751">
        <v>50113001</v>
      </c>
      <c r="F869" s="750" t="s">
        <v>611</v>
      </c>
      <c r="G869" s="749" t="s">
        <v>612</v>
      </c>
      <c r="H869" s="749">
        <v>846629</v>
      </c>
      <c r="I869" s="749">
        <v>100013</v>
      </c>
      <c r="J869" s="749" t="s">
        <v>792</v>
      </c>
      <c r="K869" s="749" t="s">
        <v>1150</v>
      </c>
      <c r="L869" s="752">
        <v>44.589999999999996</v>
      </c>
      <c r="M869" s="752">
        <v>1</v>
      </c>
      <c r="N869" s="753">
        <v>44.589999999999996</v>
      </c>
    </row>
    <row r="870" spans="1:14" ht="14.4" customHeight="1" x14ac:dyDescent="0.3">
      <c r="A870" s="747" t="s">
        <v>574</v>
      </c>
      <c r="B870" s="748" t="s">
        <v>575</v>
      </c>
      <c r="C870" s="749" t="s">
        <v>602</v>
      </c>
      <c r="D870" s="750" t="s">
        <v>603</v>
      </c>
      <c r="E870" s="751">
        <v>50113001</v>
      </c>
      <c r="F870" s="750" t="s">
        <v>611</v>
      </c>
      <c r="G870" s="749" t="s">
        <v>612</v>
      </c>
      <c r="H870" s="749">
        <v>187299</v>
      </c>
      <c r="I870" s="749">
        <v>87299</v>
      </c>
      <c r="J870" s="749" t="s">
        <v>1341</v>
      </c>
      <c r="K870" s="749" t="s">
        <v>1342</v>
      </c>
      <c r="L870" s="752">
        <v>1013.67</v>
      </c>
      <c r="M870" s="752">
        <v>1</v>
      </c>
      <c r="N870" s="753">
        <v>1013.67</v>
      </c>
    </row>
    <row r="871" spans="1:14" ht="14.4" customHeight="1" x14ac:dyDescent="0.3">
      <c r="A871" s="747" t="s">
        <v>574</v>
      </c>
      <c r="B871" s="748" t="s">
        <v>575</v>
      </c>
      <c r="C871" s="749" t="s">
        <v>602</v>
      </c>
      <c r="D871" s="750" t="s">
        <v>603</v>
      </c>
      <c r="E871" s="751">
        <v>50113001</v>
      </c>
      <c r="F871" s="750" t="s">
        <v>611</v>
      </c>
      <c r="G871" s="749" t="s">
        <v>612</v>
      </c>
      <c r="H871" s="749">
        <v>193724</v>
      </c>
      <c r="I871" s="749">
        <v>93724</v>
      </c>
      <c r="J871" s="749" t="s">
        <v>800</v>
      </c>
      <c r="K871" s="749" t="s">
        <v>801</v>
      </c>
      <c r="L871" s="752">
        <v>68.33</v>
      </c>
      <c r="M871" s="752">
        <v>2</v>
      </c>
      <c r="N871" s="753">
        <v>136.66</v>
      </c>
    </row>
    <row r="872" spans="1:14" ht="14.4" customHeight="1" x14ac:dyDescent="0.3">
      <c r="A872" s="747" t="s">
        <v>574</v>
      </c>
      <c r="B872" s="748" t="s">
        <v>575</v>
      </c>
      <c r="C872" s="749" t="s">
        <v>602</v>
      </c>
      <c r="D872" s="750" t="s">
        <v>603</v>
      </c>
      <c r="E872" s="751">
        <v>50113001</v>
      </c>
      <c r="F872" s="750" t="s">
        <v>611</v>
      </c>
      <c r="G872" s="749" t="s">
        <v>612</v>
      </c>
      <c r="H872" s="749">
        <v>202878</v>
      </c>
      <c r="I872" s="749">
        <v>202878</v>
      </c>
      <c r="J872" s="749" t="s">
        <v>1477</v>
      </c>
      <c r="K872" s="749" t="s">
        <v>1478</v>
      </c>
      <c r="L872" s="752">
        <v>42.358648648648654</v>
      </c>
      <c r="M872" s="752">
        <v>37</v>
      </c>
      <c r="N872" s="753">
        <v>1567.2700000000002</v>
      </c>
    </row>
    <row r="873" spans="1:14" ht="14.4" customHeight="1" x14ac:dyDescent="0.3">
      <c r="A873" s="747" t="s">
        <v>574</v>
      </c>
      <c r="B873" s="748" t="s">
        <v>575</v>
      </c>
      <c r="C873" s="749" t="s">
        <v>602</v>
      </c>
      <c r="D873" s="750" t="s">
        <v>603</v>
      </c>
      <c r="E873" s="751">
        <v>50113001</v>
      </c>
      <c r="F873" s="750" t="s">
        <v>611</v>
      </c>
      <c r="G873" s="749" t="s">
        <v>612</v>
      </c>
      <c r="H873" s="749">
        <v>218183</v>
      </c>
      <c r="I873" s="749">
        <v>218183</v>
      </c>
      <c r="J873" s="749" t="s">
        <v>1479</v>
      </c>
      <c r="K873" s="749" t="s">
        <v>1480</v>
      </c>
      <c r="L873" s="752">
        <v>566.56000000000006</v>
      </c>
      <c r="M873" s="752">
        <v>1</v>
      </c>
      <c r="N873" s="753">
        <v>566.56000000000006</v>
      </c>
    </row>
    <row r="874" spans="1:14" ht="14.4" customHeight="1" x14ac:dyDescent="0.3">
      <c r="A874" s="747" t="s">
        <v>574</v>
      </c>
      <c r="B874" s="748" t="s">
        <v>575</v>
      </c>
      <c r="C874" s="749" t="s">
        <v>602</v>
      </c>
      <c r="D874" s="750" t="s">
        <v>603</v>
      </c>
      <c r="E874" s="751">
        <v>50113001</v>
      </c>
      <c r="F874" s="750" t="s">
        <v>611</v>
      </c>
      <c r="G874" s="749" t="s">
        <v>612</v>
      </c>
      <c r="H874" s="749">
        <v>117189</v>
      </c>
      <c r="I874" s="749">
        <v>17189</v>
      </c>
      <c r="J874" s="749" t="s">
        <v>804</v>
      </c>
      <c r="K874" s="749" t="s">
        <v>805</v>
      </c>
      <c r="L874" s="752">
        <v>55.869999999999962</v>
      </c>
      <c r="M874" s="752">
        <v>2</v>
      </c>
      <c r="N874" s="753">
        <v>111.73999999999992</v>
      </c>
    </row>
    <row r="875" spans="1:14" ht="14.4" customHeight="1" x14ac:dyDescent="0.3">
      <c r="A875" s="747" t="s">
        <v>574</v>
      </c>
      <c r="B875" s="748" t="s">
        <v>575</v>
      </c>
      <c r="C875" s="749" t="s">
        <v>602</v>
      </c>
      <c r="D875" s="750" t="s">
        <v>603</v>
      </c>
      <c r="E875" s="751">
        <v>50113001</v>
      </c>
      <c r="F875" s="750" t="s">
        <v>611</v>
      </c>
      <c r="G875" s="749" t="s">
        <v>612</v>
      </c>
      <c r="H875" s="749">
        <v>102486</v>
      </c>
      <c r="I875" s="749">
        <v>2486</v>
      </c>
      <c r="J875" s="749" t="s">
        <v>1481</v>
      </c>
      <c r="K875" s="749" t="s">
        <v>1482</v>
      </c>
      <c r="L875" s="752">
        <v>123.10000000000002</v>
      </c>
      <c r="M875" s="752">
        <v>2</v>
      </c>
      <c r="N875" s="753">
        <v>246.20000000000005</v>
      </c>
    </row>
    <row r="876" spans="1:14" ht="14.4" customHeight="1" x14ac:dyDescent="0.3">
      <c r="A876" s="747" t="s">
        <v>574</v>
      </c>
      <c r="B876" s="748" t="s">
        <v>575</v>
      </c>
      <c r="C876" s="749" t="s">
        <v>602</v>
      </c>
      <c r="D876" s="750" t="s">
        <v>603</v>
      </c>
      <c r="E876" s="751">
        <v>50113001</v>
      </c>
      <c r="F876" s="750" t="s">
        <v>611</v>
      </c>
      <c r="G876" s="749" t="s">
        <v>612</v>
      </c>
      <c r="H876" s="749">
        <v>848725</v>
      </c>
      <c r="I876" s="749">
        <v>107677</v>
      </c>
      <c r="J876" s="749" t="s">
        <v>1157</v>
      </c>
      <c r="K876" s="749" t="s">
        <v>1158</v>
      </c>
      <c r="L876" s="752">
        <v>382.11000000000007</v>
      </c>
      <c r="M876" s="752">
        <v>8</v>
      </c>
      <c r="N876" s="753">
        <v>3056.8800000000006</v>
      </c>
    </row>
    <row r="877" spans="1:14" ht="14.4" customHeight="1" x14ac:dyDescent="0.3">
      <c r="A877" s="747" t="s">
        <v>574</v>
      </c>
      <c r="B877" s="748" t="s">
        <v>575</v>
      </c>
      <c r="C877" s="749" t="s">
        <v>602</v>
      </c>
      <c r="D877" s="750" t="s">
        <v>603</v>
      </c>
      <c r="E877" s="751">
        <v>50113001</v>
      </c>
      <c r="F877" s="750" t="s">
        <v>611</v>
      </c>
      <c r="G877" s="749" t="s">
        <v>612</v>
      </c>
      <c r="H877" s="749">
        <v>100489</v>
      </c>
      <c r="I877" s="749">
        <v>489</v>
      </c>
      <c r="J877" s="749" t="s">
        <v>808</v>
      </c>
      <c r="K877" s="749" t="s">
        <v>809</v>
      </c>
      <c r="L877" s="752">
        <v>47.34</v>
      </c>
      <c r="M877" s="752">
        <v>82</v>
      </c>
      <c r="N877" s="753">
        <v>3881.88</v>
      </c>
    </row>
    <row r="878" spans="1:14" ht="14.4" customHeight="1" x14ac:dyDescent="0.3">
      <c r="A878" s="747" t="s">
        <v>574</v>
      </c>
      <c r="B878" s="748" t="s">
        <v>575</v>
      </c>
      <c r="C878" s="749" t="s">
        <v>602</v>
      </c>
      <c r="D878" s="750" t="s">
        <v>603</v>
      </c>
      <c r="E878" s="751">
        <v>50113001</v>
      </c>
      <c r="F878" s="750" t="s">
        <v>611</v>
      </c>
      <c r="G878" s="749" t="s">
        <v>628</v>
      </c>
      <c r="H878" s="749">
        <v>169623</v>
      </c>
      <c r="I878" s="749">
        <v>169623</v>
      </c>
      <c r="J878" s="749" t="s">
        <v>1159</v>
      </c>
      <c r="K878" s="749" t="s">
        <v>1160</v>
      </c>
      <c r="L878" s="752">
        <v>33.140000000000008</v>
      </c>
      <c r="M878" s="752">
        <v>1</v>
      </c>
      <c r="N878" s="753">
        <v>33.140000000000008</v>
      </c>
    </row>
    <row r="879" spans="1:14" ht="14.4" customHeight="1" x14ac:dyDescent="0.3">
      <c r="A879" s="747" t="s">
        <v>574</v>
      </c>
      <c r="B879" s="748" t="s">
        <v>575</v>
      </c>
      <c r="C879" s="749" t="s">
        <v>602</v>
      </c>
      <c r="D879" s="750" t="s">
        <v>603</v>
      </c>
      <c r="E879" s="751">
        <v>50113001</v>
      </c>
      <c r="F879" s="750" t="s">
        <v>611</v>
      </c>
      <c r="G879" s="749" t="s">
        <v>628</v>
      </c>
      <c r="H879" s="749">
        <v>166759</v>
      </c>
      <c r="I879" s="749">
        <v>166759</v>
      </c>
      <c r="J879" s="749" t="s">
        <v>811</v>
      </c>
      <c r="K879" s="749" t="s">
        <v>1162</v>
      </c>
      <c r="L879" s="752">
        <v>123.315</v>
      </c>
      <c r="M879" s="752">
        <v>4</v>
      </c>
      <c r="N879" s="753">
        <v>493.26</v>
      </c>
    </row>
    <row r="880" spans="1:14" ht="14.4" customHeight="1" x14ac:dyDescent="0.3">
      <c r="A880" s="747" t="s">
        <v>574</v>
      </c>
      <c r="B880" s="748" t="s">
        <v>575</v>
      </c>
      <c r="C880" s="749" t="s">
        <v>602</v>
      </c>
      <c r="D880" s="750" t="s">
        <v>603</v>
      </c>
      <c r="E880" s="751">
        <v>50113001</v>
      </c>
      <c r="F880" s="750" t="s">
        <v>611</v>
      </c>
      <c r="G880" s="749" t="s">
        <v>612</v>
      </c>
      <c r="H880" s="749">
        <v>930661</v>
      </c>
      <c r="I880" s="749">
        <v>0</v>
      </c>
      <c r="J880" s="749" t="s">
        <v>813</v>
      </c>
      <c r="K880" s="749" t="s">
        <v>576</v>
      </c>
      <c r="L880" s="752">
        <v>332.76402226666647</v>
      </c>
      <c r="M880" s="752">
        <v>40</v>
      </c>
      <c r="N880" s="753">
        <v>13310.560890666658</v>
      </c>
    </row>
    <row r="881" spans="1:14" ht="14.4" customHeight="1" x14ac:dyDescent="0.3">
      <c r="A881" s="747" t="s">
        <v>574</v>
      </c>
      <c r="B881" s="748" t="s">
        <v>575</v>
      </c>
      <c r="C881" s="749" t="s">
        <v>602</v>
      </c>
      <c r="D881" s="750" t="s">
        <v>603</v>
      </c>
      <c r="E881" s="751">
        <v>50113001</v>
      </c>
      <c r="F881" s="750" t="s">
        <v>611</v>
      </c>
      <c r="G881" s="749" t="s">
        <v>612</v>
      </c>
      <c r="H881" s="749">
        <v>900881</v>
      </c>
      <c r="I881" s="749">
        <v>0</v>
      </c>
      <c r="J881" s="749" t="s">
        <v>1346</v>
      </c>
      <c r="K881" s="749" t="s">
        <v>576</v>
      </c>
      <c r="L881" s="752">
        <v>148.68239490231764</v>
      </c>
      <c r="M881" s="752">
        <v>1</v>
      </c>
      <c r="N881" s="753">
        <v>148.68239490231764</v>
      </c>
    </row>
    <row r="882" spans="1:14" ht="14.4" customHeight="1" x14ac:dyDescent="0.3">
      <c r="A882" s="747" t="s">
        <v>574</v>
      </c>
      <c r="B882" s="748" t="s">
        <v>575</v>
      </c>
      <c r="C882" s="749" t="s">
        <v>602</v>
      </c>
      <c r="D882" s="750" t="s">
        <v>603</v>
      </c>
      <c r="E882" s="751">
        <v>50113001</v>
      </c>
      <c r="F882" s="750" t="s">
        <v>611</v>
      </c>
      <c r="G882" s="749" t="s">
        <v>612</v>
      </c>
      <c r="H882" s="749">
        <v>900497</v>
      </c>
      <c r="I882" s="749">
        <v>0</v>
      </c>
      <c r="J882" s="749" t="s">
        <v>1483</v>
      </c>
      <c r="K882" s="749" t="s">
        <v>576</v>
      </c>
      <c r="L882" s="752">
        <v>450.61422500771022</v>
      </c>
      <c r="M882" s="752">
        <v>1</v>
      </c>
      <c r="N882" s="753">
        <v>450.61422500771022</v>
      </c>
    </row>
    <row r="883" spans="1:14" ht="14.4" customHeight="1" x14ac:dyDescent="0.3">
      <c r="A883" s="747" t="s">
        <v>574</v>
      </c>
      <c r="B883" s="748" t="s">
        <v>575</v>
      </c>
      <c r="C883" s="749" t="s">
        <v>602</v>
      </c>
      <c r="D883" s="750" t="s">
        <v>603</v>
      </c>
      <c r="E883" s="751">
        <v>50113001</v>
      </c>
      <c r="F883" s="750" t="s">
        <v>611</v>
      </c>
      <c r="G883" s="749" t="s">
        <v>612</v>
      </c>
      <c r="H883" s="749">
        <v>844350</v>
      </c>
      <c r="I883" s="749">
        <v>0</v>
      </c>
      <c r="J883" s="749" t="s">
        <v>815</v>
      </c>
      <c r="K883" s="749" t="s">
        <v>576</v>
      </c>
      <c r="L883" s="752">
        <v>79.888303507664475</v>
      </c>
      <c r="M883" s="752">
        <v>4</v>
      </c>
      <c r="N883" s="753">
        <v>319.5532140306579</v>
      </c>
    </row>
    <row r="884" spans="1:14" ht="14.4" customHeight="1" x14ac:dyDescent="0.3">
      <c r="A884" s="747" t="s">
        <v>574</v>
      </c>
      <c r="B884" s="748" t="s">
        <v>575</v>
      </c>
      <c r="C884" s="749" t="s">
        <v>602</v>
      </c>
      <c r="D884" s="750" t="s">
        <v>603</v>
      </c>
      <c r="E884" s="751">
        <v>50113001</v>
      </c>
      <c r="F884" s="750" t="s">
        <v>611</v>
      </c>
      <c r="G884" s="749" t="s">
        <v>612</v>
      </c>
      <c r="H884" s="749">
        <v>395019</v>
      </c>
      <c r="I884" s="749">
        <v>0</v>
      </c>
      <c r="J884" s="749" t="s">
        <v>817</v>
      </c>
      <c r="K884" s="749" t="s">
        <v>818</v>
      </c>
      <c r="L884" s="752">
        <v>120.41054393826614</v>
      </c>
      <c r="M884" s="752">
        <v>21</v>
      </c>
      <c r="N884" s="753">
        <v>2528.6214227035889</v>
      </c>
    </row>
    <row r="885" spans="1:14" ht="14.4" customHeight="1" x14ac:dyDescent="0.3">
      <c r="A885" s="747" t="s">
        <v>574</v>
      </c>
      <c r="B885" s="748" t="s">
        <v>575</v>
      </c>
      <c r="C885" s="749" t="s">
        <v>602</v>
      </c>
      <c r="D885" s="750" t="s">
        <v>603</v>
      </c>
      <c r="E885" s="751">
        <v>50113001</v>
      </c>
      <c r="F885" s="750" t="s">
        <v>611</v>
      </c>
      <c r="G885" s="749" t="s">
        <v>612</v>
      </c>
      <c r="H885" s="749">
        <v>930255</v>
      </c>
      <c r="I885" s="749">
        <v>0</v>
      </c>
      <c r="J885" s="749" t="s">
        <v>1484</v>
      </c>
      <c r="K885" s="749" t="s">
        <v>576</v>
      </c>
      <c r="L885" s="752">
        <v>124.17577269102632</v>
      </c>
      <c r="M885" s="752">
        <v>3</v>
      </c>
      <c r="N885" s="753">
        <v>372.52731807307896</v>
      </c>
    </row>
    <row r="886" spans="1:14" ht="14.4" customHeight="1" x14ac:dyDescent="0.3">
      <c r="A886" s="747" t="s">
        <v>574</v>
      </c>
      <c r="B886" s="748" t="s">
        <v>575</v>
      </c>
      <c r="C886" s="749" t="s">
        <v>602</v>
      </c>
      <c r="D886" s="750" t="s">
        <v>603</v>
      </c>
      <c r="E886" s="751">
        <v>50113001</v>
      </c>
      <c r="F886" s="750" t="s">
        <v>611</v>
      </c>
      <c r="G886" s="749" t="s">
        <v>612</v>
      </c>
      <c r="H886" s="749">
        <v>930127</v>
      </c>
      <c r="I886" s="749">
        <v>0</v>
      </c>
      <c r="J886" s="749" t="s">
        <v>1485</v>
      </c>
      <c r="K886" s="749" t="s">
        <v>576</v>
      </c>
      <c r="L886" s="752">
        <v>188.23571699599174</v>
      </c>
      <c r="M886" s="752">
        <v>2</v>
      </c>
      <c r="N886" s="753">
        <v>376.47143399198347</v>
      </c>
    </row>
    <row r="887" spans="1:14" ht="14.4" customHeight="1" x14ac:dyDescent="0.3">
      <c r="A887" s="747" t="s">
        <v>574</v>
      </c>
      <c r="B887" s="748" t="s">
        <v>575</v>
      </c>
      <c r="C887" s="749" t="s">
        <v>602</v>
      </c>
      <c r="D887" s="750" t="s">
        <v>603</v>
      </c>
      <c r="E887" s="751">
        <v>50113001</v>
      </c>
      <c r="F887" s="750" t="s">
        <v>611</v>
      </c>
      <c r="G887" s="749" t="s">
        <v>612</v>
      </c>
      <c r="H887" s="749">
        <v>920356</v>
      </c>
      <c r="I887" s="749">
        <v>0</v>
      </c>
      <c r="J887" s="749" t="s">
        <v>819</v>
      </c>
      <c r="K887" s="749" t="s">
        <v>576</v>
      </c>
      <c r="L887" s="752">
        <v>104.87870404236196</v>
      </c>
      <c r="M887" s="752">
        <v>30</v>
      </c>
      <c r="N887" s="753">
        <v>3146.3611212708588</v>
      </c>
    </row>
    <row r="888" spans="1:14" ht="14.4" customHeight="1" x14ac:dyDescent="0.3">
      <c r="A888" s="747" t="s">
        <v>574</v>
      </c>
      <c r="B888" s="748" t="s">
        <v>575</v>
      </c>
      <c r="C888" s="749" t="s">
        <v>602</v>
      </c>
      <c r="D888" s="750" t="s">
        <v>603</v>
      </c>
      <c r="E888" s="751">
        <v>50113001</v>
      </c>
      <c r="F888" s="750" t="s">
        <v>611</v>
      </c>
      <c r="G888" s="749" t="s">
        <v>612</v>
      </c>
      <c r="H888" s="749">
        <v>900873</v>
      </c>
      <c r="I888" s="749">
        <v>0</v>
      </c>
      <c r="J888" s="749" t="s">
        <v>1163</v>
      </c>
      <c r="K888" s="749" t="s">
        <v>576</v>
      </c>
      <c r="L888" s="752">
        <v>62.525170258112681</v>
      </c>
      <c r="M888" s="752">
        <v>4</v>
      </c>
      <c r="N888" s="753">
        <v>250.10068103245072</v>
      </c>
    </row>
    <row r="889" spans="1:14" ht="14.4" customHeight="1" x14ac:dyDescent="0.3">
      <c r="A889" s="747" t="s">
        <v>574</v>
      </c>
      <c r="B889" s="748" t="s">
        <v>575</v>
      </c>
      <c r="C889" s="749" t="s">
        <v>602</v>
      </c>
      <c r="D889" s="750" t="s">
        <v>603</v>
      </c>
      <c r="E889" s="751">
        <v>50113001</v>
      </c>
      <c r="F889" s="750" t="s">
        <v>611</v>
      </c>
      <c r="G889" s="749" t="s">
        <v>612</v>
      </c>
      <c r="H889" s="749">
        <v>921136</v>
      </c>
      <c r="I889" s="749">
        <v>0</v>
      </c>
      <c r="J889" s="749" t="s">
        <v>1486</v>
      </c>
      <c r="K889" s="749" t="s">
        <v>576</v>
      </c>
      <c r="L889" s="752">
        <v>114.7499950358642</v>
      </c>
      <c r="M889" s="752">
        <v>1</v>
      </c>
      <c r="N889" s="753">
        <v>114.7499950358642</v>
      </c>
    </row>
    <row r="890" spans="1:14" ht="14.4" customHeight="1" x14ac:dyDescent="0.3">
      <c r="A890" s="747" t="s">
        <v>574</v>
      </c>
      <c r="B890" s="748" t="s">
        <v>575</v>
      </c>
      <c r="C890" s="749" t="s">
        <v>602</v>
      </c>
      <c r="D890" s="750" t="s">
        <v>603</v>
      </c>
      <c r="E890" s="751">
        <v>50113001</v>
      </c>
      <c r="F890" s="750" t="s">
        <v>611</v>
      </c>
      <c r="G890" s="749" t="s">
        <v>612</v>
      </c>
      <c r="H890" s="749">
        <v>990947</v>
      </c>
      <c r="I890" s="749">
        <v>0</v>
      </c>
      <c r="J890" s="749" t="s">
        <v>823</v>
      </c>
      <c r="K890" s="749" t="s">
        <v>576</v>
      </c>
      <c r="L890" s="752">
        <v>1402.01</v>
      </c>
      <c r="M890" s="752">
        <v>1</v>
      </c>
      <c r="N890" s="753">
        <v>1402.01</v>
      </c>
    </row>
    <row r="891" spans="1:14" ht="14.4" customHeight="1" x14ac:dyDescent="0.3">
      <c r="A891" s="747" t="s">
        <v>574</v>
      </c>
      <c r="B891" s="748" t="s">
        <v>575</v>
      </c>
      <c r="C891" s="749" t="s">
        <v>602</v>
      </c>
      <c r="D891" s="750" t="s">
        <v>603</v>
      </c>
      <c r="E891" s="751">
        <v>50113001</v>
      </c>
      <c r="F891" s="750" t="s">
        <v>611</v>
      </c>
      <c r="G891" s="749" t="s">
        <v>612</v>
      </c>
      <c r="H891" s="749">
        <v>216679</v>
      </c>
      <c r="I891" s="749">
        <v>216679</v>
      </c>
      <c r="J891" s="749" t="s">
        <v>828</v>
      </c>
      <c r="K891" s="749" t="s">
        <v>830</v>
      </c>
      <c r="L891" s="752">
        <v>115.19</v>
      </c>
      <c r="M891" s="752">
        <v>2</v>
      </c>
      <c r="N891" s="753">
        <v>230.38</v>
      </c>
    </row>
    <row r="892" spans="1:14" ht="14.4" customHeight="1" x14ac:dyDescent="0.3">
      <c r="A892" s="747" t="s">
        <v>574</v>
      </c>
      <c r="B892" s="748" t="s">
        <v>575</v>
      </c>
      <c r="C892" s="749" t="s">
        <v>602</v>
      </c>
      <c r="D892" s="750" t="s">
        <v>603</v>
      </c>
      <c r="E892" s="751">
        <v>50113001</v>
      </c>
      <c r="F892" s="750" t="s">
        <v>611</v>
      </c>
      <c r="G892" s="749" t="s">
        <v>612</v>
      </c>
      <c r="H892" s="749">
        <v>188217</v>
      </c>
      <c r="I892" s="749">
        <v>88217</v>
      </c>
      <c r="J892" s="749" t="s">
        <v>828</v>
      </c>
      <c r="K892" s="749" t="s">
        <v>829</v>
      </c>
      <c r="L892" s="752">
        <v>126.864</v>
      </c>
      <c r="M892" s="752">
        <v>5</v>
      </c>
      <c r="N892" s="753">
        <v>634.32000000000005</v>
      </c>
    </row>
    <row r="893" spans="1:14" ht="14.4" customHeight="1" x14ac:dyDescent="0.3">
      <c r="A893" s="747" t="s">
        <v>574</v>
      </c>
      <c r="B893" s="748" t="s">
        <v>575</v>
      </c>
      <c r="C893" s="749" t="s">
        <v>602</v>
      </c>
      <c r="D893" s="750" t="s">
        <v>603</v>
      </c>
      <c r="E893" s="751">
        <v>50113001</v>
      </c>
      <c r="F893" s="750" t="s">
        <v>611</v>
      </c>
      <c r="G893" s="749" t="s">
        <v>612</v>
      </c>
      <c r="H893" s="749">
        <v>188219</v>
      </c>
      <c r="I893" s="749">
        <v>88219</v>
      </c>
      <c r="J893" s="749" t="s">
        <v>831</v>
      </c>
      <c r="K893" s="749" t="s">
        <v>832</v>
      </c>
      <c r="L893" s="752">
        <v>140.76000000000002</v>
      </c>
      <c r="M893" s="752">
        <v>2</v>
      </c>
      <c r="N893" s="753">
        <v>281.52000000000004</v>
      </c>
    </row>
    <row r="894" spans="1:14" ht="14.4" customHeight="1" x14ac:dyDescent="0.3">
      <c r="A894" s="747" t="s">
        <v>574</v>
      </c>
      <c r="B894" s="748" t="s">
        <v>575</v>
      </c>
      <c r="C894" s="749" t="s">
        <v>602</v>
      </c>
      <c r="D894" s="750" t="s">
        <v>603</v>
      </c>
      <c r="E894" s="751">
        <v>50113001</v>
      </c>
      <c r="F894" s="750" t="s">
        <v>611</v>
      </c>
      <c r="G894" s="749" t="s">
        <v>612</v>
      </c>
      <c r="H894" s="749">
        <v>205995</v>
      </c>
      <c r="I894" s="749">
        <v>205995</v>
      </c>
      <c r="J894" s="749" t="s">
        <v>1487</v>
      </c>
      <c r="K894" s="749" t="s">
        <v>1488</v>
      </c>
      <c r="L894" s="752">
        <v>221.15999999999994</v>
      </c>
      <c r="M894" s="752">
        <v>1</v>
      </c>
      <c r="N894" s="753">
        <v>221.15999999999994</v>
      </c>
    </row>
    <row r="895" spans="1:14" ht="14.4" customHeight="1" x14ac:dyDescent="0.3">
      <c r="A895" s="747" t="s">
        <v>574</v>
      </c>
      <c r="B895" s="748" t="s">
        <v>575</v>
      </c>
      <c r="C895" s="749" t="s">
        <v>602</v>
      </c>
      <c r="D895" s="750" t="s">
        <v>603</v>
      </c>
      <c r="E895" s="751">
        <v>50113001</v>
      </c>
      <c r="F895" s="750" t="s">
        <v>611</v>
      </c>
      <c r="G895" s="749" t="s">
        <v>612</v>
      </c>
      <c r="H895" s="749">
        <v>117992</v>
      </c>
      <c r="I895" s="749">
        <v>17992</v>
      </c>
      <c r="J895" s="749" t="s">
        <v>841</v>
      </c>
      <c r="K895" s="749" t="s">
        <v>842</v>
      </c>
      <c r="L895" s="752">
        <v>84.385555555555555</v>
      </c>
      <c r="M895" s="752">
        <v>9</v>
      </c>
      <c r="N895" s="753">
        <v>759.47</v>
      </c>
    </row>
    <row r="896" spans="1:14" ht="14.4" customHeight="1" x14ac:dyDescent="0.3">
      <c r="A896" s="747" t="s">
        <v>574</v>
      </c>
      <c r="B896" s="748" t="s">
        <v>575</v>
      </c>
      <c r="C896" s="749" t="s">
        <v>602</v>
      </c>
      <c r="D896" s="750" t="s">
        <v>603</v>
      </c>
      <c r="E896" s="751">
        <v>50113001</v>
      </c>
      <c r="F896" s="750" t="s">
        <v>611</v>
      </c>
      <c r="G896" s="749" t="s">
        <v>612</v>
      </c>
      <c r="H896" s="749">
        <v>100499</v>
      </c>
      <c r="I896" s="749">
        <v>499</v>
      </c>
      <c r="J896" s="749" t="s">
        <v>843</v>
      </c>
      <c r="K896" s="749" t="s">
        <v>845</v>
      </c>
      <c r="L896" s="752">
        <v>113.18147368421053</v>
      </c>
      <c r="M896" s="752">
        <v>190</v>
      </c>
      <c r="N896" s="753">
        <v>21504.48</v>
      </c>
    </row>
    <row r="897" spans="1:14" ht="14.4" customHeight="1" x14ac:dyDescent="0.3">
      <c r="A897" s="747" t="s">
        <v>574</v>
      </c>
      <c r="B897" s="748" t="s">
        <v>575</v>
      </c>
      <c r="C897" s="749" t="s">
        <v>602</v>
      </c>
      <c r="D897" s="750" t="s">
        <v>603</v>
      </c>
      <c r="E897" s="751">
        <v>50113001</v>
      </c>
      <c r="F897" s="750" t="s">
        <v>611</v>
      </c>
      <c r="G897" s="749" t="s">
        <v>612</v>
      </c>
      <c r="H897" s="749">
        <v>100498</v>
      </c>
      <c r="I897" s="749">
        <v>498</v>
      </c>
      <c r="J897" s="749" t="s">
        <v>843</v>
      </c>
      <c r="K897" s="749" t="s">
        <v>844</v>
      </c>
      <c r="L897" s="752">
        <v>108.75000000000001</v>
      </c>
      <c r="M897" s="752">
        <v>12</v>
      </c>
      <c r="N897" s="753">
        <v>1305.0000000000002</v>
      </c>
    </row>
    <row r="898" spans="1:14" ht="14.4" customHeight="1" x14ac:dyDescent="0.3">
      <c r="A898" s="747" t="s">
        <v>574</v>
      </c>
      <c r="B898" s="748" t="s">
        <v>575</v>
      </c>
      <c r="C898" s="749" t="s">
        <v>602</v>
      </c>
      <c r="D898" s="750" t="s">
        <v>603</v>
      </c>
      <c r="E898" s="751">
        <v>50113001</v>
      </c>
      <c r="F898" s="750" t="s">
        <v>611</v>
      </c>
      <c r="G898" s="749" t="s">
        <v>612</v>
      </c>
      <c r="H898" s="749">
        <v>100502</v>
      </c>
      <c r="I898" s="749">
        <v>502</v>
      </c>
      <c r="J898" s="749" t="s">
        <v>852</v>
      </c>
      <c r="K898" s="749" t="s">
        <v>853</v>
      </c>
      <c r="L898" s="752">
        <v>259.06666666666678</v>
      </c>
      <c r="M898" s="752">
        <v>3</v>
      </c>
      <c r="N898" s="753">
        <v>777.20000000000027</v>
      </c>
    </row>
    <row r="899" spans="1:14" ht="14.4" customHeight="1" x14ac:dyDescent="0.3">
      <c r="A899" s="747" t="s">
        <v>574</v>
      </c>
      <c r="B899" s="748" t="s">
        <v>575</v>
      </c>
      <c r="C899" s="749" t="s">
        <v>602</v>
      </c>
      <c r="D899" s="750" t="s">
        <v>603</v>
      </c>
      <c r="E899" s="751">
        <v>50113001</v>
      </c>
      <c r="F899" s="750" t="s">
        <v>611</v>
      </c>
      <c r="G899" s="749" t="s">
        <v>612</v>
      </c>
      <c r="H899" s="749">
        <v>102684</v>
      </c>
      <c r="I899" s="749">
        <v>2684</v>
      </c>
      <c r="J899" s="749" t="s">
        <v>1171</v>
      </c>
      <c r="K899" s="749" t="s">
        <v>1172</v>
      </c>
      <c r="L899" s="752">
        <v>108.50600000000001</v>
      </c>
      <c r="M899" s="752">
        <v>10</v>
      </c>
      <c r="N899" s="753">
        <v>1085.0600000000002</v>
      </c>
    </row>
    <row r="900" spans="1:14" ht="14.4" customHeight="1" x14ac:dyDescent="0.3">
      <c r="A900" s="747" t="s">
        <v>574</v>
      </c>
      <c r="B900" s="748" t="s">
        <v>575</v>
      </c>
      <c r="C900" s="749" t="s">
        <v>602</v>
      </c>
      <c r="D900" s="750" t="s">
        <v>603</v>
      </c>
      <c r="E900" s="751">
        <v>50113001</v>
      </c>
      <c r="F900" s="750" t="s">
        <v>611</v>
      </c>
      <c r="G900" s="749" t="s">
        <v>612</v>
      </c>
      <c r="H900" s="749">
        <v>101125</v>
      </c>
      <c r="I900" s="749">
        <v>1125</v>
      </c>
      <c r="J900" s="749" t="s">
        <v>861</v>
      </c>
      <c r="K900" s="749" t="s">
        <v>862</v>
      </c>
      <c r="L900" s="752">
        <v>77.346987951807236</v>
      </c>
      <c r="M900" s="752">
        <v>83</v>
      </c>
      <c r="N900" s="753">
        <v>6419.8</v>
      </c>
    </row>
    <row r="901" spans="1:14" ht="14.4" customHeight="1" x14ac:dyDescent="0.3">
      <c r="A901" s="747" t="s">
        <v>574</v>
      </c>
      <c r="B901" s="748" t="s">
        <v>575</v>
      </c>
      <c r="C901" s="749" t="s">
        <v>602</v>
      </c>
      <c r="D901" s="750" t="s">
        <v>603</v>
      </c>
      <c r="E901" s="751">
        <v>50113001</v>
      </c>
      <c r="F901" s="750" t="s">
        <v>611</v>
      </c>
      <c r="G901" s="749" t="s">
        <v>628</v>
      </c>
      <c r="H901" s="749">
        <v>16913</v>
      </c>
      <c r="I901" s="749">
        <v>16913</v>
      </c>
      <c r="J901" s="749" t="s">
        <v>1367</v>
      </c>
      <c r="K901" s="749" t="s">
        <v>1489</v>
      </c>
      <c r="L901" s="752">
        <v>52.340000000000025</v>
      </c>
      <c r="M901" s="752">
        <v>1</v>
      </c>
      <c r="N901" s="753">
        <v>52.340000000000025</v>
      </c>
    </row>
    <row r="902" spans="1:14" ht="14.4" customHeight="1" x14ac:dyDescent="0.3">
      <c r="A902" s="747" t="s">
        <v>574</v>
      </c>
      <c r="B902" s="748" t="s">
        <v>575</v>
      </c>
      <c r="C902" s="749" t="s">
        <v>602</v>
      </c>
      <c r="D902" s="750" t="s">
        <v>603</v>
      </c>
      <c r="E902" s="751">
        <v>50113001</v>
      </c>
      <c r="F902" s="750" t="s">
        <v>611</v>
      </c>
      <c r="G902" s="749" t="s">
        <v>612</v>
      </c>
      <c r="H902" s="749">
        <v>194763</v>
      </c>
      <c r="I902" s="749">
        <v>94763</v>
      </c>
      <c r="J902" s="749" t="s">
        <v>1490</v>
      </c>
      <c r="K902" s="749" t="s">
        <v>1491</v>
      </c>
      <c r="L902" s="752">
        <v>83.799999999999969</v>
      </c>
      <c r="M902" s="752">
        <v>1</v>
      </c>
      <c r="N902" s="753">
        <v>83.799999999999969</v>
      </c>
    </row>
    <row r="903" spans="1:14" ht="14.4" customHeight="1" x14ac:dyDescent="0.3">
      <c r="A903" s="747" t="s">
        <v>574</v>
      </c>
      <c r="B903" s="748" t="s">
        <v>575</v>
      </c>
      <c r="C903" s="749" t="s">
        <v>602</v>
      </c>
      <c r="D903" s="750" t="s">
        <v>603</v>
      </c>
      <c r="E903" s="751">
        <v>50113001</v>
      </c>
      <c r="F903" s="750" t="s">
        <v>611</v>
      </c>
      <c r="G903" s="749" t="s">
        <v>612</v>
      </c>
      <c r="H903" s="749">
        <v>100513</v>
      </c>
      <c r="I903" s="749">
        <v>513</v>
      </c>
      <c r="J903" s="749" t="s">
        <v>865</v>
      </c>
      <c r="K903" s="749" t="s">
        <v>844</v>
      </c>
      <c r="L903" s="752">
        <v>56.780000000000008</v>
      </c>
      <c r="M903" s="752">
        <v>5</v>
      </c>
      <c r="N903" s="753">
        <v>283.90000000000003</v>
      </c>
    </row>
    <row r="904" spans="1:14" ht="14.4" customHeight="1" x14ac:dyDescent="0.3">
      <c r="A904" s="747" t="s">
        <v>574</v>
      </c>
      <c r="B904" s="748" t="s">
        <v>575</v>
      </c>
      <c r="C904" s="749" t="s">
        <v>602</v>
      </c>
      <c r="D904" s="750" t="s">
        <v>603</v>
      </c>
      <c r="E904" s="751">
        <v>50113001</v>
      </c>
      <c r="F904" s="750" t="s">
        <v>611</v>
      </c>
      <c r="G904" s="749" t="s">
        <v>612</v>
      </c>
      <c r="H904" s="749">
        <v>230353</v>
      </c>
      <c r="I904" s="749">
        <v>230353</v>
      </c>
      <c r="J904" s="749" t="s">
        <v>868</v>
      </c>
      <c r="K904" s="749" t="s">
        <v>869</v>
      </c>
      <c r="L904" s="752">
        <v>1592.8</v>
      </c>
      <c r="M904" s="752">
        <v>2</v>
      </c>
      <c r="N904" s="753">
        <v>3185.6</v>
      </c>
    </row>
    <row r="905" spans="1:14" ht="14.4" customHeight="1" x14ac:dyDescent="0.3">
      <c r="A905" s="747" t="s">
        <v>574</v>
      </c>
      <c r="B905" s="748" t="s">
        <v>575</v>
      </c>
      <c r="C905" s="749" t="s">
        <v>602</v>
      </c>
      <c r="D905" s="750" t="s">
        <v>603</v>
      </c>
      <c r="E905" s="751">
        <v>50113001</v>
      </c>
      <c r="F905" s="750" t="s">
        <v>611</v>
      </c>
      <c r="G905" s="749" t="s">
        <v>612</v>
      </c>
      <c r="H905" s="749">
        <v>110086</v>
      </c>
      <c r="I905" s="749">
        <v>10086</v>
      </c>
      <c r="J905" s="749" t="s">
        <v>868</v>
      </c>
      <c r="K905" s="749" t="s">
        <v>1175</v>
      </c>
      <c r="L905" s="752">
        <v>1592.7999999999997</v>
      </c>
      <c r="M905" s="752">
        <v>2</v>
      </c>
      <c r="N905" s="753">
        <v>3185.5999999999995</v>
      </c>
    </row>
    <row r="906" spans="1:14" ht="14.4" customHeight="1" x14ac:dyDescent="0.3">
      <c r="A906" s="747" t="s">
        <v>574</v>
      </c>
      <c r="B906" s="748" t="s">
        <v>575</v>
      </c>
      <c r="C906" s="749" t="s">
        <v>602</v>
      </c>
      <c r="D906" s="750" t="s">
        <v>603</v>
      </c>
      <c r="E906" s="751">
        <v>50113001</v>
      </c>
      <c r="F906" s="750" t="s">
        <v>611</v>
      </c>
      <c r="G906" s="749" t="s">
        <v>628</v>
      </c>
      <c r="H906" s="749">
        <v>106618</v>
      </c>
      <c r="I906" s="749">
        <v>6618</v>
      </c>
      <c r="J906" s="749" t="s">
        <v>1492</v>
      </c>
      <c r="K906" s="749" t="s">
        <v>1493</v>
      </c>
      <c r="L906" s="752">
        <v>19.579999999999998</v>
      </c>
      <c r="M906" s="752">
        <v>3</v>
      </c>
      <c r="N906" s="753">
        <v>58.739999999999995</v>
      </c>
    </row>
    <row r="907" spans="1:14" ht="14.4" customHeight="1" x14ac:dyDescent="0.3">
      <c r="A907" s="747" t="s">
        <v>574</v>
      </c>
      <c r="B907" s="748" t="s">
        <v>575</v>
      </c>
      <c r="C907" s="749" t="s">
        <v>602</v>
      </c>
      <c r="D907" s="750" t="s">
        <v>603</v>
      </c>
      <c r="E907" s="751">
        <v>50113001</v>
      </c>
      <c r="F907" s="750" t="s">
        <v>611</v>
      </c>
      <c r="G907" s="749" t="s">
        <v>612</v>
      </c>
      <c r="H907" s="749">
        <v>136129</v>
      </c>
      <c r="I907" s="749">
        <v>136129</v>
      </c>
      <c r="J907" s="749" t="s">
        <v>1494</v>
      </c>
      <c r="K907" s="749" t="s">
        <v>1495</v>
      </c>
      <c r="L907" s="752">
        <v>437.28000000000009</v>
      </c>
      <c r="M907" s="752">
        <v>8</v>
      </c>
      <c r="N907" s="753">
        <v>3498.2400000000007</v>
      </c>
    </row>
    <row r="908" spans="1:14" ht="14.4" customHeight="1" x14ac:dyDescent="0.3">
      <c r="A908" s="747" t="s">
        <v>574</v>
      </c>
      <c r="B908" s="748" t="s">
        <v>575</v>
      </c>
      <c r="C908" s="749" t="s">
        <v>602</v>
      </c>
      <c r="D908" s="750" t="s">
        <v>603</v>
      </c>
      <c r="E908" s="751">
        <v>50113001</v>
      </c>
      <c r="F908" s="750" t="s">
        <v>611</v>
      </c>
      <c r="G908" s="749" t="s">
        <v>612</v>
      </c>
      <c r="H908" s="749">
        <v>136126</v>
      </c>
      <c r="I908" s="749">
        <v>136126</v>
      </c>
      <c r="J908" s="749" t="s">
        <v>876</v>
      </c>
      <c r="K908" s="749" t="s">
        <v>877</v>
      </c>
      <c r="L908" s="752">
        <v>437.95714285714291</v>
      </c>
      <c r="M908" s="752">
        <v>14</v>
      </c>
      <c r="N908" s="753">
        <v>6131.4000000000005</v>
      </c>
    </row>
    <row r="909" spans="1:14" ht="14.4" customHeight="1" x14ac:dyDescent="0.3">
      <c r="A909" s="747" t="s">
        <v>574</v>
      </c>
      <c r="B909" s="748" t="s">
        <v>575</v>
      </c>
      <c r="C909" s="749" t="s">
        <v>602</v>
      </c>
      <c r="D909" s="750" t="s">
        <v>603</v>
      </c>
      <c r="E909" s="751">
        <v>50113001</v>
      </c>
      <c r="F909" s="750" t="s">
        <v>611</v>
      </c>
      <c r="G909" s="749" t="s">
        <v>612</v>
      </c>
      <c r="H909" s="749">
        <v>100536</v>
      </c>
      <c r="I909" s="749">
        <v>536</v>
      </c>
      <c r="J909" s="749" t="s">
        <v>1496</v>
      </c>
      <c r="K909" s="749" t="s">
        <v>620</v>
      </c>
      <c r="L909" s="752">
        <v>140.24100000000001</v>
      </c>
      <c r="M909" s="752">
        <v>220</v>
      </c>
      <c r="N909" s="753">
        <v>30853.020000000004</v>
      </c>
    </row>
    <row r="910" spans="1:14" ht="14.4" customHeight="1" x14ac:dyDescent="0.3">
      <c r="A910" s="747" t="s">
        <v>574</v>
      </c>
      <c r="B910" s="748" t="s">
        <v>575</v>
      </c>
      <c r="C910" s="749" t="s">
        <v>602</v>
      </c>
      <c r="D910" s="750" t="s">
        <v>603</v>
      </c>
      <c r="E910" s="751">
        <v>50113001</v>
      </c>
      <c r="F910" s="750" t="s">
        <v>611</v>
      </c>
      <c r="G910" s="749" t="s">
        <v>628</v>
      </c>
      <c r="H910" s="749">
        <v>155824</v>
      </c>
      <c r="I910" s="749">
        <v>55824</v>
      </c>
      <c r="J910" s="749" t="s">
        <v>880</v>
      </c>
      <c r="K910" s="749" t="s">
        <v>881</v>
      </c>
      <c r="L910" s="752">
        <v>50.656509433962263</v>
      </c>
      <c r="M910" s="752">
        <v>212</v>
      </c>
      <c r="N910" s="753">
        <v>10739.18</v>
      </c>
    </row>
    <row r="911" spans="1:14" ht="14.4" customHeight="1" x14ac:dyDescent="0.3">
      <c r="A911" s="747" t="s">
        <v>574</v>
      </c>
      <c r="B911" s="748" t="s">
        <v>575</v>
      </c>
      <c r="C911" s="749" t="s">
        <v>602</v>
      </c>
      <c r="D911" s="750" t="s">
        <v>603</v>
      </c>
      <c r="E911" s="751">
        <v>50113001</v>
      </c>
      <c r="F911" s="750" t="s">
        <v>611</v>
      </c>
      <c r="G911" s="749" t="s">
        <v>628</v>
      </c>
      <c r="H911" s="749">
        <v>155823</v>
      </c>
      <c r="I911" s="749">
        <v>55823</v>
      </c>
      <c r="J911" s="749" t="s">
        <v>880</v>
      </c>
      <c r="K911" s="749" t="s">
        <v>882</v>
      </c>
      <c r="L911" s="752">
        <v>33.470000000000006</v>
      </c>
      <c r="M911" s="752">
        <v>1</v>
      </c>
      <c r="N911" s="753">
        <v>33.470000000000006</v>
      </c>
    </row>
    <row r="912" spans="1:14" ht="14.4" customHeight="1" x14ac:dyDescent="0.3">
      <c r="A912" s="747" t="s">
        <v>574</v>
      </c>
      <c r="B912" s="748" t="s">
        <v>575</v>
      </c>
      <c r="C912" s="749" t="s">
        <v>602</v>
      </c>
      <c r="D912" s="750" t="s">
        <v>603</v>
      </c>
      <c r="E912" s="751">
        <v>50113001</v>
      </c>
      <c r="F912" s="750" t="s">
        <v>611</v>
      </c>
      <c r="G912" s="749" t="s">
        <v>628</v>
      </c>
      <c r="H912" s="749">
        <v>126786</v>
      </c>
      <c r="I912" s="749">
        <v>26786</v>
      </c>
      <c r="J912" s="749" t="s">
        <v>883</v>
      </c>
      <c r="K912" s="749" t="s">
        <v>884</v>
      </c>
      <c r="L912" s="752">
        <v>406.03545454545457</v>
      </c>
      <c r="M912" s="752">
        <v>11</v>
      </c>
      <c r="N912" s="753">
        <v>4466.3900000000003</v>
      </c>
    </row>
    <row r="913" spans="1:14" ht="14.4" customHeight="1" x14ac:dyDescent="0.3">
      <c r="A913" s="747" t="s">
        <v>574</v>
      </c>
      <c r="B913" s="748" t="s">
        <v>575</v>
      </c>
      <c r="C913" s="749" t="s">
        <v>602</v>
      </c>
      <c r="D913" s="750" t="s">
        <v>603</v>
      </c>
      <c r="E913" s="751">
        <v>50113001</v>
      </c>
      <c r="F913" s="750" t="s">
        <v>611</v>
      </c>
      <c r="G913" s="749" t="s">
        <v>612</v>
      </c>
      <c r="H913" s="749">
        <v>125907</v>
      </c>
      <c r="I913" s="749">
        <v>125907</v>
      </c>
      <c r="J913" s="749" t="s">
        <v>1176</v>
      </c>
      <c r="K913" s="749" t="s">
        <v>1177</v>
      </c>
      <c r="L913" s="752">
        <v>667.33333333333337</v>
      </c>
      <c r="M913" s="752">
        <v>9</v>
      </c>
      <c r="N913" s="753">
        <v>6006</v>
      </c>
    </row>
    <row r="914" spans="1:14" ht="14.4" customHeight="1" x14ac:dyDescent="0.3">
      <c r="A914" s="747" t="s">
        <v>574</v>
      </c>
      <c r="B914" s="748" t="s">
        <v>575</v>
      </c>
      <c r="C914" s="749" t="s">
        <v>602</v>
      </c>
      <c r="D914" s="750" t="s">
        <v>603</v>
      </c>
      <c r="E914" s="751">
        <v>50113001</v>
      </c>
      <c r="F914" s="750" t="s">
        <v>611</v>
      </c>
      <c r="G914" s="749" t="s">
        <v>612</v>
      </c>
      <c r="H914" s="749">
        <v>162579</v>
      </c>
      <c r="I914" s="749">
        <v>162579</v>
      </c>
      <c r="J914" s="749" t="s">
        <v>1370</v>
      </c>
      <c r="K914" s="749" t="s">
        <v>1371</v>
      </c>
      <c r="L914" s="752">
        <v>45.017500000000005</v>
      </c>
      <c r="M914" s="752">
        <v>32</v>
      </c>
      <c r="N914" s="753">
        <v>1440.5600000000002</v>
      </c>
    </row>
    <row r="915" spans="1:14" ht="14.4" customHeight="1" x14ac:dyDescent="0.3">
      <c r="A915" s="747" t="s">
        <v>574</v>
      </c>
      <c r="B915" s="748" t="s">
        <v>575</v>
      </c>
      <c r="C915" s="749" t="s">
        <v>602</v>
      </c>
      <c r="D915" s="750" t="s">
        <v>603</v>
      </c>
      <c r="E915" s="751">
        <v>50113001</v>
      </c>
      <c r="F915" s="750" t="s">
        <v>611</v>
      </c>
      <c r="G915" s="749" t="s">
        <v>612</v>
      </c>
      <c r="H915" s="749">
        <v>100876</v>
      </c>
      <c r="I915" s="749">
        <v>876</v>
      </c>
      <c r="J915" s="749" t="s">
        <v>887</v>
      </c>
      <c r="K915" s="749" t="s">
        <v>1063</v>
      </c>
      <c r="L915" s="752">
        <v>74.360000000000014</v>
      </c>
      <c r="M915" s="752">
        <v>2</v>
      </c>
      <c r="N915" s="753">
        <v>148.72000000000003</v>
      </c>
    </row>
    <row r="916" spans="1:14" ht="14.4" customHeight="1" x14ac:dyDescent="0.3">
      <c r="A916" s="747" t="s">
        <v>574</v>
      </c>
      <c r="B916" s="748" t="s">
        <v>575</v>
      </c>
      <c r="C916" s="749" t="s">
        <v>602</v>
      </c>
      <c r="D916" s="750" t="s">
        <v>603</v>
      </c>
      <c r="E916" s="751">
        <v>50113001</v>
      </c>
      <c r="F916" s="750" t="s">
        <v>611</v>
      </c>
      <c r="G916" s="749" t="s">
        <v>628</v>
      </c>
      <c r="H916" s="749">
        <v>850729</v>
      </c>
      <c r="I916" s="749">
        <v>157875</v>
      </c>
      <c r="J916" s="749" t="s">
        <v>891</v>
      </c>
      <c r="K916" s="749" t="s">
        <v>892</v>
      </c>
      <c r="L916" s="752">
        <v>225.5</v>
      </c>
      <c r="M916" s="752">
        <v>44</v>
      </c>
      <c r="N916" s="753">
        <v>9922</v>
      </c>
    </row>
    <row r="917" spans="1:14" ht="14.4" customHeight="1" x14ac:dyDescent="0.3">
      <c r="A917" s="747" t="s">
        <v>574</v>
      </c>
      <c r="B917" s="748" t="s">
        <v>575</v>
      </c>
      <c r="C917" s="749" t="s">
        <v>602</v>
      </c>
      <c r="D917" s="750" t="s">
        <v>603</v>
      </c>
      <c r="E917" s="751">
        <v>50113001</v>
      </c>
      <c r="F917" s="750" t="s">
        <v>611</v>
      </c>
      <c r="G917" s="749" t="s">
        <v>612</v>
      </c>
      <c r="H917" s="749">
        <v>207820</v>
      </c>
      <c r="I917" s="749">
        <v>207820</v>
      </c>
      <c r="J917" s="749" t="s">
        <v>893</v>
      </c>
      <c r="K917" s="749" t="s">
        <v>894</v>
      </c>
      <c r="L917" s="752">
        <v>30.449999999999996</v>
      </c>
      <c r="M917" s="752">
        <v>2</v>
      </c>
      <c r="N917" s="753">
        <v>60.899999999999991</v>
      </c>
    </row>
    <row r="918" spans="1:14" ht="14.4" customHeight="1" x14ac:dyDescent="0.3">
      <c r="A918" s="747" t="s">
        <v>574</v>
      </c>
      <c r="B918" s="748" t="s">
        <v>575</v>
      </c>
      <c r="C918" s="749" t="s">
        <v>602</v>
      </c>
      <c r="D918" s="750" t="s">
        <v>603</v>
      </c>
      <c r="E918" s="751">
        <v>50113001</v>
      </c>
      <c r="F918" s="750" t="s">
        <v>611</v>
      </c>
      <c r="G918" s="749" t="s">
        <v>612</v>
      </c>
      <c r="H918" s="749">
        <v>226434</v>
      </c>
      <c r="I918" s="749">
        <v>226434</v>
      </c>
      <c r="J918" s="749" t="s">
        <v>1497</v>
      </c>
      <c r="K918" s="749" t="s">
        <v>1498</v>
      </c>
      <c r="L918" s="752">
        <v>29.7</v>
      </c>
      <c r="M918" s="752">
        <v>1</v>
      </c>
      <c r="N918" s="753">
        <v>29.7</v>
      </c>
    </row>
    <row r="919" spans="1:14" ht="14.4" customHeight="1" x14ac:dyDescent="0.3">
      <c r="A919" s="747" t="s">
        <v>574</v>
      </c>
      <c r="B919" s="748" t="s">
        <v>575</v>
      </c>
      <c r="C919" s="749" t="s">
        <v>602</v>
      </c>
      <c r="D919" s="750" t="s">
        <v>603</v>
      </c>
      <c r="E919" s="751">
        <v>50113001</v>
      </c>
      <c r="F919" s="750" t="s">
        <v>611</v>
      </c>
      <c r="G919" s="749" t="s">
        <v>576</v>
      </c>
      <c r="H919" s="749">
        <v>104546</v>
      </c>
      <c r="I919" s="749">
        <v>104546</v>
      </c>
      <c r="J919" s="749" t="s">
        <v>1499</v>
      </c>
      <c r="K919" s="749" t="s">
        <v>1500</v>
      </c>
      <c r="L919" s="752">
        <v>180.5</v>
      </c>
      <c r="M919" s="752">
        <v>1</v>
      </c>
      <c r="N919" s="753">
        <v>180.5</v>
      </c>
    </row>
    <row r="920" spans="1:14" ht="14.4" customHeight="1" x14ac:dyDescent="0.3">
      <c r="A920" s="747" t="s">
        <v>574</v>
      </c>
      <c r="B920" s="748" t="s">
        <v>575</v>
      </c>
      <c r="C920" s="749" t="s">
        <v>602</v>
      </c>
      <c r="D920" s="750" t="s">
        <v>603</v>
      </c>
      <c r="E920" s="751">
        <v>50113001</v>
      </c>
      <c r="F920" s="750" t="s">
        <v>611</v>
      </c>
      <c r="G920" s="749" t="s">
        <v>612</v>
      </c>
      <c r="H920" s="749">
        <v>155911</v>
      </c>
      <c r="I920" s="749">
        <v>55911</v>
      </c>
      <c r="J920" s="749" t="s">
        <v>1182</v>
      </c>
      <c r="K920" s="749" t="s">
        <v>1183</v>
      </c>
      <c r="L920" s="752">
        <v>37.590000000000003</v>
      </c>
      <c r="M920" s="752">
        <v>2</v>
      </c>
      <c r="N920" s="753">
        <v>75.180000000000007</v>
      </c>
    </row>
    <row r="921" spans="1:14" ht="14.4" customHeight="1" x14ac:dyDescent="0.3">
      <c r="A921" s="747" t="s">
        <v>574</v>
      </c>
      <c r="B921" s="748" t="s">
        <v>575</v>
      </c>
      <c r="C921" s="749" t="s">
        <v>602</v>
      </c>
      <c r="D921" s="750" t="s">
        <v>603</v>
      </c>
      <c r="E921" s="751">
        <v>50113001</v>
      </c>
      <c r="F921" s="750" t="s">
        <v>611</v>
      </c>
      <c r="G921" s="749" t="s">
        <v>612</v>
      </c>
      <c r="H921" s="749">
        <v>111671</v>
      </c>
      <c r="I921" s="749">
        <v>11671</v>
      </c>
      <c r="J921" s="749" t="s">
        <v>1501</v>
      </c>
      <c r="K921" s="749" t="s">
        <v>1502</v>
      </c>
      <c r="L921" s="752">
        <v>209.00000013042182</v>
      </c>
      <c r="M921" s="752">
        <v>79</v>
      </c>
      <c r="N921" s="753">
        <v>16511.000010303324</v>
      </c>
    </row>
    <row r="922" spans="1:14" ht="14.4" customHeight="1" x14ac:dyDescent="0.3">
      <c r="A922" s="747" t="s">
        <v>574</v>
      </c>
      <c r="B922" s="748" t="s">
        <v>575</v>
      </c>
      <c r="C922" s="749" t="s">
        <v>602</v>
      </c>
      <c r="D922" s="750" t="s">
        <v>603</v>
      </c>
      <c r="E922" s="751">
        <v>50113001</v>
      </c>
      <c r="F922" s="750" t="s">
        <v>611</v>
      </c>
      <c r="G922" s="749" t="s">
        <v>612</v>
      </c>
      <c r="H922" s="749">
        <v>111696</v>
      </c>
      <c r="I922" s="749">
        <v>11696</v>
      </c>
      <c r="J922" s="749" t="s">
        <v>1503</v>
      </c>
      <c r="K922" s="749" t="s">
        <v>1502</v>
      </c>
      <c r="L922" s="752">
        <v>324.83</v>
      </c>
      <c r="M922" s="752">
        <v>12</v>
      </c>
      <c r="N922" s="753">
        <v>3897.9599999999996</v>
      </c>
    </row>
    <row r="923" spans="1:14" ht="14.4" customHeight="1" x14ac:dyDescent="0.3">
      <c r="A923" s="747" t="s">
        <v>574</v>
      </c>
      <c r="B923" s="748" t="s">
        <v>575</v>
      </c>
      <c r="C923" s="749" t="s">
        <v>602</v>
      </c>
      <c r="D923" s="750" t="s">
        <v>603</v>
      </c>
      <c r="E923" s="751">
        <v>50113001</v>
      </c>
      <c r="F923" s="750" t="s">
        <v>611</v>
      </c>
      <c r="G923" s="749" t="s">
        <v>612</v>
      </c>
      <c r="H923" s="749">
        <v>102963</v>
      </c>
      <c r="I923" s="749">
        <v>2963</v>
      </c>
      <c r="J923" s="749" t="s">
        <v>1188</v>
      </c>
      <c r="K923" s="749" t="s">
        <v>1189</v>
      </c>
      <c r="L923" s="752">
        <v>97.059999999999988</v>
      </c>
      <c r="M923" s="752">
        <v>1</v>
      </c>
      <c r="N923" s="753">
        <v>97.059999999999988</v>
      </c>
    </row>
    <row r="924" spans="1:14" ht="14.4" customHeight="1" x14ac:dyDescent="0.3">
      <c r="A924" s="747" t="s">
        <v>574</v>
      </c>
      <c r="B924" s="748" t="s">
        <v>575</v>
      </c>
      <c r="C924" s="749" t="s">
        <v>602</v>
      </c>
      <c r="D924" s="750" t="s">
        <v>603</v>
      </c>
      <c r="E924" s="751">
        <v>50113001</v>
      </c>
      <c r="F924" s="750" t="s">
        <v>611</v>
      </c>
      <c r="G924" s="749" t="s">
        <v>576</v>
      </c>
      <c r="H924" s="749">
        <v>210703</v>
      </c>
      <c r="I924" s="749">
        <v>210703</v>
      </c>
      <c r="J924" s="749" t="s">
        <v>1192</v>
      </c>
      <c r="K924" s="749" t="s">
        <v>1504</v>
      </c>
      <c r="L924" s="752">
        <v>238.19500000000005</v>
      </c>
      <c r="M924" s="752">
        <v>2</v>
      </c>
      <c r="N924" s="753">
        <v>476.3900000000001</v>
      </c>
    </row>
    <row r="925" spans="1:14" ht="14.4" customHeight="1" x14ac:dyDescent="0.3">
      <c r="A925" s="747" t="s">
        <v>574</v>
      </c>
      <c r="B925" s="748" t="s">
        <v>575</v>
      </c>
      <c r="C925" s="749" t="s">
        <v>602</v>
      </c>
      <c r="D925" s="750" t="s">
        <v>603</v>
      </c>
      <c r="E925" s="751">
        <v>50113001</v>
      </c>
      <c r="F925" s="750" t="s">
        <v>611</v>
      </c>
      <c r="G925" s="749" t="s">
        <v>628</v>
      </c>
      <c r="H925" s="749">
        <v>210595</v>
      </c>
      <c r="I925" s="749">
        <v>210595</v>
      </c>
      <c r="J925" s="749" t="s">
        <v>1505</v>
      </c>
      <c r="K925" s="749" t="s">
        <v>1506</v>
      </c>
      <c r="L925" s="752">
        <v>527.11999999999989</v>
      </c>
      <c r="M925" s="752">
        <v>1</v>
      </c>
      <c r="N925" s="753">
        <v>527.11999999999989</v>
      </c>
    </row>
    <row r="926" spans="1:14" ht="14.4" customHeight="1" x14ac:dyDescent="0.3">
      <c r="A926" s="747" t="s">
        <v>574</v>
      </c>
      <c r="B926" s="748" t="s">
        <v>575</v>
      </c>
      <c r="C926" s="749" t="s">
        <v>602</v>
      </c>
      <c r="D926" s="750" t="s">
        <v>603</v>
      </c>
      <c r="E926" s="751">
        <v>50113001</v>
      </c>
      <c r="F926" s="750" t="s">
        <v>611</v>
      </c>
      <c r="G926" s="749" t="s">
        <v>628</v>
      </c>
      <c r="H926" s="749">
        <v>846980</v>
      </c>
      <c r="I926" s="749">
        <v>124129</v>
      </c>
      <c r="J926" s="749" t="s">
        <v>1374</v>
      </c>
      <c r="K926" s="749" t="s">
        <v>860</v>
      </c>
      <c r="L926" s="752">
        <v>254.25</v>
      </c>
      <c r="M926" s="752">
        <v>1</v>
      </c>
      <c r="N926" s="753">
        <v>254.25</v>
      </c>
    </row>
    <row r="927" spans="1:14" ht="14.4" customHeight="1" x14ac:dyDescent="0.3">
      <c r="A927" s="747" t="s">
        <v>574</v>
      </c>
      <c r="B927" s="748" t="s">
        <v>575</v>
      </c>
      <c r="C927" s="749" t="s">
        <v>602</v>
      </c>
      <c r="D927" s="750" t="s">
        <v>603</v>
      </c>
      <c r="E927" s="751">
        <v>50113001</v>
      </c>
      <c r="F927" s="750" t="s">
        <v>611</v>
      </c>
      <c r="G927" s="749" t="s">
        <v>628</v>
      </c>
      <c r="H927" s="749">
        <v>847149</v>
      </c>
      <c r="I927" s="749">
        <v>124115</v>
      </c>
      <c r="J927" s="749" t="s">
        <v>895</v>
      </c>
      <c r="K927" s="749" t="s">
        <v>860</v>
      </c>
      <c r="L927" s="752">
        <v>213.24</v>
      </c>
      <c r="M927" s="752">
        <v>1</v>
      </c>
      <c r="N927" s="753">
        <v>213.24</v>
      </c>
    </row>
    <row r="928" spans="1:14" ht="14.4" customHeight="1" x14ac:dyDescent="0.3">
      <c r="A928" s="747" t="s">
        <v>574</v>
      </c>
      <c r="B928" s="748" t="s">
        <v>575</v>
      </c>
      <c r="C928" s="749" t="s">
        <v>602</v>
      </c>
      <c r="D928" s="750" t="s">
        <v>603</v>
      </c>
      <c r="E928" s="751">
        <v>50113001</v>
      </c>
      <c r="F928" s="750" t="s">
        <v>611</v>
      </c>
      <c r="G928" s="749" t="s">
        <v>628</v>
      </c>
      <c r="H928" s="749">
        <v>118175</v>
      </c>
      <c r="I928" s="749">
        <v>18175</v>
      </c>
      <c r="J928" s="749" t="s">
        <v>1507</v>
      </c>
      <c r="K928" s="749" t="s">
        <v>1508</v>
      </c>
      <c r="L928" s="752">
        <v>627</v>
      </c>
      <c r="M928" s="752">
        <v>1</v>
      </c>
      <c r="N928" s="753">
        <v>627</v>
      </c>
    </row>
    <row r="929" spans="1:14" ht="14.4" customHeight="1" x14ac:dyDescent="0.3">
      <c r="A929" s="747" t="s">
        <v>574</v>
      </c>
      <c r="B929" s="748" t="s">
        <v>575</v>
      </c>
      <c r="C929" s="749" t="s">
        <v>602</v>
      </c>
      <c r="D929" s="750" t="s">
        <v>603</v>
      </c>
      <c r="E929" s="751">
        <v>50113001</v>
      </c>
      <c r="F929" s="750" t="s">
        <v>611</v>
      </c>
      <c r="G929" s="749" t="s">
        <v>612</v>
      </c>
      <c r="H929" s="749">
        <v>117679</v>
      </c>
      <c r="I929" s="749">
        <v>224840</v>
      </c>
      <c r="J929" s="749" t="s">
        <v>1377</v>
      </c>
      <c r="K929" s="749" t="s">
        <v>1378</v>
      </c>
      <c r="L929" s="752">
        <v>127.14</v>
      </c>
      <c r="M929" s="752">
        <v>1</v>
      </c>
      <c r="N929" s="753">
        <v>127.14</v>
      </c>
    </row>
    <row r="930" spans="1:14" ht="14.4" customHeight="1" x14ac:dyDescent="0.3">
      <c r="A930" s="747" t="s">
        <v>574</v>
      </c>
      <c r="B930" s="748" t="s">
        <v>575</v>
      </c>
      <c r="C930" s="749" t="s">
        <v>602</v>
      </c>
      <c r="D930" s="750" t="s">
        <v>603</v>
      </c>
      <c r="E930" s="751">
        <v>50113001</v>
      </c>
      <c r="F930" s="750" t="s">
        <v>611</v>
      </c>
      <c r="G930" s="749" t="s">
        <v>628</v>
      </c>
      <c r="H930" s="749">
        <v>193969</v>
      </c>
      <c r="I930" s="749">
        <v>93969</v>
      </c>
      <c r="J930" s="749" t="s">
        <v>1379</v>
      </c>
      <c r="K930" s="749" t="s">
        <v>1380</v>
      </c>
      <c r="L930" s="752">
        <v>66.528124999999989</v>
      </c>
      <c r="M930" s="752">
        <v>16</v>
      </c>
      <c r="N930" s="753">
        <v>1064.4499999999998</v>
      </c>
    </row>
    <row r="931" spans="1:14" ht="14.4" customHeight="1" x14ac:dyDescent="0.3">
      <c r="A931" s="747" t="s">
        <v>574</v>
      </c>
      <c r="B931" s="748" t="s">
        <v>575</v>
      </c>
      <c r="C931" s="749" t="s">
        <v>602</v>
      </c>
      <c r="D931" s="750" t="s">
        <v>603</v>
      </c>
      <c r="E931" s="751">
        <v>50113001</v>
      </c>
      <c r="F931" s="750" t="s">
        <v>611</v>
      </c>
      <c r="G931" s="749" t="s">
        <v>612</v>
      </c>
      <c r="H931" s="749">
        <v>144357</v>
      </c>
      <c r="I931" s="749">
        <v>44357</v>
      </c>
      <c r="J931" s="749" t="s">
        <v>1202</v>
      </c>
      <c r="K931" s="749" t="s">
        <v>1203</v>
      </c>
      <c r="L931" s="752">
        <v>3231.1999999999994</v>
      </c>
      <c r="M931" s="752">
        <v>6</v>
      </c>
      <c r="N931" s="753">
        <v>19387.199999999997</v>
      </c>
    </row>
    <row r="932" spans="1:14" ht="14.4" customHeight="1" x14ac:dyDescent="0.3">
      <c r="A932" s="747" t="s">
        <v>574</v>
      </c>
      <c r="B932" s="748" t="s">
        <v>575</v>
      </c>
      <c r="C932" s="749" t="s">
        <v>602</v>
      </c>
      <c r="D932" s="750" t="s">
        <v>603</v>
      </c>
      <c r="E932" s="751">
        <v>50113001</v>
      </c>
      <c r="F932" s="750" t="s">
        <v>611</v>
      </c>
      <c r="G932" s="749" t="s">
        <v>628</v>
      </c>
      <c r="H932" s="749">
        <v>115245</v>
      </c>
      <c r="I932" s="749">
        <v>15245</v>
      </c>
      <c r="J932" s="749" t="s">
        <v>908</v>
      </c>
      <c r="K932" s="749" t="s">
        <v>909</v>
      </c>
      <c r="L932" s="752">
        <v>1375</v>
      </c>
      <c r="M932" s="752">
        <v>8</v>
      </c>
      <c r="N932" s="753">
        <v>11000</v>
      </c>
    </row>
    <row r="933" spans="1:14" ht="14.4" customHeight="1" x14ac:dyDescent="0.3">
      <c r="A933" s="747" t="s">
        <v>574</v>
      </c>
      <c r="B933" s="748" t="s">
        <v>575</v>
      </c>
      <c r="C933" s="749" t="s">
        <v>602</v>
      </c>
      <c r="D933" s="750" t="s">
        <v>603</v>
      </c>
      <c r="E933" s="751">
        <v>50113001</v>
      </c>
      <c r="F933" s="750" t="s">
        <v>611</v>
      </c>
      <c r="G933" s="749" t="s">
        <v>612</v>
      </c>
      <c r="H933" s="749">
        <v>172564</v>
      </c>
      <c r="I933" s="749">
        <v>72564</v>
      </c>
      <c r="J933" s="749" t="s">
        <v>912</v>
      </c>
      <c r="K933" s="749" t="s">
        <v>913</v>
      </c>
      <c r="L933" s="752">
        <v>471.85</v>
      </c>
      <c r="M933" s="752">
        <v>2</v>
      </c>
      <c r="N933" s="753">
        <v>943.7</v>
      </c>
    </row>
    <row r="934" spans="1:14" ht="14.4" customHeight="1" x14ac:dyDescent="0.3">
      <c r="A934" s="747" t="s">
        <v>574</v>
      </c>
      <c r="B934" s="748" t="s">
        <v>575</v>
      </c>
      <c r="C934" s="749" t="s">
        <v>602</v>
      </c>
      <c r="D934" s="750" t="s">
        <v>603</v>
      </c>
      <c r="E934" s="751">
        <v>50113001</v>
      </c>
      <c r="F934" s="750" t="s">
        <v>611</v>
      </c>
      <c r="G934" s="749" t="s">
        <v>628</v>
      </c>
      <c r="H934" s="749">
        <v>109709</v>
      </c>
      <c r="I934" s="749">
        <v>9709</v>
      </c>
      <c r="J934" s="749" t="s">
        <v>916</v>
      </c>
      <c r="K934" s="749" t="s">
        <v>917</v>
      </c>
      <c r="L934" s="752">
        <v>64.960000000000008</v>
      </c>
      <c r="M934" s="752">
        <v>4</v>
      </c>
      <c r="N934" s="753">
        <v>259.84000000000003</v>
      </c>
    </row>
    <row r="935" spans="1:14" ht="14.4" customHeight="1" x14ac:dyDescent="0.3">
      <c r="A935" s="747" t="s">
        <v>574</v>
      </c>
      <c r="B935" s="748" t="s">
        <v>575</v>
      </c>
      <c r="C935" s="749" t="s">
        <v>602</v>
      </c>
      <c r="D935" s="750" t="s">
        <v>603</v>
      </c>
      <c r="E935" s="751">
        <v>50113001</v>
      </c>
      <c r="F935" s="750" t="s">
        <v>611</v>
      </c>
      <c r="G935" s="749" t="s">
        <v>612</v>
      </c>
      <c r="H935" s="749">
        <v>844145</v>
      </c>
      <c r="I935" s="749">
        <v>56350</v>
      </c>
      <c r="J935" s="749" t="s">
        <v>920</v>
      </c>
      <c r="K935" s="749" t="s">
        <v>921</v>
      </c>
      <c r="L935" s="752">
        <v>34.955000000000005</v>
      </c>
      <c r="M935" s="752">
        <v>2</v>
      </c>
      <c r="N935" s="753">
        <v>69.910000000000011</v>
      </c>
    </row>
    <row r="936" spans="1:14" ht="14.4" customHeight="1" x14ac:dyDescent="0.3">
      <c r="A936" s="747" t="s">
        <v>574</v>
      </c>
      <c r="B936" s="748" t="s">
        <v>575</v>
      </c>
      <c r="C936" s="749" t="s">
        <v>602</v>
      </c>
      <c r="D936" s="750" t="s">
        <v>603</v>
      </c>
      <c r="E936" s="751">
        <v>50113001</v>
      </c>
      <c r="F936" s="750" t="s">
        <v>611</v>
      </c>
      <c r="G936" s="749" t="s">
        <v>628</v>
      </c>
      <c r="H936" s="749">
        <v>121088</v>
      </c>
      <c r="I936" s="749">
        <v>21088</v>
      </c>
      <c r="J936" s="749" t="s">
        <v>1509</v>
      </c>
      <c r="K936" s="749" t="s">
        <v>1510</v>
      </c>
      <c r="L936" s="752">
        <v>685.4</v>
      </c>
      <c r="M936" s="752">
        <v>1</v>
      </c>
      <c r="N936" s="753">
        <v>685.4</v>
      </c>
    </row>
    <row r="937" spans="1:14" ht="14.4" customHeight="1" x14ac:dyDescent="0.3">
      <c r="A937" s="747" t="s">
        <v>574</v>
      </c>
      <c r="B937" s="748" t="s">
        <v>575</v>
      </c>
      <c r="C937" s="749" t="s">
        <v>602</v>
      </c>
      <c r="D937" s="750" t="s">
        <v>603</v>
      </c>
      <c r="E937" s="751">
        <v>50113001</v>
      </c>
      <c r="F937" s="750" t="s">
        <v>611</v>
      </c>
      <c r="G937" s="749" t="s">
        <v>612</v>
      </c>
      <c r="H937" s="749">
        <v>225261</v>
      </c>
      <c r="I937" s="749">
        <v>225261</v>
      </c>
      <c r="J937" s="749" t="s">
        <v>1218</v>
      </c>
      <c r="K937" s="749" t="s">
        <v>1219</v>
      </c>
      <c r="L937" s="752">
        <v>57.93</v>
      </c>
      <c r="M937" s="752">
        <v>1</v>
      </c>
      <c r="N937" s="753">
        <v>57.93</v>
      </c>
    </row>
    <row r="938" spans="1:14" ht="14.4" customHeight="1" x14ac:dyDescent="0.3">
      <c r="A938" s="747" t="s">
        <v>574</v>
      </c>
      <c r="B938" s="748" t="s">
        <v>575</v>
      </c>
      <c r="C938" s="749" t="s">
        <v>602</v>
      </c>
      <c r="D938" s="750" t="s">
        <v>603</v>
      </c>
      <c r="E938" s="751">
        <v>50113001</v>
      </c>
      <c r="F938" s="750" t="s">
        <v>611</v>
      </c>
      <c r="G938" s="749" t="s">
        <v>612</v>
      </c>
      <c r="H938" s="749">
        <v>100610</v>
      </c>
      <c r="I938" s="749">
        <v>610</v>
      </c>
      <c r="J938" s="749" t="s">
        <v>924</v>
      </c>
      <c r="K938" s="749" t="s">
        <v>925</v>
      </c>
      <c r="L938" s="752">
        <v>72.5</v>
      </c>
      <c r="M938" s="752">
        <v>16</v>
      </c>
      <c r="N938" s="753">
        <v>1160</v>
      </c>
    </row>
    <row r="939" spans="1:14" ht="14.4" customHeight="1" x14ac:dyDescent="0.3">
      <c r="A939" s="747" t="s">
        <v>574</v>
      </c>
      <c r="B939" s="748" t="s">
        <v>575</v>
      </c>
      <c r="C939" s="749" t="s">
        <v>602</v>
      </c>
      <c r="D939" s="750" t="s">
        <v>603</v>
      </c>
      <c r="E939" s="751">
        <v>50113001</v>
      </c>
      <c r="F939" s="750" t="s">
        <v>611</v>
      </c>
      <c r="G939" s="749" t="s">
        <v>612</v>
      </c>
      <c r="H939" s="749">
        <v>100612</v>
      </c>
      <c r="I939" s="749">
        <v>612</v>
      </c>
      <c r="J939" s="749" t="s">
        <v>926</v>
      </c>
      <c r="K939" s="749" t="s">
        <v>927</v>
      </c>
      <c r="L939" s="752">
        <v>67.66</v>
      </c>
      <c r="M939" s="752">
        <v>114</v>
      </c>
      <c r="N939" s="753">
        <v>7713.24</v>
      </c>
    </row>
    <row r="940" spans="1:14" ht="14.4" customHeight="1" x14ac:dyDescent="0.3">
      <c r="A940" s="747" t="s">
        <v>574</v>
      </c>
      <c r="B940" s="748" t="s">
        <v>575</v>
      </c>
      <c r="C940" s="749" t="s">
        <v>602</v>
      </c>
      <c r="D940" s="750" t="s">
        <v>603</v>
      </c>
      <c r="E940" s="751">
        <v>50113001</v>
      </c>
      <c r="F940" s="750" t="s">
        <v>611</v>
      </c>
      <c r="G940" s="749" t="s">
        <v>612</v>
      </c>
      <c r="H940" s="749">
        <v>395294</v>
      </c>
      <c r="I940" s="749">
        <v>180306</v>
      </c>
      <c r="J940" s="749" t="s">
        <v>929</v>
      </c>
      <c r="K940" s="749" t="s">
        <v>930</v>
      </c>
      <c r="L940" s="752">
        <v>174.91714285714286</v>
      </c>
      <c r="M940" s="752">
        <v>7</v>
      </c>
      <c r="N940" s="753">
        <v>1224.42</v>
      </c>
    </row>
    <row r="941" spans="1:14" ht="14.4" customHeight="1" x14ac:dyDescent="0.3">
      <c r="A941" s="747" t="s">
        <v>574</v>
      </c>
      <c r="B941" s="748" t="s">
        <v>575</v>
      </c>
      <c r="C941" s="749" t="s">
        <v>602</v>
      </c>
      <c r="D941" s="750" t="s">
        <v>603</v>
      </c>
      <c r="E941" s="751">
        <v>50113001</v>
      </c>
      <c r="F941" s="750" t="s">
        <v>611</v>
      </c>
      <c r="G941" s="749" t="s">
        <v>612</v>
      </c>
      <c r="H941" s="749">
        <v>187149</v>
      </c>
      <c r="I941" s="749">
        <v>87149</v>
      </c>
      <c r="J941" s="749" t="s">
        <v>1511</v>
      </c>
      <c r="K941" s="749" t="s">
        <v>1512</v>
      </c>
      <c r="L941" s="752">
        <v>143.14000000000007</v>
      </c>
      <c r="M941" s="752">
        <v>1</v>
      </c>
      <c r="N941" s="753">
        <v>143.14000000000007</v>
      </c>
    </row>
    <row r="942" spans="1:14" ht="14.4" customHeight="1" x14ac:dyDescent="0.3">
      <c r="A942" s="747" t="s">
        <v>574</v>
      </c>
      <c r="B942" s="748" t="s">
        <v>575</v>
      </c>
      <c r="C942" s="749" t="s">
        <v>602</v>
      </c>
      <c r="D942" s="750" t="s">
        <v>603</v>
      </c>
      <c r="E942" s="751">
        <v>50113001</v>
      </c>
      <c r="F942" s="750" t="s">
        <v>611</v>
      </c>
      <c r="G942" s="749" t="s">
        <v>612</v>
      </c>
      <c r="H942" s="749">
        <v>848632</v>
      </c>
      <c r="I942" s="749">
        <v>125315</v>
      </c>
      <c r="J942" s="749" t="s">
        <v>940</v>
      </c>
      <c r="K942" s="749" t="s">
        <v>941</v>
      </c>
      <c r="L942" s="752">
        <v>58.198387096774205</v>
      </c>
      <c r="M942" s="752">
        <v>31</v>
      </c>
      <c r="N942" s="753">
        <v>1804.1500000000003</v>
      </c>
    </row>
    <row r="943" spans="1:14" ht="14.4" customHeight="1" x14ac:dyDescent="0.3">
      <c r="A943" s="747" t="s">
        <v>574</v>
      </c>
      <c r="B943" s="748" t="s">
        <v>575</v>
      </c>
      <c r="C943" s="749" t="s">
        <v>602</v>
      </c>
      <c r="D943" s="750" t="s">
        <v>603</v>
      </c>
      <c r="E943" s="751">
        <v>50113001</v>
      </c>
      <c r="F943" s="750" t="s">
        <v>611</v>
      </c>
      <c r="G943" s="749" t="s">
        <v>576</v>
      </c>
      <c r="H943" s="749">
        <v>206512</v>
      </c>
      <c r="I943" s="749">
        <v>206512</v>
      </c>
      <c r="J943" s="749" t="s">
        <v>1513</v>
      </c>
      <c r="K943" s="749" t="s">
        <v>860</v>
      </c>
      <c r="L943" s="752">
        <v>157.41</v>
      </c>
      <c r="M943" s="752">
        <v>1</v>
      </c>
      <c r="N943" s="753">
        <v>157.41</v>
      </c>
    </row>
    <row r="944" spans="1:14" ht="14.4" customHeight="1" x14ac:dyDescent="0.3">
      <c r="A944" s="747" t="s">
        <v>574</v>
      </c>
      <c r="B944" s="748" t="s">
        <v>575</v>
      </c>
      <c r="C944" s="749" t="s">
        <v>602</v>
      </c>
      <c r="D944" s="750" t="s">
        <v>603</v>
      </c>
      <c r="E944" s="751">
        <v>50113001</v>
      </c>
      <c r="F944" s="750" t="s">
        <v>611</v>
      </c>
      <c r="G944" s="749" t="s">
        <v>612</v>
      </c>
      <c r="H944" s="749">
        <v>191836</v>
      </c>
      <c r="I944" s="749">
        <v>91836</v>
      </c>
      <c r="J944" s="749" t="s">
        <v>943</v>
      </c>
      <c r="K944" s="749" t="s">
        <v>945</v>
      </c>
      <c r="L944" s="752">
        <v>44.668571428571433</v>
      </c>
      <c r="M944" s="752">
        <v>7</v>
      </c>
      <c r="N944" s="753">
        <v>312.68</v>
      </c>
    </row>
    <row r="945" spans="1:14" ht="14.4" customHeight="1" x14ac:dyDescent="0.3">
      <c r="A945" s="747" t="s">
        <v>574</v>
      </c>
      <c r="B945" s="748" t="s">
        <v>575</v>
      </c>
      <c r="C945" s="749" t="s">
        <v>602</v>
      </c>
      <c r="D945" s="750" t="s">
        <v>603</v>
      </c>
      <c r="E945" s="751">
        <v>50113001</v>
      </c>
      <c r="F945" s="750" t="s">
        <v>611</v>
      </c>
      <c r="G945" s="749" t="s">
        <v>612</v>
      </c>
      <c r="H945" s="749">
        <v>109847</v>
      </c>
      <c r="I945" s="749">
        <v>9847</v>
      </c>
      <c r="J945" s="749" t="s">
        <v>943</v>
      </c>
      <c r="K945" s="749" t="s">
        <v>1224</v>
      </c>
      <c r="L945" s="752">
        <v>41.060000000000009</v>
      </c>
      <c r="M945" s="752">
        <v>1</v>
      </c>
      <c r="N945" s="753">
        <v>41.060000000000009</v>
      </c>
    </row>
    <row r="946" spans="1:14" ht="14.4" customHeight="1" x14ac:dyDescent="0.3">
      <c r="A946" s="747" t="s">
        <v>574</v>
      </c>
      <c r="B946" s="748" t="s">
        <v>575</v>
      </c>
      <c r="C946" s="749" t="s">
        <v>602</v>
      </c>
      <c r="D946" s="750" t="s">
        <v>603</v>
      </c>
      <c r="E946" s="751">
        <v>50113001</v>
      </c>
      <c r="F946" s="750" t="s">
        <v>611</v>
      </c>
      <c r="G946" s="749" t="s">
        <v>612</v>
      </c>
      <c r="H946" s="749">
        <v>215851</v>
      </c>
      <c r="I946" s="749">
        <v>215851</v>
      </c>
      <c r="J946" s="749" t="s">
        <v>949</v>
      </c>
      <c r="K946" s="749" t="s">
        <v>950</v>
      </c>
      <c r="L946" s="752">
        <v>290.71999999999997</v>
      </c>
      <c r="M946" s="752">
        <v>2</v>
      </c>
      <c r="N946" s="753">
        <v>581.43999999999994</v>
      </c>
    </row>
    <row r="947" spans="1:14" ht="14.4" customHeight="1" x14ac:dyDescent="0.3">
      <c r="A947" s="747" t="s">
        <v>574</v>
      </c>
      <c r="B947" s="748" t="s">
        <v>575</v>
      </c>
      <c r="C947" s="749" t="s">
        <v>602</v>
      </c>
      <c r="D947" s="750" t="s">
        <v>603</v>
      </c>
      <c r="E947" s="751">
        <v>50113001</v>
      </c>
      <c r="F947" s="750" t="s">
        <v>611</v>
      </c>
      <c r="G947" s="749" t="s">
        <v>628</v>
      </c>
      <c r="H947" s="749">
        <v>156981</v>
      </c>
      <c r="I947" s="749">
        <v>56981</v>
      </c>
      <c r="J947" s="749" t="s">
        <v>1230</v>
      </c>
      <c r="K947" s="749" t="s">
        <v>687</v>
      </c>
      <c r="L947" s="752">
        <v>30.179999999999993</v>
      </c>
      <c r="M947" s="752">
        <v>1</v>
      </c>
      <c r="N947" s="753">
        <v>30.179999999999993</v>
      </c>
    </row>
    <row r="948" spans="1:14" ht="14.4" customHeight="1" x14ac:dyDescent="0.3">
      <c r="A948" s="747" t="s">
        <v>574</v>
      </c>
      <c r="B948" s="748" t="s">
        <v>575</v>
      </c>
      <c r="C948" s="749" t="s">
        <v>602</v>
      </c>
      <c r="D948" s="750" t="s">
        <v>603</v>
      </c>
      <c r="E948" s="751">
        <v>50113001</v>
      </c>
      <c r="F948" s="750" t="s">
        <v>611</v>
      </c>
      <c r="G948" s="749" t="s">
        <v>612</v>
      </c>
      <c r="H948" s="749">
        <v>197864</v>
      </c>
      <c r="I948" s="749">
        <v>97864</v>
      </c>
      <c r="J948" s="749" t="s">
        <v>1234</v>
      </c>
      <c r="K948" s="749" t="s">
        <v>1235</v>
      </c>
      <c r="L948" s="752">
        <v>303.685</v>
      </c>
      <c r="M948" s="752">
        <v>2</v>
      </c>
      <c r="N948" s="753">
        <v>607.37</v>
      </c>
    </row>
    <row r="949" spans="1:14" ht="14.4" customHeight="1" x14ac:dyDescent="0.3">
      <c r="A949" s="747" t="s">
        <v>574</v>
      </c>
      <c r="B949" s="748" t="s">
        <v>575</v>
      </c>
      <c r="C949" s="749" t="s">
        <v>602</v>
      </c>
      <c r="D949" s="750" t="s">
        <v>603</v>
      </c>
      <c r="E949" s="751">
        <v>50113001</v>
      </c>
      <c r="F949" s="750" t="s">
        <v>611</v>
      </c>
      <c r="G949" s="749" t="s">
        <v>612</v>
      </c>
      <c r="H949" s="749">
        <v>849896</v>
      </c>
      <c r="I949" s="749">
        <v>134281</v>
      </c>
      <c r="J949" s="749" t="s">
        <v>1514</v>
      </c>
      <c r="K949" s="749" t="s">
        <v>1515</v>
      </c>
      <c r="L949" s="752">
        <v>157.63000000000005</v>
      </c>
      <c r="M949" s="752">
        <v>1</v>
      </c>
      <c r="N949" s="753">
        <v>157.63000000000005</v>
      </c>
    </row>
    <row r="950" spans="1:14" ht="14.4" customHeight="1" x14ac:dyDescent="0.3">
      <c r="A950" s="747" t="s">
        <v>574</v>
      </c>
      <c r="B950" s="748" t="s">
        <v>575</v>
      </c>
      <c r="C950" s="749" t="s">
        <v>602</v>
      </c>
      <c r="D950" s="750" t="s">
        <v>603</v>
      </c>
      <c r="E950" s="751">
        <v>50113001</v>
      </c>
      <c r="F950" s="750" t="s">
        <v>611</v>
      </c>
      <c r="G950" s="749" t="s">
        <v>612</v>
      </c>
      <c r="H950" s="749">
        <v>849535</v>
      </c>
      <c r="I950" s="749">
        <v>134292</v>
      </c>
      <c r="J950" s="749" t="s">
        <v>1516</v>
      </c>
      <c r="K950" s="749" t="s">
        <v>1515</v>
      </c>
      <c r="L950" s="752">
        <v>160.03000000000003</v>
      </c>
      <c r="M950" s="752">
        <v>1</v>
      </c>
      <c r="N950" s="753">
        <v>160.03000000000003</v>
      </c>
    </row>
    <row r="951" spans="1:14" ht="14.4" customHeight="1" x14ac:dyDescent="0.3">
      <c r="A951" s="747" t="s">
        <v>574</v>
      </c>
      <c r="B951" s="748" t="s">
        <v>575</v>
      </c>
      <c r="C951" s="749" t="s">
        <v>602</v>
      </c>
      <c r="D951" s="750" t="s">
        <v>603</v>
      </c>
      <c r="E951" s="751">
        <v>50113001</v>
      </c>
      <c r="F951" s="750" t="s">
        <v>611</v>
      </c>
      <c r="G951" s="749" t="s">
        <v>612</v>
      </c>
      <c r="H951" s="749">
        <v>191217</v>
      </c>
      <c r="I951" s="749">
        <v>91217</v>
      </c>
      <c r="J951" s="749" t="s">
        <v>956</v>
      </c>
      <c r="K951" s="749" t="s">
        <v>957</v>
      </c>
      <c r="L951" s="752">
        <v>80.72999999999999</v>
      </c>
      <c r="M951" s="752">
        <v>1</v>
      </c>
      <c r="N951" s="753">
        <v>80.72999999999999</v>
      </c>
    </row>
    <row r="952" spans="1:14" ht="14.4" customHeight="1" x14ac:dyDescent="0.3">
      <c r="A952" s="747" t="s">
        <v>574</v>
      </c>
      <c r="B952" s="748" t="s">
        <v>575</v>
      </c>
      <c r="C952" s="749" t="s">
        <v>602</v>
      </c>
      <c r="D952" s="750" t="s">
        <v>603</v>
      </c>
      <c r="E952" s="751">
        <v>50113001</v>
      </c>
      <c r="F952" s="750" t="s">
        <v>611</v>
      </c>
      <c r="G952" s="749" t="s">
        <v>628</v>
      </c>
      <c r="H952" s="749">
        <v>158380</v>
      </c>
      <c r="I952" s="749">
        <v>58380</v>
      </c>
      <c r="J952" s="749" t="s">
        <v>958</v>
      </c>
      <c r="K952" s="749" t="s">
        <v>959</v>
      </c>
      <c r="L952" s="752">
        <v>81.2</v>
      </c>
      <c r="M952" s="752">
        <v>3</v>
      </c>
      <c r="N952" s="753">
        <v>243.60000000000002</v>
      </c>
    </row>
    <row r="953" spans="1:14" ht="14.4" customHeight="1" x14ac:dyDescent="0.3">
      <c r="A953" s="747" t="s">
        <v>574</v>
      </c>
      <c r="B953" s="748" t="s">
        <v>575</v>
      </c>
      <c r="C953" s="749" t="s">
        <v>602</v>
      </c>
      <c r="D953" s="750" t="s">
        <v>603</v>
      </c>
      <c r="E953" s="751">
        <v>50113001</v>
      </c>
      <c r="F953" s="750" t="s">
        <v>611</v>
      </c>
      <c r="G953" s="749" t="s">
        <v>612</v>
      </c>
      <c r="H953" s="749">
        <v>103550</v>
      </c>
      <c r="I953" s="749">
        <v>3550</v>
      </c>
      <c r="J953" s="749" t="s">
        <v>960</v>
      </c>
      <c r="K953" s="749" t="s">
        <v>785</v>
      </c>
      <c r="L953" s="752">
        <v>39.86</v>
      </c>
      <c r="M953" s="752">
        <v>1</v>
      </c>
      <c r="N953" s="753">
        <v>39.86</v>
      </c>
    </row>
    <row r="954" spans="1:14" ht="14.4" customHeight="1" x14ac:dyDescent="0.3">
      <c r="A954" s="747" t="s">
        <v>574</v>
      </c>
      <c r="B954" s="748" t="s">
        <v>575</v>
      </c>
      <c r="C954" s="749" t="s">
        <v>602</v>
      </c>
      <c r="D954" s="750" t="s">
        <v>603</v>
      </c>
      <c r="E954" s="751">
        <v>50113001</v>
      </c>
      <c r="F954" s="750" t="s">
        <v>611</v>
      </c>
      <c r="G954" s="749" t="s">
        <v>612</v>
      </c>
      <c r="H954" s="749">
        <v>146755</v>
      </c>
      <c r="I954" s="749">
        <v>46755</v>
      </c>
      <c r="J954" s="749" t="s">
        <v>1517</v>
      </c>
      <c r="K954" s="749" t="s">
        <v>1518</v>
      </c>
      <c r="L954" s="752">
        <v>83.66</v>
      </c>
      <c r="M954" s="752">
        <v>1</v>
      </c>
      <c r="N954" s="753">
        <v>83.66</v>
      </c>
    </row>
    <row r="955" spans="1:14" ht="14.4" customHeight="1" x14ac:dyDescent="0.3">
      <c r="A955" s="747" t="s">
        <v>574</v>
      </c>
      <c r="B955" s="748" t="s">
        <v>575</v>
      </c>
      <c r="C955" s="749" t="s">
        <v>602</v>
      </c>
      <c r="D955" s="750" t="s">
        <v>603</v>
      </c>
      <c r="E955" s="751">
        <v>50113001</v>
      </c>
      <c r="F955" s="750" t="s">
        <v>611</v>
      </c>
      <c r="G955" s="749" t="s">
        <v>612</v>
      </c>
      <c r="H955" s="749">
        <v>221884</v>
      </c>
      <c r="I955" s="749">
        <v>221884</v>
      </c>
      <c r="J955" s="749" t="s">
        <v>1519</v>
      </c>
      <c r="K955" s="749" t="s">
        <v>1520</v>
      </c>
      <c r="L955" s="752">
        <v>1980</v>
      </c>
      <c r="M955" s="752">
        <v>3</v>
      </c>
      <c r="N955" s="753">
        <v>5940</v>
      </c>
    </row>
    <row r="956" spans="1:14" ht="14.4" customHeight="1" x14ac:dyDescent="0.3">
      <c r="A956" s="747" t="s">
        <v>574</v>
      </c>
      <c r="B956" s="748" t="s">
        <v>575</v>
      </c>
      <c r="C956" s="749" t="s">
        <v>602</v>
      </c>
      <c r="D956" s="750" t="s">
        <v>603</v>
      </c>
      <c r="E956" s="751">
        <v>50113001</v>
      </c>
      <c r="F956" s="750" t="s">
        <v>611</v>
      </c>
      <c r="G956" s="749" t="s">
        <v>612</v>
      </c>
      <c r="H956" s="749">
        <v>112023</v>
      </c>
      <c r="I956" s="749">
        <v>12023</v>
      </c>
      <c r="J956" s="749" t="s">
        <v>962</v>
      </c>
      <c r="K956" s="749" t="s">
        <v>963</v>
      </c>
      <c r="L956" s="752">
        <v>72.33</v>
      </c>
      <c r="M956" s="752">
        <v>1</v>
      </c>
      <c r="N956" s="753">
        <v>72.33</v>
      </c>
    </row>
    <row r="957" spans="1:14" ht="14.4" customHeight="1" x14ac:dyDescent="0.3">
      <c r="A957" s="747" t="s">
        <v>574</v>
      </c>
      <c r="B957" s="748" t="s">
        <v>575</v>
      </c>
      <c r="C957" s="749" t="s">
        <v>602</v>
      </c>
      <c r="D957" s="750" t="s">
        <v>603</v>
      </c>
      <c r="E957" s="751">
        <v>50113001</v>
      </c>
      <c r="F957" s="750" t="s">
        <v>611</v>
      </c>
      <c r="G957" s="749" t="s">
        <v>628</v>
      </c>
      <c r="H957" s="749">
        <v>989453</v>
      </c>
      <c r="I957" s="749">
        <v>146899</v>
      </c>
      <c r="J957" s="749" t="s">
        <v>980</v>
      </c>
      <c r="K957" s="749" t="s">
        <v>981</v>
      </c>
      <c r="L957" s="752">
        <v>45.489999999999995</v>
      </c>
      <c r="M957" s="752">
        <v>2</v>
      </c>
      <c r="N957" s="753">
        <v>90.97999999999999</v>
      </c>
    </row>
    <row r="958" spans="1:14" ht="14.4" customHeight="1" x14ac:dyDescent="0.3">
      <c r="A958" s="747" t="s">
        <v>574</v>
      </c>
      <c r="B958" s="748" t="s">
        <v>575</v>
      </c>
      <c r="C958" s="749" t="s">
        <v>602</v>
      </c>
      <c r="D958" s="750" t="s">
        <v>603</v>
      </c>
      <c r="E958" s="751">
        <v>50113002</v>
      </c>
      <c r="F958" s="750" t="s">
        <v>982</v>
      </c>
      <c r="G958" s="749" t="s">
        <v>612</v>
      </c>
      <c r="H958" s="749">
        <v>149415</v>
      </c>
      <c r="I958" s="749">
        <v>49415</v>
      </c>
      <c r="J958" s="749" t="s">
        <v>983</v>
      </c>
      <c r="K958" s="749" t="s">
        <v>984</v>
      </c>
      <c r="L958" s="752">
        <v>1728.25</v>
      </c>
      <c r="M958" s="752">
        <v>1</v>
      </c>
      <c r="N958" s="753">
        <v>1728.25</v>
      </c>
    </row>
    <row r="959" spans="1:14" ht="14.4" customHeight="1" x14ac:dyDescent="0.3">
      <c r="A959" s="747" t="s">
        <v>574</v>
      </c>
      <c r="B959" s="748" t="s">
        <v>575</v>
      </c>
      <c r="C959" s="749" t="s">
        <v>602</v>
      </c>
      <c r="D959" s="750" t="s">
        <v>603</v>
      </c>
      <c r="E959" s="751">
        <v>50113002</v>
      </c>
      <c r="F959" s="750" t="s">
        <v>982</v>
      </c>
      <c r="G959" s="749" t="s">
        <v>612</v>
      </c>
      <c r="H959" s="749">
        <v>396914</v>
      </c>
      <c r="I959" s="749">
        <v>52301</v>
      </c>
      <c r="J959" s="749" t="s">
        <v>985</v>
      </c>
      <c r="K959" s="749" t="s">
        <v>986</v>
      </c>
      <c r="L959" s="752">
        <v>2221.34</v>
      </c>
      <c r="M959" s="752">
        <v>1</v>
      </c>
      <c r="N959" s="753">
        <v>2221.34</v>
      </c>
    </row>
    <row r="960" spans="1:14" ht="14.4" customHeight="1" x14ac:dyDescent="0.3">
      <c r="A960" s="747" t="s">
        <v>574</v>
      </c>
      <c r="B960" s="748" t="s">
        <v>575</v>
      </c>
      <c r="C960" s="749" t="s">
        <v>602</v>
      </c>
      <c r="D960" s="750" t="s">
        <v>603</v>
      </c>
      <c r="E960" s="751">
        <v>50113002</v>
      </c>
      <c r="F960" s="750" t="s">
        <v>982</v>
      </c>
      <c r="G960" s="749" t="s">
        <v>612</v>
      </c>
      <c r="H960" s="749">
        <v>116337</v>
      </c>
      <c r="I960" s="749">
        <v>16337</v>
      </c>
      <c r="J960" s="749" t="s">
        <v>987</v>
      </c>
      <c r="K960" s="749" t="s">
        <v>988</v>
      </c>
      <c r="L960" s="752">
        <v>2092.0700000000002</v>
      </c>
      <c r="M960" s="752">
        <v>4</v>
      </c>
      <c r="N960" s="753">
        <v>8368.2800000000007</v>
      </c>
    </row>
    <row r="961" spans="1:14" ht="14.4" customHeight="1" x14ac:dyDescent="0.3">
      <c r="A961" s="747" t="s">
        <v>574</v>
      </c>
      <c r="B961" s="748" t="s">
        <v>575</v>
      </c>
      <c r="C961" s="749" t="s">
        <v>602</v>
      </c>
      <c r="D961" s="750" t="s">
        <v>603</v>
      </c>
      <c r="E961" s="751">
        <v>50113002</v>
      </c>
      <c r="F961" s="750" t="s">
        <v>982</v>
      </c>
      <c r="G961" s="749" t="s">
        <v>612</v>
      </c>
      <c r="H961" s="749">
        <v>116336</v>
      </c>
      <c r="I961" s="749">
        <v>16336</v>
      </c>
      <c r="J961" s="749" t="s">
        <v>987</v>
      </c>
      <c r="K961" s="749" t="s">
        <v>1244</v>
      </c>
      <c r="L961" s="752">
        <v>1706.6800000000003</v>
      </c>
      <c r="M961" s="752">
        <v>14</v>
      </c>
      <c r="N961" s="753">
        <v>23893.520000000004</v>
      </c>
    </row>
    <row r="962" spans="1:14" ht="14.4" customHeight="1" x14ac:dyDescent="0.3">
      <c r="A962" s="747" t="s">
        <v>574</v>
      </c>
      <c r="B962" s="748" t="s">
        <v>575</v>
      </c>
      <c r="C962" s="749" t="s">
        <v>602</v>
      </c>
      <c r="D962" s="750" t="s">
        <v>603</v>
      </c>
      <c r="E962" s="751">
        <v>50113002</v>
      </c>
      <c r="F962" s="750" t="s">
        <v>982</v>
      </c>
      <c r="G962" s="749" t="s">
        <v>612</v>
      </c>
      <c r="H962" s="749">
        <v>103513</v>
      </c>
      <c r="I962" s="749">
        <v>3513</v>
      </c>
      <c r="J962" s="749" t="s">
        <v>989</v>
      </c>
      <c r="K962" s="749" t="s">
        <v>990</v>
      </c>
      <c r="L962" s="752">
        <v>2000</v>
      </c>
      <c r="M962" s="752">
        <v>95</v>
      </c>
      <c r="N962" s="753">
        <v>190000</v>
      </c>
    </row>
    <row r="963" spans="1:14" ht="14.4" customHeight="1" x14ac:dyDescent="0.3">
      <c r="A963" s="747" t="s">
        <v>574</v>
      </c>
      <c r="B963" s="748" t="s">
        <v>575</v>
      </c>
      <c r="C963" s="749" t="s">
        <v>602</v>
      </c>
      <c r="D963" s="750" t="s">
        <v>603</v>
      </c>
      <c r="E963" s="751">
        <v>50113002</v>
      </c>
      <c r="F963" s="750" t="s">
        <v>982</v>
      </c>
      <c r="G963" s="749" t="s">
        <v>612</v>
      </c>
      <c r="H963" s="749">
        <v>397302</v>
      </c>
      <c r="I963" s="749">
        <v>3290</v>
      </c>
      <c r="J963" s="749" t="s">
        <v>991</v>
      </c>
      <c r="K963" s="749" t="s">
        <v>1521</v>
      </c>
      <c r="L963" s="752">
        <v>1322.73</v>
      </c>
      <c r="M963" s="752">
        <v>4</v>
      </c>
      <c r="N963" s="753">
        <v>5290.92</v>
      </c>
    </row>
    <row r="964" spans="1:14" ht="14.4" customHeight="1" x14ac:dyDescent="0.3">
      <c r="A964" s="747" t="s">
        <v>574</v>
      </c>
      <c r="B964" s="748" t="s">
        <v>575</v>
      </c>
      <c r="C964" s="749" t="s">
        <v>602</v>
      </c>
      <c r="D964" s="750" t="s">
        <v>603</v>
      </c>
      <c r="E964" s="751">
        <v>50113002</v>
      </c>
      <c r="F964" s="750" t="s">
        <v>982</v>
      </c>
      <c r="G964" s="749" t="s">
        <v>612</v>
      </c>
      <c r="H964" s="749">
        <v>103414</v>
      </c>
      <c r="I964" s="749">
        <v>3414</v>
      </c>
      <c r="J964" s="749" t="s">
        <v>991</v>
      </c>
      <c r="K964" s="749" t="s">
        <v>990</v>
      </c>
      <c r="L964" s="752">
        <v>2501.981666666667</v>
      </c>
      <c r="M964" s="752">
        <v>6</v>
      </c>
      <c r="N964" s="753">
        <v>15011.890000000001</v>
      </c>
    </row>
    <row r="965" spans="1:14" ht="14.4" customHeight="1" x14ac:dyDescent="0.3">
      <c r="A965" s="747" t="s">
        <v>574</v>
      </c>
      <c r="B965" s="748" t="s">
        <v>575</v>
      </c>
      <c r="C965" s="749" t="s">
        <v>602</v>
      </c>
      <c r="D965" s="750" t="s">
        <v>603</v>
      </c>
      <c r="E965" s="751">
        <v>50113002</v>
      </c>
      <c r="F965" s="750" t="s">
        <v>982</v>
      </c>
      <c r="G965" s="749" t="s">
        <v>612</v>
      </c>
      <c r="H965" s="749">
        <v>394774</v>
      </c>
      <c r="I965" s="749">
        <v>157118</v>
      </c>
      <c r="J965" s="749" t="s">
        <v>1522</v>
      </c>
      <c r="K965" s="749" t="s">
        <v>1523</v>
      </c>
      <c r="L965" s="752">
        <v>3740.0001051184818</v>
      </c>
      <c r="M965" s="752">
        <v>17</v>
      </c>
      <c r="N965" s="753">
        <v>63580.001787014189</v>
      </c>
    </row>
    <row r="966" spans="1:14" ht="14.4" customHeight="1" x14ac:dyDescent="0.3">
      <c r="A966" s="747" t="s">
        <v>574</v>
      </c>
      <c r="B966" s="748" t="s">
        <v>575</v>
      </c>
      <c r="C966" s="749" t="s">
        <v>602</v>
      </c>
      <c r="D966" s="750" t="s">
        <v>603</v>
      </c>
      <c r="E966" s="751">
        <v>50113002</v>
      </c>
      <c r="F966" s="750" t="s">
        <v>982</v>
      </c>
      <c r="G966" s="749" t="s">
        <v>612</v>
      </c>
      <c r="H966" s="749">
        <v>500716</v>
      </c>
      <c r="I966" s="749">
        <v>157112</v>
      </c>
      <c r="J966" s="749" t="s">
        <v>1524</v>
      </c>
      <c r="K966" s="749" t="s">
        <v>1523</v>
      </c>
      <c r="L966" s="752">
        <v>3828</v>
      </c>
      <c r="M966" s="752">
        <v>1</v>
      </c>
      <c r="N966" s="753">
        <v>3828</v>
      </c>
    </row>
    <row r="967" spans="1:14" ht="14.4" customHeight="1" x14ac:dyDescent="0.3">
      <c r="A967" s="747" t="s">
        <v>574</v>
      </c>
      <c r="B967" s="748" t="s">
        <v>575</v>
      </c>
      <c r="C967" s="749" t="s">
        <v>602</v>
      </c>
      <c r="D967" s="750" t="s">
        <v>603</v>
      </c>
      <c r="E967" s="751">
        <v>50113006</v>
      </c>
      <c r="F967" s="750" t="s">
        <v>992</v>
      </c>
      <c r="G967" s="749" t="s">
        <v>612</v>
      </c>
      <c r="H967" s="749">
        <v>33889</v>
      </c>
      <c r="I967" s="749">
        <v>33889</v>
      </c>
      <c r="J967" s="749" t="s">
        <v>1402</v>
      </c>
      <c r="K967" s="749" t="s">
        <v>994</v>
      </c>
      <c r="L967" s="752">
        <v>119.75999999999999</v>
      </c>
      <c r="M967" s="752">
        <v>8</v>
      </c>
      <c r="N967" s="753">
        <v>958.07999999999993</v>
      </c>
    </row>
    <row r="968" spans="1:14" ht="14.4" customHeight="1" x14ac:dyDescent="0.3">
      <c r="A968" s="747" t="s">
        <v>574</v>
      </c>
      <c r="B968" s="748" t="s">
        <v>575</v>
      </c>
      <c r="C968" s="749" t="s">
        <v>602</v>
      </c>
      <c r="D968" s="750" t="s">
        <v>603</v>
      </c>
      <c r="E968" s="751">
        <v>50113006</v>
      </c>
      <c r="F968" s="750" t="s">
        <v>992</v>
      </c>
      <c r="G968" s="749" t="s">
        <v>612</v>
      </c>
      <c r="H968" s="749">
        <v>33888</v>
      </c>
      <c r="I968" s="749">
        <v>33888</v>
      </c>
      <c r="J968" s="749" t="s">
        <v>1403</v>
      </c>
      <c r="K968" s="749" t="s">
        <v>994</v>
      </c>
      <c r="L968" s="752">
        <v>115</v>
      </c>
      <c r="M968" s="752">
        <v>8</v>
      </c>
      <c r="N968" s="753">
        <v>920</v>
      </c>
    </row>
    <row r="969" spans="1:14" ht="14.4" customHeight="1" x14ac:dyDescent="0.3">
      <c r="A969" s="747" t="s">
        <v>574</v>
      </c>
      <c r="B969" s="748" t="s">
        <v>575</v>
      </c>
      <c r="C969" s="749" t="s">
        <v>602</v>
      </c>
      <c r="D969" s="750" t="s">
        <v>603</v>
      </c>
      <c r="E969" s="751">
        <v>50113006</v>
      </c>
      <c r="F969" s="750" t="s">
        <v>992</v>
      </c>
      <c r="G969" s="749" t="s">
        <v>612</v>
      </c>
      <c r="H969" s="749">
        <v>33890</v>
      </c>
      <c r="I969" s="749">
        <v>33890</v>
      </c>
      <c r="J969" s="749" t="s">
        <v>993</v>
      </c>
      <c r="K969" s="749" t="s">
        <v>994</v>
      </c>
      <c r="L969" s="752">
        <v>117.92923076923078</v>
      </c>
      <c r="M969" s="752">
        <v>13</v>
      </c>
      <c r="N969" s="753">
        <v>1533.0800000000002</v>
      </c>
    </row>
    <row r="970" spans="1:14" ht="14.4" customHeight="1" x14ac:dyDescent="0.3">
      <c r="A970" s="747" t="s">
        <v>574</v>
      </c>
      <c r="B970" s="748" t="s">
        <v>575</v>
      </c>
      <c r="C970" s="749" t="s">
        <v>602</v>
      </c>
      <c r="D970" s="750" t="s">
        <v>603</v>
      </c>
      <c r="E970" s="751">
        <v>50113006</v>
      </c>
      <c r="F970" s="750" t="s">
        <v>992</v>
      </c>
      <c r="G970" s="749" t="s">
        <v>612</v>
      </c>
      <c r="H970" s="749">
        <v>33891</v>
      </c>
      <c r="I970" s="749">
        <v>33891</v>
      </c>
      <c r="J970" s="749" t="s">
        <v>1404</v>
      </c>
      <c r="K970" s="749" t="s">
        <v>994</v>
      </c>
      <c r="L970" s="752">
        <v>115</v>
      </c>
      <c r="M970" s="752">
        <v>16</v>
      </c>
      <c r="N970" s="753">
        <v>1840</v>
      </c>
    </row>
    <row r="971" spans="1:14" ht="14.4" customHeight="1" x14ac:dyDescent="0.3">
      <c r="A971" s="747" t="s">
        <v>574</v>
      </c>
      <c r="B971" s="748" t="s">
        <v>575</v>
      </c>
      <c r="C971" s="749" t="s">
        <v>602</v>
      </c>
      <c r="D971" s="750" t="s">
        <v>603</v>
      </c>
      <c r="E971" s="751">
        <v>50113006</v>
      </c>
      <c r="F971" s="750" t="s">
        <v>992</v>
      </c>
      <c r="G971" s="749" t="s">
        <v>612</v>
      </c>
      <c r="H971" s="749">
        <v>33578</v>
      </c>
      <c r="I971" s="749">
        <v>33578</v>
      </c>
      <c r="J971" s="749" t="s">
        <v>999</v>
      </c>
      <c r="K971" s="749" t="s">
        <v>996</v>
      </c>
      <c r="L971" s="752">
        <v>124.19999999999999</v>
      </c>
      <c r="M971" s="752">
        <v>2</v>
      </c>
      <c r="N971" s="753">
        <v>248.39999999999998</v>
      </c>
    </row>
    <row r="972" spans="1:14" ht="14.4" customHeight="1" x14ac:dyDescent="0.3">
      <c r="A972" s="747" t="s">
        <v>574</v>
      </c>
      <c r="B972" s="748" t="s">
        <v>575</v>
      </c>
      <c r="C972" s="749" t="s">
        <v>602</v>
      </c>
      <c r="D972" s="750" t="s">
        <v>603</v>
      </c>
      <c r="E972" s="751">
        <v>50113006</v>
      </c>
      <c r="F972" s="750" t="s">
        <v>992</v>
      </c>
      <c r="G972" s="749" t="s">
        <v>612</v>
      </c>
      <c r="H972" s="749">
        <v>217162</v>
      </c>
      <c r="I972" s="749">
        <v>217162</v>
      </c>
      <c r="J972" s="749" t="s">
        <v>1000</v>
      </c>
      <c r="K972" s="749" t="s">
        <v>754</v>
      </c>
      <c r="L972" s="752">
        <v>183.44999999999996</v>
      </c>
      <c r="M972" s="752">
        <v>3</v>
      </c>
      <c r="N972" s="753">
        <v>550.34999999999991</v>
      </c>
    </row>
    <row r="973" spans="1:14" ht="14.4" customHeight="1" x14ac:dyDescent="0.3">
      <c r="A973" s="747" t="s">
        <v>574</v>
      </c>
      <c r="B973" s="748" t="s">
        <v>575</v>
      </c>
      <c r="C973" s="749" t="s">
        <v>602</v>
      </c>
      <c r="D973" s="750" t="s">
        <v>603</v>
      </c>
      <c r="E973" s="751">
        <v>50113006</v>
      </c>
      <c r="F973" s="750" t="s">
        <v>992</v>
      </c>
      <c r="G973" s="749" t="s">
        <v>612</v>
      </c>
      <c r="H973" s="749">
        <v>217160</v>
      </c>
      <c r="I973" s="749">
        <v>217160</v>
      </c>
      <c r="J973" s="749" t="s">
        <v>1001</v>
      </c>
      <c r="K973" s="749" t="s">
        <v>754</v>
      </c>
      <c r="L973" s="752">
        <v>183.45000000000002</v>
      </c>
      <c r="M973" s="752">
        <v>7</v>
      </c>
      <c r="N973" s="753">
        <v>1284.1500000000001</v>
      </c>
    </row>
    <row r="974" spans="1:14" ht="14.4" customHeight="1" x14ac:dyDescent="0.3">
      <c r="A974" s="747" t="s">
        <v>574</v>
      </c>
      <c r="B974" s="748" t="s">
        <v>575</v>
      </c>
      <c r="C974" s="749" t="s">
        <v>602</v>
      </c>
      <c r="D974" s="750" t="s">
        <v>603</v>
      </c>
      <c r="E974" s="751">
        <v>50113008</v>
      </c>
      <c r="F974" s="750" t="s">
        <v>1004</v>
      </c>
      <c r="G974" s="749"/>
      <c r="H974" s="749"/>
      <c r="I974" s="749">
        <v>138455</v>
      </c>
      <c r="J974" s="749" t="s">
        <v>1251</v>
      </c>
      <c r="K974" s="749" t="s">
        <v>1012</v>
      </c>
      <c r="L974" s="752">
        <v>1068.2099609375</v>
      </c>
      <c r="M974" s="752">
        <v>5</v>
      </c>
      <c r="N974" s="753">
        <v>5341.0498046875</v>
      </c>
    </row>
    <row r="975" spans="1:14" ht="14.4" customHeight="1" x14ac:dyDescent="0.3">
      <c r="A975" s="747" t="s">
        <v>574</v>
      </c>
      <c r="B975" s="748" t="s">
        <v>575</v>
      </c>
      <c r="C975" s="749" t="s">
        <v>602</v>
      </c>
      <c r="D975" s="750" t="s">
        <v>603</v>
      </c>
      <c r="E975" s="751">
        <v>50113008</v>
      </c>
      <c r="F975" s="750" t="s">
        <v>1004</v>
      </c>
      <c r="G975" s="749"/>
      <c r="H975" s="749"/>
      <c r="I975" s="749">
        <v>6480</v>
      </c>
      <c r="J975" s="749" t="s">
        <v>1005</v>
      </c>
      <c r="K975" s="749" t="s">
        <v>1006</v>
      </c>
      <c r="L975" s="752">
        <v>4305.39990234375</v>
      </c>
      <c r="M975" s="752">
        <v>1</v>
      </c>
      <c r="N975" s="753">
        <v>4305.39990234375</v>
      </c>
    </row>
    <row r="976" spans="1:14" ht="14.4" customHeight="1" x14ac:dyDescent="0.3">
      <c r="A976" s="747" t="s">
        <v>574</v>
      </c>
      <c r="B976" s="748" t="s">
        <v>575</v>
      </c>
      <c r="C976" s="749" t="s">
        <v>602</v>
      </c>
      <c r="D976" s="750" t="s">
        <v>603</v>
      </c>
      <c r="E976" s="751">
        <v>50113008</v>
      </c>
      <c r="F976" s="750" t="s">
        <v>1004</v>
      </c>
      <c r="G976" s="749"/>
      <c r="H976" s="749"/>
      <c r="I976" s="749">
        <v>212531</v>
      </c>
      <c r="J976" s="749" t="s">
        <v>1005</v>
      </c>
      <c r="K976" s="749" t="s">
        <v>1007</v>
      </c>
      <c r="L976" s="752">
        <v>8610.7998046875</v>
      </c>
      <c r="M976" s="752">
        <v>2</v>
      </c>
      <c r="N976" s="753">
        <v>17221.599609375</v>
      </c>
    </row>
    <row r="977" spans="1:14" ht="14.4" customHeight="1" x14ac:dyDescent="0.3">
      <c r="A977" s="747" t="s">
        <v>574</v>
      </c>
      <c r="B977" s="748" t="s">
        <v>575</v>
      </c>
      <c r="C977" s="749" t="s">
        <v>602</v>
      </c>
      <c r="D977" s="750" t="s">
        <v>603</v>
      </c>
      <c r="E977" s="751">
        <v>50113011</v>
      </c>
      <c r="F977" s="750" t="s">
        <v>1010</v>
      </c>
      <c r="G977" s="749"/>
      <c r="H977" s="749"/>
      <c r="I977" s="749">
        <v>158152</v>
      </c>
      <c r="J977" s="749" t="s">
        <v>1011</v>
      </c>
      <c r="K977" s="749" t="s">
        <v>1012</v>
      </c>
      <c r="L977" s="752">
        <v>915.989990234375</v>
      </c>
      <c r="M977" s="752">
        <v>14</v>
      </c>
      <c r="N977" s="753">
        <v>12823.85986328125</v>
      </c>
    </row>
    <row r="978" spans="1:14" ht="14.4" customHeight="1" x14ac:dyDescent="0.3">
      <c r="A978" s="747" t="s">
        <v>574</v>
      </c>
      <c r="B978" s="748" t="s">
        <v>575</v>
      </c>
      <c r="C978" s="749" t="s">
        <v>602</v>
      </c>
      <c r="D978" s="750" t="s">
        <v>603</v>
      </c>
      <c r="E978" s="751">
        <v>50113011</v>
      </c>
      <c r="F978" s="750" t="s">
        <v>1010</v>
      </c>
      <c r="G978" s="749"/>
      <c r="H978" s="749"/>
      <c r="I978" s="749">
        <v>171965</v>
      </c>
      <c r="J978" s="749" t="s">
        <v>1414</v>
      </c>
      <c r="K978" s="749" t="s">
        <v>1415</v>
      </c>
      <c r="L978" s="752">
        <v>6458.10009765625</v>
      </c>
      <c r="M978" s="752">
        <v>6</v>
      </c>
      <c r="N978" s="753">
        <v>38748.6005859375</v>
      </c>
    </row>
    <row r="979" spans="1:14" ht="14.4" customHeight="1" x14ac:dyDescent="0.3">
      <c r="A979" s="747" t="s">
        <v>574</v>
      </c>
      <c r="B979" s="748" t="s">
        <v>575</v>
      </c>
      <c r="C979" s="749" t="s">
        <v>602</v>
      </c>
      <c r="D979" s="750" t="s">
        <v>603</v>
      </c>
      <c r="E979" s="751">
        <v>50113013</v>
      </c>
      <c r="F979" s="750" t="s">
        <v>1013</v>
      </c>
      <c r="G979" s="749" t="s">
        <v>628</v>
      </c>
      <c r="H979" s="749">
        <v>194155</v>
      </c>
      <c r="I979" s="749">
        <v>94155</v>
      </c>
      <c r="J979" s="749" t="s">
        <v>1014</v>
      </c>
      <c r="K979" s="749" t="s">
        <v>1015</v>
      </c>
      <c r="L979" s="752">
        <v>321.14173913043481</v>
      </c>
      <c r="M979" s="752">
        <v>4.5999999999999996</v>
      </c>
      <c r="N979" s="753">
        <v>1477.252</v>
      </c>
    </row>
    <row r="980" spans="1:14" ht="14.4" customHeight="1" x14ac:dyDescent="0.3">
      <c r="A980" s="747" t="s">
        <v>574</v>
      </c>
      <c r="B980" s="748" t="s">
        <v>575</v>
      </c>
      <c r="C980" s="749" t="s">
        <v>602</v>
      </c>
      <c r="D980" s="750" t="s">
        <v>603</v>
      </c>
      <c r="E980" s="751">
        <v>50113013</v>
      </c>
      <c r="F980" s="750" t="s">
        <v>1013</v>
      </c>
      <c r="G980" s="749" t="s">
        <v>612</v>
      </c>
      <c r="H980" s="749">
        <v>172972</v>
      </c>
      <c r="I980" s="749">
        <v>72972</v>
      </c>
      <c r="J980" s="749" t="s">
        <v>1022</v>
      </c>
      <c r="K980" s="749" t="s">
        <v>1023</v>
      </c>
      <c r="L980" s="752">
        <v>181.58911062906722</v>
      </c>
      <c r="M980" s="752">
        <v>92.2</v>
      </c>
      <c r="N980" s="753">
        <v>16742.516</v>
      </c>
    </row>
    <row r="981" spans="1:14" ht="14.4" customHeight="1" x14ac:dyDescent="0.3">
      <c r="A981" s="747" t="s">
        <v>574</v>
      </c>
      <c r="B981" s="748" t="s">
        <v>575</v>
      </c>
      <c r="C981" s="749" t="s">
        <v>602</v>
      </c>
      <c r="D981" s="750" t="s">
        <v>603</v>
      </c>
      <c r="E981" s="751">
        <v>50113013</v>
      </c>
      <c r="F981" s="750" t="s">
        <v>1013</v>
      </c>
      <c r="G981" s="749" t="s">
        <v>628</v>
      </c>
      <c r="H981" s="749">
        <v>183817</v>
      </c>
      <c r="I981" s="749">
        <v>183817</v>
      </c>
      <c r="J981" s="749" t="s">
        <v>1024</v>
      </c>
      <c r="K981" s="749" t="s">
        <v>1025</v>
      </c>
      <c r="L981" s="752">
        <v>1220.9324999999999</v>
      </c>
      <c r="M981" s="752">
        <v>8</v>
      </c>
      <c r="N981" s="753">
        <v>9767.4599999999991</v>
      </c>
    </row>
    <row r="982" spans="1:14" ht="14.4" customHeight="1" x14ac:dyDescent="0.3">
      <c r="A982" s="747" t="s">
        <v>574</v>
      </c>
      <c r="B982" s="748" t="s">
        <v>575</v>
      </c>
      <c r="C982" s="749" t="s">
        <v>602</v>
      </c>
      <c r="D982" s="750" t="s">
        <v>603</v>
      </c>
      <c r="E982" s="751">
        <v>50113013</v>
      </c>
      <c r="F982" s="750" t="s">
        <v>1013</v>
      </c>
      <c r="G982" s="749" t="s">
        <v>628</v>
      </c>
      <c r="H982" s="749">
        <v>183812</v>
      </c>
      <c r="I982" s="749">
        <v>183812</v>
      </c>
      <c r="J982" s="749" t="s">
        <v>1525</v>
      </c>
      <c r="K982" s="749" t="s">
        <v>1526</v>
      </c>
      <c r="L982" s="752">
        <v>539</v>
      </c>
      <c r="M982" s="752">
        <v>2</v>
      </c>
      <c r="N982" s="753">
        <v>1078</v>
      </c>
    </row>
    <row r="983" spans="1:14" ht="14.4" customHeight="1" x14ac:dyDescent="0.3">
      <c r="A983" s="747" t="s">
        <v>574</v>
      </c>
      <c r="B983" s="748" t="s">
        <v>575</v>
      </c>
      <c r="C983" s="749" t="s">
        <v>602</v>
      </c>
      <c r="D983" s="750" t="s">
        <v>603</v>
      </c>
      <c r="E983" s="751">
        <v>50113013</v>
      </c>
      <c r="F983" s="750" t="s">
        <v>1013</v>
      </c>
      <c r="G983" s="749" t="s">
        <v>612</v>
      </c>
      <c r="H983" s="749">
        <v>183926</v>
      </c>
      <c r="I983" s="749">
        <v>183926</v>
      </c>
      <c r="J983" s="749" t="s">
        <v>1030</v>
      </c>
      <c r="K983" s="749" t="s">
        <v>1025</v>
      </c>
      <c r="L983" s="752">
        <v>132.66</v>
      </c>
      <c r="M983" s="752">
        <v>0.3</v>
      </c>
      <c r="N983" s="753">
        <v>39.797999999999995</v>
      </c>
    </row>
    <row r="984" spans="1:14" ht="14.4" customHeight="1" x14ac:dyDescent="0.3">
      <c r="A984" s="747" t="s">
        <v>574</v>
      </c>
      <c r="B984" s="748" t="s">
        <v>575</v>
      </c>
      <c r="C984" s="749" t="s">
        <v>602</v>
      </c>
      <c r="D984" s="750" t="s">
        <v>603</v>
      </c>
      <c r="E984" s="751">
        <v>50113013</v>
      </c>
      <c r="F984" s="750" t="s">
        <v>1013</v>
      </c>
      <c r="G984" s="749" t="s">
        <v>612</v>
      </c>
      <c r="H984" s="749">
        <v>131654</v>
      </c>
      <c r="I984" s="749">
        <v>131654</v>
      </c>
      <c r="J984" s="749" t="s">
        <v>1033</v>
      </c>
      <c r="K984" s="749" t="s">
        <v>1034</v>
      </c>
      <c r="L984" s="752">
        <v>264</v>
      </c>
      <c r="M984" s="752">
        <v>1.5</v>
      </c>
      <c r="N984" s="753">
        <v>396</v>
      </c>
    </row>
    <row r="985" spans="1:14" ht="14.4" customHeight="1" x14ac:dyDescent="0.3">
      <c r="A985" s="747" t="s">
        <v>574</v>
      </c>
      <c r="B985" s="748" t="s">
        <v>575</v>
      </c>
      <c r="C985" s="749" t="s">
        <v>602</v>
      </c>
      <c r="D985" s="750" t="s">
        <v>603</v>
      </c>
      <c r="E985" s="751">
        <v>50113013</v>
      </c>
      <c r="F985" s="750" t="s">
        <v>1013</v>
      </c>
      <c r="G985" s="749" t="s">
        <v>612</v>
      </c>
      <c r="H985" s="749">
        <v>131656</v>
      </c>
      <c r="I985" s="749">
        <v>131656</v>
      </c>
      <c r="J985" s="749" t="s">
        <v>1035</v>
      </c>
      <c r="K985" s="749" t="s">
        <v>1036</v>
      </c>
      <c r="L985" s="752">
        <v>517</v>
      </c>
      <c r="M985" s="752">
        <v>3</v>
      </c>
      <c r="N985" s="753">
        <v>1551</v>
      </c>
    </row>
    <row r="986" spans="1:14" ht="14.4" customHeight="1" x14ac:dyDescent="0.3">
      <c r="A986" s="747" t="s">
        <v>574</v>
      </c>
      <c r="B986" s="748" t="s">
        <v>575</v>
      </c>
      <c r="C986" s="749" t="s">
        <v>602</v>
      </c>
      <c r="D986" s="750" t="s">
        <v>603</v>
      </c>
      <c r="E986" s="751">
        <v>50113013</v>
      </c>
      <c r="F986" s="750" t="s">
        <v>1013</v>
      </c>
      <c r="G986" s="749" t="s">
        <v>612</v>
      </c>
      <c r="H986" s="749">
        <v>162187</v>
      </c>
      <c r="I986" s="749">
        <v>162187</v>
      </c>
      <c r="J986" s="749" t="s">
        <v>1039</v>
      </c>
      <c r="K986" s="749" t="s">
        <v>1040</v>
      </c>
      <c r="L986" s="752">
        <v>286</v>
      </c>
      <c r="M986" s="752">
        <v>2</v>
      </c>
      <c r="N986" s="753">
        <v>572</v>
      </c>
    </row>
    <row r="987" spans="1:14" ht="14.4" customHeight="1" x14ac:dyDescent="0.3">
      <c r="A987" s="747" t="s">
        <v>574</v>
      </c>
      <c r="B987" s="748" t="s">
        <v>575</v>
      </c>
      <c r="C987" s="749" t="s">
        <v>602</v>
      </c>
      <c r="D987" s="750" t="s">
        <v>603</v>
      </c>
      <c r="E987" s="751">
        <v>50113013</v>
      </c>
      <c r="F987" s="750" t="s">
        <v>1013</v>
      </c>
      <c r="G987" s="749" t="s">
        <v>628</v>
      </c>
      <c r="H987" s="749">
        <v>849887</v>
      </c>
      <c r="I987" s="749">
        <v>129834</v>
      </c>
      <c r="J987" s="749" t="s">
        <v>1255</v>
      </c>
      <c r="K987" s="749" t="s">
        <v>576</v>
      </c>
      <c r="L987" s="752">
        <v>154</v>
      </c>
      <c r="M987" s="752">
        <v>6</v>
      </c>
      <c r="N987" s="753">
        <v>924</v>
      </c>
    </row>
    <row r="988" spans="1:14" ht="14.4" customHeight="1" x14ac:dyDescent="0.3">
      <c r="A988" s="747" t="s">
        <v>574</v>
      </c>
      <c r="B988" s="748" t="s">
        <v>575</v>
      </c>
      <c r="C988" s="749" t="s">
        <v>602</v>
      </c>
      <c r="D988" s="750" t="s">
        <v>603</v>
      </c>
      <c r="E988" s="751">
        <v>50113013</v>
      </c>
      <c r="F988" s="750" t="s">
        <v>1013</v>
      </c>
      <c r="G988" s="749" t="s">
        <v>612</v>
      </c>
      <c r="H988" s="749">
        <v>218400</v>
      </c>
      <c r="I988" s="749">
        <v>218400</v>
      </c>
      <c r="J988" s="749" t="s">
        <v>1043</v>
      </c>
      <c r="K988" s="749" t="s">
        <v>1044</v>
      </c>
      <c r="L988" s="752">
        <v>597.74</v>
      </c>
      <c r="M988" s="752">
        <v>1</v>
      </c>
      <c r="N988" s="753">
        <v>597.74</v>
      </c>
    </row>
    <row r="989" spans="1:14" ht="14.4" customHeight="1" x14ac:dyDescent="0.3">
      <c r="A989" s="747" t="s">
        <v>574</v>
      </c>
      <c r="B989" s="748" t="s">
        <v>575</v>
      </c>
      <c r="C989" s="749" t="s">
        <v>602</v>
      </c>
      <c r="D989" s="750" t="s">
        <v>603</v>
      </c>
      <c r="E989" s="751">
        <v>50113013</v>
      </c>
      <c r="F989" s="750" t="s">
        <v>1013</v>
      </c>
      <c r="G989" s="749" t="s">
        <v>612</v>
      </c>
      <c r="H989" s="749">
        <v>101066</v>
      </c>
      <c r="I989" s="749">
        <v>1066</v>
      </c>
      <c r="J989" s="749" t="s">
        <v>1050</v>
      </c>
      <c r="K989" s="749" t="s">
        <v>1051</v>
      </c>
      <c r="L989" s="752">
        <v>57.42</v>
      </c>
      <c r="M989" s="752">
        <v>4</v>
      </c>
      <c r="N989" s="753">
        <v>229.68</v>
      </c>
    </row>
    <row r="990" spans="1:14" ht="14.4" customHeight="1" x14ac:dyDescent="0.3">
      <c r="A990" s="747" t="s">
        <v>574</v>
      </c>
      <c r="B990" s="748" t="s">
        <v>575</v>
      </c>
      <c r="C990" s="749" t="s">
        <v>602</v>
      </c>
      <c r="D990" s="750" t="s">
        <v>603</v>
      </c>
      <c r="E990" s="751">
        <v>50113013</v>
      </c>
      <c r="F990" s="750" t="s">
        <v>1013</v>
      </c>
      <c r="G990" s="749" t="s">
        <v>612</v>
      </c>
      <c r="H990" s="749">
        <v>847476</v>
      </c>
      <c r="I990" s="749">
        <v>112782</v>
      </c>
      <c r="J990" s="749" t="s">
        <v>1052</v>
      </c>
      <c r="K990" s="749" t="s">
        <v>1053</v>
      </c>
      <c r="L990" s="752">
        <v>680.63227049180352</v>
      </c>
      <c r="M990" s="752">
        <v>3.0499999999999989</v>
      </c>
      <c r="N990" s="753">
        <v>2075.9284250000001</v>
      </c>
    </row>
    <row r="991" spans="1:14" ht="14.4" customHeight="1" x14ac:dyDescent="0.3">
      <c r="A991" s="747" t="s">
        <v>574</v>
      </c>
      <c r="B991" s="748" t="s">
        <v>575</v>
      </c>
      <c r="C991" s="749" t="s">
        <v>602</v>
      </c>
      <c r="D991" s="750" t="s">
        <v>603</v>
      </c>
      <c r="E991" s="751">
        <v>50113013</v>
      </c>
      <c r="F991" s="750" t="s">
        <v>1013</v>
      </c>
      <c r="G991" s="749" t="s">
        <v>612</v>
      </c>
      <c r="H991" s="749">
        <v>96414</v>
      </c>
      <c r="I991" s="749">
        <v>96414</v>
      </c>
      <c r="J991" s="749" t="s">
        <v>1054</v>
      </c>
      <c r="K991" s="749" t="s">
        <v>1055</v>
      </c>
      <c r="L991" s="752">
        <v>58.099999999999994</v>
      </c>
      <c r="M991" s="752">
        <v>1</v>
      </c>
      <c r="N991" s="753">
        <v>58.099999999999994</v>
      </c>
    </row>
    <row r="992" spans="1:14" ht="14.4" customHeight="1" x14ac:dyDescent="0.3">
      <c r="A992" s="747" t="s">
        <v>574</v>
      </c>
      <c r="B992" s="748" t="s">
        <v>575</v>
      </c>
      <c r="C992" s="749" t="s">
        <v>602</v>
      </c>
      <c r="D992" s="750" t="s">
        <v>603</v>
      </c>
      <c r="E992" s="751">
        <v>50113013</v>
      </c>
      <c r="F992" s="750" t="s">
        <v>1013</v>
      </c>
      <c r="G992" s="749" t="s">
        <v>576</v>
      </c>
      <c r="H992" s="749">
        <v>156835</v>
      </c>
      <c r="I992" s="749">
        <v>156835</v>
      </c>
      <c r="J992" s="749" t="s">
        <v>1056</v>
      </c>
      <c r="K992" s="749" t="s">
        <v>1057</v>
      </c>
      <c r="L992" s="752">
        <v>1116.5</v>
      </c>
      <c r="M992" s="752">
        <v>2</v>
      </c>
      <c r="N992" s="753">
        <v>2233</v>
      </c>
    </row>
    <row r="993" spans="1:14" ht="14.4" customHeight="1" x14ac:dyDescent="0.3">
      <c r="A993" s="747" t="s">
        <v>574</v>
      </c>
      <c r="B993" s="748" t="s">
        <v>575</v>
      </c>
      <c r="C993" s="749" t="s">
        <v>602</v>
      </c>
      <c r="D993" s="750" t="s">
        <v>603</v>
      </c>
      <c r="E993" s="751">
        <v>50113013</v>
      </c>
      <c r="F993" s="750" t="s">
        <v>1013</v>
      </c>
      <c r="G993" s="749" t="s">
        <v>628</v>
      </c>
      <c r="H993" s="749">
        <v>111592</v>
      </c>
      <c r="I993" s="749">
        <v>11592</v>
      </c>
      <c r="J993" s="749" t="s">
        <v>1058</v>
      </c>
      <c r="K993" s="749" t="s">
        <v>1059</v>
      </c>
      <c r="L993" s="752">
        <v>370.03507290095502</v>
      </c>
      <c r="M993" s="752">
        <v>66.300000000000011</v>
      </c>
      <c r="N993" s="753">
        <v>24533.325333333323</v>
      </c>
    </row>
    <row r="994" spans="1:14" ht="14.4" customHeight="1" x14ac:dyDescent="0.3">
      <c r="A994" s="747" t="s">
        <v>574</v>
      </c>
      <c r="B994" s="748" t="s">
        <v>575</v>
      </c>
      <c r="C994" s="749" t="s">
        <v>602</v>
      </c>
      <c r="D994" s="750" t="s">
        <v>603</v>
      </c>
      <c r="E994" s="751">
        <v>50113013</v>
      </c>
      <c r="F994" s="750" t="s">
        <v>1013</v>
      </c>
      <c r="G994" s="749" t="s">
        <v>612</v>
      </c>
      <c r="H994" s="749">
        <v>207116</v>
      </c>
      <c r="I994" s="749">
        <v>207116</v>
      </c>
      <c r="J994" s="749" t="s">
        <v>1060</v>
      </c>
      <c r="K994" s="749" t="s">
        <v>1061</v>
      </c>
      <c r="L994" s="752">
        <v>419.52</v>
      </c>
      <c r="M994" s="752">
        <v>2</v>
      </c>
      <c r="N994" s="753">
        <v>839.04</v>
      </c>
    </row>
    <row r="995" spans="1:14" ht="14.4" customHeight="1" x14ac:dyDescent="0.3">
      <c r="A995" s="747" t="s">
        <v>574</v>
      </c>
      <c r="B995" s="748" t="s">
        <v>575</v>
      </c>
      <c r="C995" s="749" t="s">
        <v>602</v>
      </c>
      <c r="D995" s="750" t="s">
        <v>603</v>
      </c>
      <c r="E995" s="751">
        <v>50113013</v>
      </c>
      <c r="F995" s="750" t="s">
        <v>1013</v>
      </c>
      <c r="G995" s="749" t="s">
        <v>612</v>
      </c>
      <c r="H995" s="749">
        <v>101076</v>
      </c>
      <c r="I995" s="749">
        <v>1076</v>
      </c>
      <c r="J995" s="749" t="s">
        <v>1062</v>
      </c>
      <c r="K995" s="749" t="s">
        <v>1063</v>
      </c>
      <c r="L995" s="752">
        <v>78.419999999999987</v>
      </c>
      <c r="M995" s="752">
        <v>8</v>
      </c>
      <c r="N995" s="753">
        <v>627.3599999999999</v>
      </c>
    </row>
    <row r="996" spans="1:14" ht="14.4" customHeight="1" x14ac:dyDescent="0.3">
      <c r="A996" s="747" t="s">
        <v>574</v>
      </c>
      <c r="B996" s="748" t="s">
        <v>575</v>
      </c>
      <c r="C996" s="749" t="s">
        <v>602</v>
      </c>
      <c r="D996" s="750" t="s">
        <v>603</v>
      </c>
      <c r="E996" s="751">
        <v>50113013</v>
      </c>
      <c r="F996" s="750" t="s">
        <v>1013</v>
      </c>
      <c r="G996" s="749" t="s">
        <v>628</v>
      </c>
      <c r="H996" s="749">
        <v>113453</v>
      </c>
      <c r="I996" s="749">
        <v>113453</v>
      </c>
      <c r="J996" s="749" t="s">
        <v>1064</v>
      </c>
      <c r="K996" s="749" t="s">
        <v>1065</v>
      </c>
      <c r="L996" s="752">
        <v>458.85714285714283</v>
      </c>
      <c r="M996" s="752">
        <v>42</v>
      </c>
      <c r="N996" s="753">
        <v>19272</v>
      </c>
    </row>
    <row r="997" spans="1:14" ht="14.4" customHeight="1" x14ac:dyDescent="0.3">
      <c r="A997" s="747" t="s">
        <v>574</v>
      </c>
      <c r="B997" s="748" t="s">
        <v>575</v>
      </c>
      <c r="C997" s="749" t="s">
        <v>602</v>
      </c>
      <c r="D997" s="750" t="s">
        <v>603</v>
      </c>
      <c r="E997" s="751">
        <v>50113013</v>
      </c>
      <c r="F997" s="750" t="s">
        <v>1013</v>
      </c>
      <c r="G997" s="749" t="s">
        <v>612</v>
      </c>
      <c r="H997" s="749">
        <v>106264</v>
      </c>
      <c r="I997" s="749">
        <v>6264</v>
      </c>
      <c r="J997" s="749" t="s">
        <v>1068</v>
      </c>
      <c r="K997" s="749" t="s">
        <v>1069</v>
      </c>
      <c r="L997" s="752">
        <v>31.670000000000009</v>
      </c>
      <c r="M997" s="752">
        <v>1</v>
      </c>
      <c r="N997" s="753">
        <v>31.670000000000009</v>
      </c>
    </row>
    <row r="998" spans="1:14" ht="14.4" customHeight="1" x14ac:dyDescent="0.3">
      <c r="A998" s="747" t="s">
        <v>574</v>
      </c>
      <c r="B998" s="748" t="s">
        <v>575</v>
      </c>
      <c r="C998" s="749" t="s">
        <v>602</v>
      </c>
      <c r="D998" s="750" t="s">
        <v>603</v>
      </c>
      <c r="E998" s="751">
        <v>50113013</v>
      </c>
      <c r="F998" s="750" t="s">
        <v>1013</v>
      </c>
      <c r="G998" s="749" t="s">
        <v>612</v>
      </c>
      <c r="H998" s="749">
        <v>847759</v>
      </c>
      <c r="I998" s="749">
        <v>142077</v>
      </c>
      <c r="J998" s="749" t="s">
        <v>1267</v>
      </c>
      <c r="K998" s="749" t="s">
        <v>1268</v>
      </c>
      <c r="L998" s="752">
        <v>2256.3499999999995</v>
      </c>
      <c r="M998" s="752">
        <v>2</v>
      </c>
      <c r="N998" s="753">
        <v>4512.6999999999989</v>
      </c>
    </row>
    <row r="999" spans="1:14" ht="14.4" customHeight="1" x14ac:dyDescent="0.3">
      <c r="A999" s="747" t="s">
        <v>574</v>
      </c>
      <c r="B999" s="748" t="s">
        <v>575</v>
      </c>
      <c r="C999" s="749" t="s">
        <v>602</v>
      </c>
      <c r="D999" s="750" t="s">
        <v>603</v>
      </c>
      <c r="E999" s="751">
        <v>50113013</v>
      </c>
      <c r="F999" s="750" t="s">
        <v>1013</v>
      </c>
      <c r="G999" s="749" t="s">
        <v>628</v>
      </c>
      <c r="H999" s="749">
        <v>126127</v>
      </c>
      <c r="I999" s="749">
        <v>26127</v>
      </c>
      <c r="J999" s="749" t="s">
        <v>1070</v>
      </c>
      <c r="K999" s="749" t="s">
        <v>1071</v>
      </c>
      <c r="L999" s="752">
        <v>3071.15</v>
      </c>
      <c r="M999" s="752">
        <v>6</v>
      </c>
      <c r="N999" s="753">
        <v>18426.900000000001</v>
      </c>
    </row>
    <row r="1000" spans="1:14" ht="14.4" customHeight="1" x14ac:dyDescent="0.3">
      <c r="A1000" s="747" t="s">
        <v>574</v>
      </c>
      <c r="B1000" s="748" t="s">
        <v>575</v>
      </c>
      <c r="C1000" s="749" t="s">
        <v>602</v>
      </c>
      <c r="D1000" s="750" t="s">
        <v>603</v>
      </c>
      <c r="E1000" s="751">
        <v>50113013</v>
      </c>
      <c r="F1000" s="750" t="s">
        <v>1013</v>
      </c>
      <c r="G1000" s="749" t="s">
        <v>612</v>
      </c>
      <c r="H1000" s="749">
        <v>116600</v>
      </c>
      <c r="I1000" s="749">
        <v>16600</v>
      </c>
      <c r="J1000" s="749" t="s">
        <v>1072</v>
      </c>
      <c r="K1000" s="749" t="s">
        <v>1073</v>
      </c>
      <c r="L1000" s="752">
        <v>43.86</v>
      </c>
      <c r="M1000" s="752">
        <v>344</v>
      </c>
      <c r="N1000" s="753">
        <v>15087.84</v>
      </c>
    </row>
    <row r="1001" spans="1:14" ht="14.4" customHeight="1" x14ac:dyDescent="0.3">
      <c r="A1001" s="747" t="s">
        <v>574</v>
      </c>
      <c r="B1001" s="748" t="s">
        <v>575</v>
      </c>
      <c r="C1001" s="749" t="s">
        <v>602</v>
      </c>
      <c r="D1001" s="750" t="s">
        <v>603</v>
      </c>
      <c r="E1001" s="751">
        <v>50113013</v>
      </c>
      <c r="F1001" s="750" t="s">
        <v>1013</v>
      </c>
      <c r="G1001" s="749" t="s">
        <v>628</v>
      </c>
      <c r="H1001" s="749">
        <v>166269</v>
      </c>
      <c r="I1001" s="749">
        <v>166269</v>
      </c>
      <c r="J1001" s="749" t="s">
        <v>1074</v>
      </c>
      <c r="K1001" s="749" t="s">
        <v>1075</v>
      </c>
      <c r="L1001" s="752">
        <v>52.879999999999995</v>
      </c>
      <c r="M1001" s="752">
        <v>20</v>
      </c>
      <c r="N1001" s="753">
        <v>1057.5999999999999</v>
      </c>
    </row>
    <row r="1002" spans="1:14" ht="14.4" customHeight="1" x14ac:dyDescent="0.3">
      <c r="A1002" s="747" t="s">
        <v>574</v>
      </c>
      <c r="B1002" s="748" t="s">
        <v>575</v>
      </c>
      <c r="C1002" s="749" t="s">
        <v>602</v>
      </c>
      <c r="D1002" s="750" t="s">
        <v>603</v>
      </c>
      <c r="E1002" s="751">
        <v>50113013</v>
      </c>
      <c r="F1002" s="750" t="s">
        <v>1013</v>
      </c>
      <c r="G1002" s="749" t="s">
        <v>628</v>
      </c>
      <c r="H1002" s="749">
        <v>166265</v>
      </c>
      <c r="I1002" s="749">
        <v>166265</v>
      </c>
      <c r="J1002" s="749" t="s">
        <v>1076</v>
      </c>
      <c r="K1002" s="749" t="s">
        <v>1077</v>
      </c>
      <c r="L1002" s="752">
        <v>33.39</v>
      </c>
      <c r="M1002" s="752">
        <v>10</v>
      </c>
      <c r="N1002" s="753">
        <v>333.9</v>
      </c>
    </row>
    <row r="1003" spans="1:14" ht="14.4" customHeight="1" x14ac:dyDescent="0.3">
      <c r="A1003" s="747" t="s">
        <v>574</v>
      </c>
      <c r="B1003" s="748" t="s">
        <v>575</v>
      </c>
      <c r="C1003" s="749" t="s">
        <v>602</v>
      </c>
      <c r="D1003" s="750" t="s">
        <v>603</v>
      </c>
      <c r="E1003" s="751">
        <v>50113013</v>
      </c>
      <c r="F1003" s="750" t="s">
        <v>1013</v>
      </c>
      <c r="G1003" s="749" t="s">
        <v>628</v>
      </c>
      <c r="H1003" s="749">
        <v>103708</v>
      </c>
      <c r="I1003" s="749">
        <v>3708</v>
      </c>
      <c r="J1003" s="749" t="s">
        <v>1527</v>
      </c>
      <c r="K1003" s="749" t="s">
        <v>1528</v>
      </c>
      <c r="L1003" s="752">
        <v>1119.42</v>
      </c>
      <c r="M1003" s="752">
        <v>-0.2</v>
      </c>
      <c r="N1003" s="753">
        <v>-223.88400000000001</v>
      </c>
    </row>
    <row r="1004" spans="1:14" ht="14.4" customHeight="1" x14ac:dyDescent="0.3">
      <c r="A1004" s="747" t="s">
        <v>574</v>
      </c>
      <c r="B1004" s="748" t="s">
        <v>575</v>
      </c>
      <c r="C1004" s="749" t="s">
        <v>602</v>
      </c>
      <c r="D1004" s="750" t="s">
        <v>603</v>
      </c>
      <c r="E1004" s="751">
        <v>50113014</v>
      </c>
      <c r="F1004" s="750" t="s">
        <v>1078</v>
      </c>
      <c r="G1004" s="749" t="s">
        <v>628</v>
      </c>
      <c r="H1004" s="749">
        <v>164401</v>
      </c>
      <c r="I1004" s="749">
        <v>164401</v>
      </c>
      <c r="J1004" s="749" t="s">
        <v>1081</v>
      </c>
      <c r="K1004" s="749" t="s">
        <v>1082</v>
      </c>
      <c r="L1004" s="752">
        <v>148.5</v>
      </c>
      <c r="M1004" s="752">
        <v>3</v>
      </c>
      <c r="N1004" s="753">
        <v>445.5</v>
      </c>
    </row>
    <row r="1005" spans="1:14" ht="14.4" customHeight="1" x14ac:dyDescent="0.3">
      <c r="A1005" s="747" t="s">
        <v>574</v>
      </c>
      <c r="B1005" s="748" t="s">
        <v>575</v>
      </c>
      <c r="C1005" s="749" t="s">
        <v>602</v>
      </c>
      <c r="D1005" s="750" t="s">
        <v>603</v>
      </c>
      <c r="E1005" s="751">
        <v>50113014</v>
      </c>
      <c r="F1005" s="750" t="s">
        <v>1078</v>
      </c>
      <c r="G1005" s="749" t="s">
        <v>612</v>
      </c>
      <c r="H1005" s="749">
        <v>129428</v>
      </c>
      <c r="I1005" s="749">
        <v>500720</v>
      </c>
      <c r="J1005" s="749" t="s">
        <v>1084</v>
      </c>
      <c r="K1005" s="749" t="s">
        <v>1085</v>
      </c>
      <c r="L1005" s="752">
        <v>3630</v>
      </c>
      <c r="M1005" s="752">
        <v>10</v>
      </c>
      <c r="N1005" s="753">
        <v>36300</v>
      </c>
    </row>
    <row r="1006" spans="1:14" ht="14.4" customHeight="1" x14ac:dyDescent="0.3">
      <c r="A1006" s="747" t="s">
        <v>574</v>
      </c>
      <c r="B1006" s="748" t="s">
        <v>575</v>
      </c>
      <c r="C1006" s="749" t="s">
        <v>605</v>
      </c>
      <c r="D1006" s="750" t="s">
        <v>606</v>
      </c>
      <c r="E1006" s="751">
        <v>50113001</v>
      </c>
      <c r="F1006" s="750" t="s">
        <v>611</v>
      </c>
      <c r="G1006" s="749" t="s">
        <v>612</v>
      </c>
      <c r="H1006" s="749">
        <v>102439</v>
      </c>
      <c r="I1006" s="749">
        <v>2439</v>
      </c>
      <c r="J1006" s="749" t="s">
        <v>1529</v>
      </c>
      <c r="K1006" s="749" t="s">
        <v>1530</v>
      </c>
      <c r="L1006" s="752">
        <v>285.08</v>
      </c>
      <c r="M1006" s="752">
        <v>30</v>
      </c>
      <c r="N1006" s="753">
        <v>8552.4</v>
      </c>
    </row>
    <row r="1007" spans="1:14" ht="14.4" customHeight="1" thickBot="1" x14ac:dyDescent="0.35">
      <c r="A1007" s="754" t="s">
        <v>574</v>
      </c>
      <c r="B1007" s="755" t="s">
        <v>575</v>
      </c>
      <c r="C1007" s="756" t="s">
        <v>605</v>
      </c>
      <c r="D1007" s="757" t="s">
        <v>606</v>
      </c>
      <c r="E1007" s="758">
        <v>50113001</v>
      </c>
      <c r="F1007" s="757" t="s">
        <v>611</v>
      </c>
      <c r="G1007" s="756" t="s">
        <v>612</v>
      </c>
      <c r="H1007" s="756">
        <v>128178</v>
      </c>
      <c r="I1007" s="756">
        <v>28178</v>
      </c>
      <c r="J1007" s="756" t="s">
        <v>1531</v>
      </c>
      <c r="K1007" s="756" t="s">
        <v>1532</v>
      </c>
      <c r="L1007" s="759">
        <v>1292.5200000000002</v>
      </c>
      <c r="M1007" s="759">
        <v>3</v>
      </c>
      <c r="N1007" s="760">
        <v>3877.5600000000004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1533</v>
      </c>
      <c r="B5" s="745">
        <v>17484.119999999992</v>
      </c>
      <c r="C5" s="765">
        <v>7.9395319153668875E-2</v>
      </c>
      <c r="D5" s="745">
        <v>202731.8850035147</v>
      </c>
      <c r="E5" s="765">
        <v>0.92060468084633107</v>
      </c>
      <c r="F5" s="746">
        <v>220216.0050035147</v>
      </c>
    </row>
    <row r="6" spans="1:6" ht="14.4" customHeight="1" x14ac:dyDescent="0.3">
      <c r="A6" s="776" t="s">
        <v>1534</v>
      </c>
      <c r="B6" s="752">
        <v>9899.5515167909998</v>
      </c>
      <c r="C6" s="766">
        <v>4.0688710292281167E-2</v>
      </c>
      <c r="D6" s="752">
        <v>233400.16099999993</v>
      </c>
      <c r="E6" s="766">
        <v>0.95931128970771884</v>
      </c>
      <c r="F6" s="753">
        <v>243299.71251679093</v>
      </c>
    </row>
    <row r="7" spans="1:6" ht="14.4" customHeight="1" x14ac:dyDescent="0.3">
      <c r="A7" s="776" t="s">
        <v>1535</v>
      </c>
      <c r="B7" s="752">
        <v>4135.7000000000007</v>
      </c>
      <c r="C7" s="766">
        <v>2.1937748326033509E-2</v>
      </c>
      <c r="D7" s="752">
        <v>184384.10333333336</v>
      </c>
      <c r="E7" s="766">
        <v>0.97806225167396643</v>
      </c>
      <c r="F7" s="753">
        <v>188519.80333333337</v>
      </c>
    </row>
    <row r="8" spans="1:6" ht="14.4" customHeight="1" x14ac:dyDescent="0.3">
      <c r="A8" s="776" t="s">
        <v>1536</v>
      </c>
      <c r="B8" s="752">
        <v>11654.160000000002</v>
      </c>
      <c r="C8" s="766">
        <v>3.3944654469749855E-2</v>
      </c>
      <c r="D8" s="752">
        <v>331674.12488166621</v>
      </c>
      <c r="E8" s="766">
        <v>0.96605534553025019</v>
      </c>
      <c r="F8" s="753">
        <v>343328.28488166619</v>
      </c>
    </row>
    <row r="9" spans="1:6" ht="14.4" customHeight="1" thickBot="1" x14ac:dyDescent="0.35">
      <c r="A9" s="777" t="s">
        <v>1537</v>
      </c>
      <c r="B9" s="768"/>
      <c r="C9" s="769">
        <v>0</v>
      </c>
      <c r="D9" s="768">
        <v>600.83999999999821</v>
      </c>
      <c r="E9" s="769">
        <v>1</v>
      </c>
      <c r="F9" s="770">
        <v>600.83999999999821</v>
      </c>
    </row>
    <row r="10" spans="1:6" ht="14.4" customHeight="1" thickBot="1" x14ac:dyDescent="0.35">
      <c r="A10" s="771" t="s">
        <v>3</v>
      </c>
      <c r="B10" s="772">
        <v>43173.531516790994</v>
      </c>
      <c r="C10" s="773">
        <v>4.3348457901250755E-2</v>
      </c>
      <c r="D10" s="772">
        <v>952791.1142185143</v>
      </c>
      <c r="E10" s="773">
        <v>0.95665154209874936</v>
      </c>
      <c r="F10" s="774">
        <v>995964.64573530515</v>
      </c>
    </row>
    <row r="11" spans="1:6" ht="14.4" customHeight="1" thickBot="1" x14ac:dyDescent="0.35"/>
    <row r="12" spans="1:6" ht="14.4" customHeight="1" x14ac:dyDescent="0.3">
      <c r="A12" s="775" t="s">
        <v>1538</v>
      </c>
      <c r="B12" s="745"/>
      <c r="C12" s="765">
        <v>0</v>
      </c>
      <c r="D12" s="745">
        <v>1397.6999999999998</v>
      </c>
      <c r="E12" s="765">
        <v>1</v>
      </c>
      <c r="F12" s="746">
        <v>1397.6999999999998</v>
      </c>
    </row>
    <row r="13" spans="1:6" ht="14.4" customHeight="1" x14ac:dyDescent="0.3">
      <c r="A13" s="776" t="s">
        <v>1539</v>
      </c>
      <c r="B13" s="752"/>
      <c r="C13" s="766">
        <v>0</v>
      </c>
      <c r="D13" s="752">
        <v>40678.640000000007</v>
      </c>
      <c r="E13" s="766">
        <v>1</v>
      </c>
      <c r="F13" s="753">
        <v>40678.640000000007</v>
      </c>
    </row>
    <row r="14" spans="1:6" ht="14.4" customHeight="1" x14ac:dyDescent="0.3">
      <c r="A14" s="776" t="s">
        <v>1540</v>
      </c>
      <c r="B14" s="752"/>
      <c r="C14" s="766">
        <v>0</v>
      </c>
      <c r="D14" s="752">
        <v>1917.3000000000002</v>
      </c>
      <c r="E14" s="766">
        <v>1</v>
      </c>
      <c r="F14" s="753">
        <v>1917.3000000000002</v>
      </c>
    </row>
    <row r="15" spans="1:6" ht="14.4" customHeight="1" x14ac:dyDescent="0.3">
      <c r="A15" s="776" t="s">
        <v>1541</v>
      </c>
      <c r="B15" s="752"/>
      <c r="C15" s="766">
        <v>0</v>
      </c>
      <c r="D15" s="752">
        <v>1075.6200000000003</v>
      </c>
      <c r="E15" s="766">
        <v>1</v>
      </c>
      <c r="F15" s="753">
        <v>1075.6200000000003</v>
      </c>
    </row>
    <row r="16" spans="1:6" ht="14.4" customHeight="1" x14ac:dyDescent="0.3">
      <c r="A16" s="776" t="s">
        <v>1542</v>
      </c>
      <c r="B16" s="752"/>
      <c r="C16" s="766">
        <v>0</v>
      </c>
      <c r="D16" s="752">
        <v>184.86</v>
      </c>
      <c r="E16" s="766">
        <v>1</v>
      </c>
      <c r="F16" s="753">
        <v>184.86</v>
      </c>
    </row>
    <row r="17" spans="1:6" ht="14.4" customHeight="1" x14ac:dyDescent="0.3">
      <c r="A17" s="776" t="s">
        <v>1543</v>
      </c>
      <c r="B17" s="752"/>
      <c r="C17" s="766">
        <v>0</v>
      </c>
      <c r="D17" s="752">
        <v>61.989999999999988</v>
      </c>
      <c r="E17" s="766">
        <v>1</v>
      </c>
      <c r="F17" s="753">
        <v>61.989999999999988</v>
      </c>
    </row>
    <row r="18" spans="1:6" ht="14.4" customHeight="1" x14ac:dyDescent="0.3">
      <c r="A18" s="776" t="s">
        <v>1544</v>
      </c>
      <c r="B18" s="752">
        <v>118.99</v>
      </c>
      <c r="C18" s="766">
        <v>4.4542984635271974E-4</v>
      </c>
      <c r="D18" s="752">
        <v>267016.23000000004</v>
      </c>
      <c r="E18" s="766">
        <v>0.99955457015364735</v>
      </c>
      <c r="F18" s="753">
        <v>267135.22000000003</v>
      </c>
    </row>
    <row r="19" spans="1:6" ht="14.4" customHeight="1" x14ac:dyDescent="0.3">
      <c r="A19" s="776" t="s">
        <v>1545</v>
      </c>
      <c r="B19" s="752"/>
      <c r="C19" s="766">
        <v>0</v>
      </c>
      <c r="D19" s="752">
        <v>69.55</v>
      </c>
      <c r="E19" s="766">
        <v>1</v>
      </c>
      <c r="F19" s="753">
        <v>69.55</v>
      </c>
    </row>
    <row r="20" spans="1:6" ht="14.4" customHeight="1" x14ac:dyDescent="0.3">
      <c r="A20" s="776" t="s">
        <v>1546</v>
      </c>
      <c r="B20" s="752"/>
      <c r="C20" s="766">
        <v>0</v>
      </c>
      <c r="D20" s="752">
        <v>-1.8189894035458565E-12</v>
      </c>
      <c r="E20" s="766">
        <v>1</v>
      </c>
      <c r="F20" s="753">
        <v>-1.8189894035458565E-12</v>
      </c>
    </row>
    <row r="21" spans="1:6" ht="14.4" customHeight="1" x14ac:dyDescent="0.3">
      <c r="A21" s="776" t="s">
        <v>1547</v>
      </c>
      <c r="B21" s="752"/>
      <c r="C21" s="766">
        <v>0</v>
      </c>
      <c r="D21" s="752">
        <v>119.2</v>
      </c>
      <c r="E21" s="766">
        <v>1</v>
      </c>
      <c r="F21" s="753">
        <v>119.2</v>
      </c>
    </row>
    <row r="22" spans="1:6" ht="14.4" customHeight="1" x14ac:dyDescent="0.3">
      <c r="A22" s="776" t="s">
        <v>1548</v>
      </c>
      <c r="B22" s="752"/>
      <c r="C22" s="766">
        <v>0</v>
      </c>
      <c r="D22" s="752">
        <v>3054.5800000000004</v>
      </c>
      <c r="E22" s="766">
        <v>1</v>
      </c>
      <c r="F22" s="753">
        <v>3054.5800000000004</v>
      </c>
    </row>
    <row r="23" spans="1:6" ht="14.4" customHeight="1" x14ac:dyDescent="0.3">
      <c r="A23" s="776" t="s">
        <v>1549</v>
      </c>
      <c r="B23" s="752"/>
      <c r="C23" s="766">
        <v>0</v>
      </c>
      <c r="D23" s="752">
        <v>97.759999999999991</v>
      </c>
      <c r="E23" s="766">
        <v>1</v>
      </c>
      <c r="F23" s="753">
        <v>97.759999999999991</v>
      </c>
    </row>
    <row r="24" spans="1:6" ht="14.4" customHeight="1" x14ac:dyDescent="0.3">
      <c r="A24" s="776" t="s">
        <v>1550</v>
      </c>
      <c r="B24" s="752"/>
      <c r="C24" s="766">
        <v>0</v>
      </c>
      <c r="D24" s="752">
        <v>225.27000000000004</v>
      </c>
      <c r="E24" s="766">
        <v>1</v>
      </c>
      <c r="F24" s="753">
        <v>225.27000000000004</v>
      </c>
    </row>
    <row r="25" spans="1:6" ht="14.4" customHeight="1" x14ac:dyDescent="0.3">
      <c r="A25" s="776" t="s">
        <v>1551</v>
      </c>
      <c r="B25" s="752"/>
      <c r="C25" s="766">
        <v>0</v>
      </c>
      <c r="D25" s="752">
        <v>8464.380000000001</v>
      </c>
      <c r="E25" s="766">
        <v>1</v>
      </c>
      <c r="F25" s="753">
        <v>8464.380000000001</v>
      </c>
    </row>
    <row r="26" spans="1:6" ht="14.4" customHeight="1" x14ac:dyDescent="0.3">
      <c r="A26" s="776" t="s">
        <v>1552</v>
      </c>
      <c r="B26" s="752"/>
      <c r="C26" s="766">
        <v>0</v>
      </c>
      <c r="D26" s="752">
        <v>4471.6600035147312</v>
      </c>
      <c r="E26" s="766">
        <v>1</v>
      </c>
      <c r="F26" s="753">
        <v>4471.6600035147312</v>
      </c>
    </row>
    <row r="27" spans="1:6" ht="14.4" customHeight="1" x14ac:dyDescent="0.3">
      <c r="A27" s="776" t="s">
        <v>1553</v>
      </c>
      <c r="B27" s="752"/>
      <c r="C27" s="766">
        <v>0</v>
      </c>
      <c r="D27" s="752">
        <v>72.33</v>
      </c>
      <c r="E27" s="766">
        <v>1</v>
      </c>
      <c r="F27" s="753">
        <v>72.33</v>
      </c>
    </row>
    <row r="28" spans="1:6" ht="14.4" customHeight="1" x14ac:dyDescent="0.3">
      <c r="A28" s="776" t="s">
        <v>1554</v>
      </c>
      <c r="B28" s="752"/>
      <c r="C28" s="766">
        <v>0</v>
      </c>
      <c r="D28" s="752">
        <v>166.88</v>
      </c>
      <c r="E28" s="766">
        <v>1</v>
      </c>
      <c r="F28" s="753">
        <v>166.88</v>
      </c>
    </row>
    <row r="29" spans="1:6" ht="14.4" customHeight="1" x14ac:dyDescent="0.3">
      <c r="A29" s="776" t="s">
        <v>1555</v>
      </c>
      <c r="B29" s="752"/>
      <c r="C29" s="766">
        <v>0</v>
      </c>
      <c r="D29" s="752">
        <v>478.48</v>
      </c>
      <c r="E29" s="766">
        <v>1</v>
      </c>
      <c r="F29" s="753">
        <v>478.48</v>
      </c>
    </row>
    <row r="30" spans="1:6" ht="14.4" customHeight="1" x14ac:dyDescent="0.3">
      <c r="A30" s="776" t="s">
        <v>1556</v>
      </c>
      <c r="B30" s="752"/>
      <c r="C30" s="766">
        <v>0</v>
      </c>
      <c r="D30" s="752">
        <v>64.860000000000028</v>
      </c>
      <c r="E30" s="766">
        <v>1</v>
      </c>
      <c r="F30" s="753">
        <v>64.860000000000028</v>
      </c>
    </row>
    <row r="31" spans="1:6" ht="14.4" customHeight="1" x14ac:dyDescent="0.3">
      <c r="A31" s="776" t="s">
        <v>1557</v>
      </c>
      <c r="B31" s="752"/>
      <c r="C31" s="766">
        <v>0</v>
      </c>
      <c r="D31" s="752">
        <v>24.270000000000007</v>
      </c>
      <c r="E31" s="766">
        <v>1</v>
      </c>
      <c r="F31" s="753">
        <v>24.270000000000007</v>
      </c>
    </row>
    <row r="32" spans="1:6" ht="14.4" customHeight="1" x14ac:dyDescent="0.3">
      <c r="A32" s="776" t="s">
        <v>1558</v>
      </c>
      <c r="B32" s="752"/>
      <c r="C32" s="766">
        <v>0</v>
      </c>
      <c r="D32" s="752">
        <v>73.330000000000013</v>
      </c>
      <c r="E32" s="766">
        <v>1</v>
      </c>
      <c r="F32" s="753">
        <v>73.330000000000013</v>
      </c>
    </row>
    <row r="33" spans="1:6" ht="14.4" customHeight="1" x14ac:dyDescent="0.3">
      <c r="A33" s="776" t="s">
        <v>1559</v>
      </c>
      <c r="B33" s="752"/>
      <c r="C33" s="766">
        <v>0</v>
      </c>
      <c r="D33" s="752">
        <v>64.66</v>
      </c>
      <c r="E33" s="766">
        <v>1</v>
      </c>
      <c r="F33" s="753">
        <v>64.66</v>
      </c>
    </row>
    <row r="34" spans="1:6" ht="14.4" customHeight="1" x14ac:dyDescent="0.3">
      <c r="A34" s="776" t="s">
        <v>1560</v>
      </c>
      <c r="B34" s="752"/>
      <c r="C34" s="766">
        <v>0</v>
      </c>
      <c r="D34" s="752">
        <v>149.87</v>
      </c>
      <c r="E34" s="766">
        <v>1</v>
      </c>
      <c r="F34" s="753">
        <v>149.87</v>
      </c>
    </row>
    <row r="35" spans="1:6" ht="14.4" customHeight="1" x14ac:dyDescent="0.3">
      <c r="A35" s="776" t="s">
        <v>1561</v>
      </c>
      <c r="B35" s="752">
        <v>180.5</v>
      </c>
      <c r="C35" s="766">
        <v>0.4511710450671132</v>
      </c>
      <c r="D35" s="752">
        <v>219.57000000000005</v>
      </c>
      <c r="E35" s="766">
        <v>0.54882895493288675</v>
      </c>
      <c r="F35" s="753">
        <v>400.07000000000005</v>
      </c>
    </row>
    <row r="36" spans="1:6" ht="14.4" customHeight="1" x14ac:dyDescent="0.3">
      <c r="A36" s="776" t="s">
        <v>1562</v>
      </c>
      <c r="B36" s="752"/>
      <c r="C36" s="766">
        <v>0</v>
      </c>
      <c r="D36" s="752">
        <v>222.45999999999998</v>
      </c>
      <c r="E36" s="766">
        <v>1</v>
      </c>
      <c r="F36" s="753">
        <v>222.45999999999998</v>
      </c>
    </row>
    <row r="37" spans="1:6" ht="14.4" customHeight="1" x14ac:dyDescent="0.3">
      <c r="A37" s="776" t="s">
        <v>1563</v>
      </c>
      <c r="B37" s="752">
        <v>54.47</v>
      </c>
      <c r="C37" s="766">
        <v>1</v>
      </c>
      <c r="D37" s="752"/>
      <c r="E37" s="766">
        <v>0</v>
      </c>
      <c r="F37" s="753">
        <v>54.47</v>
      </c>
    </row>
    <row r="38" spans="1:6" ht="14.4" customHeight="1" x14ac:dyDescent="0.3">
      <c r="A38" s="776" t="s">
        <v>1564</v>
      </c>
      <c r="B38" s="752"/>
      <c r="C38" s="766">
        <v>0</v>
      </c>
      <c r="D38" s="752">
        <v>991.67000000000007</v>
      </c>
      <c r="E38" s="766">
        <v>1</v>
      </c>
      <c r="F38" s="753">
        <v>991.67000000000007</v>
      </c>
    </row>
    <row r="39" spans="1:6" ht="14.4" customHeight="1" x14ac:dyDescent="0.3">
      <c r="A39" s="776" t="s">
        <v>1565</v>
      </c>
      <c r="B39" s="752"/>
      <c r="C39" s="766">
        <v>0</v>
      </c>
      <c r="D39" s="752">
        <v>109.73999999999998</v>
      </c>
      <c r="E39" s="766">
        <v>1</v>
      </c>
      <c r="F39" s="753">
        <v>109.73999999999998</v>
      </c>
    </row>
    <row r="40" spans="1:6" ht="14.4" customHeight="1" x14ac:dyDescent="0.3">
      <c r="A40" s="776" t="s">
        <v>1566</v>
      </c>
      <c r="B40" s="752"/>
      <c r="C40" s="766">
        <v>0</v>
      </c>
      <c r="D40" s="752">
        <v>294.40000000000003</v>
      </c>
      <c r="E40" s="766">
        <v>1</v>
      </c>
      <c r="F40" s="753">
        <v>294.40000000000003</v>
      </c>
    </row>
    <row r="41" spans="1:6" ht="14.4" customHeight="1" x14ac:dyDescent="0.3">
      <c r="A41" s="776" t="s">
        <v>1567</v>
      </c>
      <c r="B41" s="752"/>
      <c r="C41" s="766">
        <v>0</v>
      </c>
      <c r="D41" s="752">
        <v>38.120000000000005</v>
      </c>
      <c r="E41" s="766">
        <v>1</v>
      </c>
      <c r="F41" s="753">
        <v>38.120000000000005</v>
      </c>
    </row>
    <row r="42" spans="1:6" ht="14.4" customHeight="1" x14ac:dyDescent="0.3">
      <c r="A42" s="776" t="s">
        <v>1568</v>
      </c>
      <c r="B42" s="752"/>
      <c r="C42" s="766">
        <v>0</v>
      </c>
      <c r="D42" s="752">
        <v>260.02999999999997</v>
      </c>
      <c r="E42" s="766">
        <v>1</v>
      </c>
      <c r="F42" s="753">
        <v>260.02999999999997</v>
      </c>
    </row>
    <row r="43" spans="1:6" ht="14.4" customHeight="1" x14ac:dyDescent="0.3">
      <c r="A43" s="776" t="s">
        <v>1569</v>
      </c>
      <c r="B43" s="752"/>
      <c r="C43" s="766">
        <v>0</v>
      </c>
      <c r="D43" s="752">
        <v>148.97999999999999</v>
      </c>
      <c r="E43" s="766">
        <v>1</v>
      </c>
      <c r="F43" s="753">
        <v>148.97999999999999</v>
      </c>
    </row>
    <row r="44" spans="1:6" ht="14.4" customHeight="1" x14ac:dyDescent="0.3">
      <c r="A44" s="776" t="s">
        <v>1570</v>
      </c>
      <c r="B44" s="752"/>
      <c r="C44" s="766">
        <v>0</v>
      </c>
      <c r="D44" s="752">
        <v>115.61</v>
      </c>
      <c r="E44" s="766">
        <v>1</v>
      </c>
      <c r="F44" s="753">
        <v>115.61</v>
      </c>
    </row>
    <row r="45" spans="1:6" ht="14.4" customHeight="1" x14ac:dyDescent="0.3">
      <c r="A45" s="776" t="s">
        <v>1571</v>
      </c>
      <c r="B45" s="752"/>
      <c r="C45" s="766">
        <v>0</v>
      </c>
      <c r="D45" s="752">
        <v>708.61</v>
      </c>
      <c r="E45" s="766">
        <v>1</v>
      </c>
      <c r="F45" s="753">
        <v>708.61</v>
      </c>
    </row>
    <row r="46" spans="1:6" ht="14.4" customHeight="1" x14ac:dyDescent="0.3">
      <c r="A46" s="776" t="s">
        <v>1572</v>
      </c>
      <c r="B46" s="752"/>
      <c r="C46" s="766">
        <v>0</v>
      </c>
      <c r="D46" s="752">
        <v>106.71</v>
      </c>
      <c r="E46" s="766">
        <v>1</v>
      </c>
      <c r="F46" s="753">
        <v>106.71</v>
      </c>
    </row>
    <row r="47" spans="1:6" ht="14.4" customHeight="1" x14ac:dyDescent="0.3">
      <c r="A47" s="776" t="s">
        <v>1573</v>
      </c>
      <c r="B47" s="752"/>
      <c r="C47" s="766">
        <v>0</v>
      </c>
      <c r="D47" s="752">
        <v>149.02000000000001</v>
      </c>
      <c r="E47" s="766">
        <v>1</v>
      </c>
      <c r="F47" s="753">
        <v>149.02000000000001</v>
      </c>
    </row>
    <row r="48" spans="1:6" ht="14.4" customHeight="1" x14ac:dyDescent="0.3">
      <c r="A48" s="776" t="s">
        <v>1574</v>
      </c>
      <c r="B48" s="752"/>
      <c r="C48" s="766">
        <v>0</v>
      </c>
      <c r="D48" s="752">
        <v>529.05999999999983</v>
      </c>
      <c r="E48" s="766">
        <v>1</v>
      </c>
      <c r="F48" s="753">
        <v>529.05999999999983</v>
      </c>
    </row>
    <row r="49" spans="1:6" ht="14.4" customHeight="1" x14ac:dyDescent="0.3">
      <c r="A49" s="776" t="s">
        <v>1575</v>
      </c>
      <c r="B49" s="752"/>
      <c r="C49" s="766">
        <v>0</v>
      </c>
      <c r="D49" s="752">
        <v>42625</v>
      </c>
      <c r="E49" s="766">
        <v>1</v>
      </c>
      <c r="F49" s="753">
        <v>42625</v>
      </c>
    </row>
    <row r="50" spans="1:6" ht="14.4" customHeight="1" x14ac:dyDescent="0.3">
      <c r="A50" s="776" t="s">
        <v>1576</v>
      </c>
      <c r="B50" s="752"/>
      <c r="C50" s="766">
        <v>0</v>
      </c>
      <c r="D50" s="752">
        <v>3719.08</v>
      </c>
      <c r="E50" s="766">
        <v>1</v>
      </c>
      <c r="F50" s="753">
        <v>3719.08</v>
      </c>
    </row>
    <row r="51" spans="1:6" ht="14.4" customHeight="1" x14ac:dyDescent="0.3">
      <c r="A51" s="776" t="s">
        <v>1577</v>
      </c>
      <c r="B51" s="752">
        <v>7256.0000000000018</v>
      </c>
      <c r="C51" s="766">
        <v>0.59067168553082305</v>
      </c>
      <c r="D51" s="752">
        <v>5028.32</v>
      </c>
      <c r="E51" s="766">
        <v>0.40932831446917689</v>
      </c>
      <c r="F51" s="753">
        <v>12284.320000000002</v>
      </c>
    </row>
    <row r="52" spans="1:6" ht="14.4" customHeight="1" x14ac:dyDescent="0.3">
      <c r="A52" s="776" t="s">
        <v>1578</v>
      </c>
      <c r="B52" s="752"/>
      <c r="C52" s="766">
        <v>0</v>
      </c>
      <c r="D52" s="752">
        <v>108718.71</v>
      </c>
      <c r="E52" s="766">
        <v>1</v>
      </c>
      <c r="F52" s="753">
        <v>108718.71</v>
      </c>
    </row>
    <row r="53" spans="1:6" ht="14.4" customHeight="1" x14ac:dyDescent="0.3">
      <c r="A53" s="776" t="s">
        <v>1579</v>
      </c>
      <c r="B53" s="752">
        <v>798.3</v>
      </c>
      <c r="C53" s="766">
        <v>1</v>
      </c>
      <c r="D53" s="752"/>
      <c r="E53" s="766">
        <v>0</v>
      </c>
      <c r="F53" s="753">
        <v>798.3</v>
      </c>
    </row>
    <row r="54" spans="1:6" ht="14.4" customHeight="1" x14ac:dyDescent="0.3">
      <c r="A54" s="776" t="s">
        <v>1580</v>
      </c>
      <c r="B54" s="752">
        <v>14402.849999999995</v>
      </c>
      <c r="C54" s="766">
        <v>0.10836736028393368</v>
      </c>
      <c r="D54" s="752">
        <v>118504.78899999999</v>
      </c>
      <c r="E54" s="766">
        <v>0.89163263971606621</v>
      </c>
      <c r="F54" s="753">
        <v>132907.639</v>
      </c>
    </row>
    <row r="55" spans="1:6" ht="14.4" customHeight="1" x14ac:dyDescent="0.3">
      <c r="A55" s="776" t="s">
        <v>1581</v>
      </c>
      <c r="B55" s="752"/>
      <c r="C55" s="766">
        <v>0</v>
      </c>
      <c r="D55" s="752">
        <v>5385.9299999999994</v>
      </c>
      <c r="E55" s="766">
        <v>1</v>
      </c>
      <c r="F55" s="753">
        <v>5385.9299999999994</v>
      </c>
    </row>
    <row r="56" spans="1:6" ht="14.4" customHeight="1" x14ac:dyDescent="0.3">
      <c r="A56" s="776" t="s">
        <v>1582</v>
      </c>
      <c r="B56" s="752"/>
      <c r="C56" s="766">
        <v>0</v>
      </c>
      <c r="D56" s="752">
        <v>2302.1909999999998</v>
      </c>
      <c r="E56" s="766">
        <v>1</v>
      </c>
      <c r="F56" s="753">
        <v>2302.1909999999998</v>
      </c>
    </row>
    <row r="57" spans="1:6" ht="14.4" customHeight="1" x14ac:dyDescent="0.3">
      <c r="A57" s="776" t="s">
        <v>1583</v>
      </c>
      <c r="B57" s="752"/>
      <c r="C57" s="766">
        <v>0</v>
      </c>
      <c r="D57" s="752">
        <v>15418.550000000001</v>
      </c>
      <c r="E57" s="766">
        <v>1</v>
      </c>
      <c r="F57" s="753">
        <v>15418.550000000001</v>
      </c>
    </row>
    <row r="58" spans="1:6" ht="14.4" customHeight="1" x14ac:dyDescent="0.3">
      <c r="A58" s="776" t="s">
        <v>1584</v>
      </c>
      <c r="B58" s="752"/>
      <c r="C58" s="766">
        <v>0</v>
      </c>
      <c r="D58" s="752">
        <v>8666.5800000000017</v>
      </c>
      <c r="E58" s="766">
        <v>1</v>
      </c>
      <c r="F58" s="753">
        <v>8666.5800000000017</v>
      </c>
    </row>
    <row r="59" spans="1:6" ht="14.4" customHeight="1" x14ac:dyDescent="0.3">
      <c r="A59" s="776" t="s">
        <v>1585</v>
      </c>
      <c r="B59" s="752"/>
      <c r="C59" s="766">
        <v>0</v>
      </c>
      <c r="D59" s="752">
        <v>98652.628233333322</v>
      </c>
      <c r="E59" s="766">
        <v>1</v>
      </c>
      <c r="F59" s="753">
        <v>98652.628233333322</v>
      </c>
    </row>
    <row r="60" spans="1:6" ht="14.4" customHeight="1" x14ac:dyDescent="0.3">
      <c r="A60" s="776" t="s">
        <v>1586</v>
      </c>
      <c r="B60" s="752"/>
      <c r="C60" s="766">
        <v>0</v>
      </c>
      <c r="D60" s="752">
        <v>-223.88400000000001</v>
      </c>
      <c r="E60" s="766">
        <v>1</v>
      </c>
      <c r="F60" s="753">
        <v>-223.88400000000001</v>
      </c>
    </row>
    <row r="61" spans="1:6" ht="14.4" customHeight="1" x14ac:dyDescent="0.3">
      <c r="A61" s="776" t="s">
        <v>1587</v>
      </c>
      <c r="B61" s="752"/>
      <c r="C61" s="766">
        <v>0</v>
      </c>
      <c r="D61" s="752">
        <v>14184.12</v>
      </c>
      <c r="E61" s="766">
        <v>1</v>
      </c>
      <c r="F61" s="753">
        <v>14184.12</v>
      </c>
    </row>
    <row r="62" spans="1:6" ht="14.4" customHeight="1" x14ac:dyDescent="0.3">
      <c r="A62" s="776" t="s">
        <v>1588</v>
      </c>
      <c r="B62" s="752">
        <v>6599.34</v>
      </c>
      <c r="C62" s="766">
        <v>1</v>
      </c>
      <c r="D62" s="752"/>
      <c r="E62" s="766">
        <v>0</v>
      </c>
      <c r="F62" s="753">
        <v>6599.34</v>
      </c>
    </row>
    <row r="63" spans="1:6" ht="14.4" customHeight="1" x14ac:dyDescent="0.3">
      <c r="A63" s="776" t="s">
        <v>1589</v>
      </c>
      <c r="B63" s="752"/>
      <c r="C63" s="766">
        <v>0</v>
      </c>
      <c r="D63" s="752">
        <v>4404.84</v>
      </c>
      <c r="E63" s="766">
        <v>1</v>
      </c>
      <c r="F63" s="753">
        <v>4404.84</v>
      </c>
    </row>
    <row r="64" spans="1:6" ht="14.4" customHeight="1" x14ac:dyDescent="0.3">
      <c r="A64" s="776" t="s">
        <v>1590</v>
      </c>
      <c r="B64" s="752"/>
      <c r="C64" s="766">
        <v>0</v>
      </c>
      <c r="D64" s="752">
        <v>292.77999999999997</v>
      </c>
      <c r="E64" s="766">
        <v>1</v>
      </c>
      <c r="F64" s="753">
        <v>292.77999999999997</v>
      </c>
    </row>
    <row r="65" spans="1:6" ht="14.4" customHeight="1" x14ac:dyDescent="0.3">
      <c r="A65" s="776" t="s">
        <v>1591</v>
      </c>
      <c r="B65" s="752">
        <v>257.44000000000005</v>
      </c>
      <c r="C65" s="766">
        <v>0.56359735540084943</v>
      </c>
      <c r="D65" s="752">
        <v>199.34000000000006</v>
      </c>
      <c r="E65" s="766">
        <v>0.43640264459915062</v>
      </c>
      <c r="F65" s="753">
        <v>456.78000000000009</v>
      </c>
    </row>
    <row r="66" spans="1:6" ht="14.4" customHeight="1" x14ac:dyDescent="0.3">
      <c r="A66" s="776" t="s">
        <v>1592</v>
      </c>
      <c r="B66" s="752"/>
      <c r="C66" s="766">
        <v>0</v>
      </c>
      <c r="D66" s="752">
        <v>627</v>
      </c>
      <c r="E66" s="766">
        <v>1</v>
      </c>
      <c r="F66" s="753">
        <v>627</v>
      </c>
    </row>
    <row r="67" spans="1:6" ht="14.4" customHeight="1" x14ac:dyDescent="0.3">
      <c r="A67" s="776" t="s">
        <v>1593</v>
      </c>
      <c r="B67" s="752">
        <v>3798.7799999999997</v>
      </c>
      <c r="C67" s="766">
        <v>0.21936494242419519</v>
      </c>
      <c r="D67" s="752">
        <v>13518.39</v>
      </c>
      <c r="E67" s="766">
        <v>0.78063505757580487</v>
      </c>
      <c r="F67" s="753">
        <v>17317.169999999998</v>
      </c>
    </row>
    <row r="68" spans="1:6" ht="14.4" customHeight="1" x14ac:dyDescent="0.3">
      <c r="A68" s="776" t="s">
        <v>1594</v>
      </c>
      <c r="B68" s="752">
        <v>3647.2200000000003</v>
      </c>
      <c r="C68" s="766">
        <v>1</v>
      </c>
      <c r="D68" s="752"/>
      <c r="E68" s="766">
        <v>0</v>
      </c>
      <c r="F68" s="753">
        <v>3647.2200000000003</v>
      </c>
    </row>
    <row r="69" spans="1:6" ht="14.4" customHeight="1" x14ac:dyDescent="0.3">
      <c r="A69" s="776" t="s">
        <v>1595</v>
      </c>
      <c r="B69" s="752">
        <v>2516.87</v>
      </c>
      <c r="C69" s="766">
        <v>5.5024881625899795E-2</v>
      </c>
      <c r="D69" s="752">
        <v>43223.71</v>
      </c>
      <c r="E69" s="766">
        <v>0.94497511837410009</v>
      </c>
      <c r="F69" s="753">
        <v>45740.58</v>
      </c>
    </row>
    <row r="70" spans="1:6" ht="14.4" customHeight="1" x14ac:dyDescent="0.3">
      <c r="A70" s="776" t="s">
        <v>1596</v>
      </c>
      <c r="B70" s="752"/>
      <c r="C70" s="766">
        <v>0</v>
      </c>
      <c r="D70" s="752">
        <v>18841.899981666098</v>
      </c>
      <c r="E70" s="766">
        <v>1</v>
      </c>
      <c r="F70" s="753">
        <v>18841.899981666098</v>
      </c>
    </row>
    <row r="71" spans="1:6" ht="14.4" customHeight="1" x14ac:dyDescent="0.3">
      <c r="A71" s="776" t="s">
        <v>1597</v>
      </c>
      <c r="B71" s="752"/>
      <c r="C71" s="766">
        <v>0</v>
      </c>
      <c r="D71" s="752">
        <v>116.78</v>
      </c>
      <c r="E71" s="766">
        <v>1</v>
      </c>
      <c r="F71" s="753">
        <v>116.78</v>
      </c>
    </row>
    <row r="72" spans="1:6" ht="14.4" customHeight="1" x14ac:dyDescent="0.3">
      <c r="A72" s="776" t="s">
        <v>1598</v>
      </c>
      <c r="B72" s="752">
        <v>169.44</v>
      </c>
      <c r="C72" s="766">
        <v>1</v>
      </c>
      <c r="D72" s="752"/>
      <c r="E72" s="766">
        <v>0</v>
      </c>
      <c r="F72" s="753">
        <v>169.44</v>
      </c>
    </row>
    <row r="73" spans="1:6" ht="14.4" customHeight="1" x14ac:dyDescent="0.3">
      <c r="A73" s="776" t="s">
        <v>1599</v>
      </c>
      <c r="B73" s="752">
        <v>1830.8515167909979</v>
      </c>
      <c r="C73" s="766">
        <v>0.53978415660360768</v>
      </c>
      <c r="D73" s="752">
        <v>1560.9699999999998</v>
      </c>
      <c r="E73" s="766">
        <v>0.46021584339639238</v>
      </c>
      <c r="F73" s="753">
        <v>3391.8215167909975</v>
      </c>
    </row>
    <row r="74" spans="1:6" ht="14.4" customHeight="1" x14ac:dyDescent="0.3">
      <c r="A74" s="776" t="s">
        <v>1600</v>
      </c>
      <c r="B74" s="752"/>
      <c r="C74" s="766">
        <v>0</v>
      </c>
      <c r="D74" s="752">
        <v>94.38</v>
      </c>
      <c r="E74" s="766">
        <v>1</v>
      </c>
      <c r="F74" s="753">
        <v>94.38</v>
      </c>
    </row>
    <row r="75" spans="1:6" ht="14.4" customHeight="1" x14ac:dyDescent="0.3">
      <c r="A75" s="776" t="s">
        <v>1601</v>
      </c>
      <c r="B75" s="752"/>
      <c r="C75" s="766">
        <v>0</v>
      </c>
      <c r="D75" s="752">
        <v>861.86</v>
      </c>
      <c r="E75" s="766">
        <v>1</v>
      </c>
      <c r="F75" s="753">
        <v>861.86</v>
      </c>
    </row>
    <row r="76" spans="1:6" ht="14.4" customHeight="1" x14ac:dyDescent="0.3">
      <c r="A76" s="776" t="s">
        <v>1602</v>
      </c>
      <c r="B76" s="752"/>
      <c r="C76" s="766">
        <v>0</v>
      </c>
      <c r="D76" s="752">
        <v>1507.82</v>
      </c>
      <c r="E76" s="766">
        <v>1</v>
      </c>
      <c r="F76" s="753">
        <v>1507.82</v>
      </c>
    </row>
    <row r="77" spans="1:6" ht="14.4" customHeight="1" x14ac:dyDescent="0.3">
      <c r="A77" s="776" t="s">
        <v>1603</v>
      </c>
      <c r="B77" s="752"/>
      <c r="C77" s="766">
        <v>0</v>
      </c>
      <c r="D77" s="752">
        <v>458.11000000000013</v>
      </c>
      <c r="E77" s="766">
        <v>1</v>
      </c>
      <c r="F77" s="753">
        <v>458.11000000000013</v>
      </c>
    </row>
    <row r="78" spans="1:6" ht="14.4" customHeight="1" x14ac:dyDescent="0.3">
      <c r="A78" s="776" t="s">
        <v>1604</v>
      </c>
      <c r="B78" s="752"/>
      <c r="C78" s="766">
        <v>0</v>
      </c>
      <c r="D78" s="752">
        <v>150.36000000000001</v>
      </c>
      <c r="E78" s="766">
        <v>1</v>
      </c>
      <c r="F78" s="753">
        <v>150.36000000000001</v>
      </c>
    </row>
    <row r="79" spans="1:6" ht="14.4" customHeight="1" x14ac:dyDescent="0.3">
      <c r="A79" s="776" t="s">
        <v>1605</v>
      </c>
      <c r="B79" s="752"/>
      <c r="C79" s="766">
        <v>0</v>
      </c>
      <c r="D79" s="752">
        <v>277.03000000000003</v>
      </c>
      <c r="E79" s="766">
        <v>1</v>
      </c>
      <c r="F79" s="753">
        <v>277.03000000000003</v>
      </c>
    </row>
    <row r="80" spans="1:6" ht="14.4" customHeight="1" x14ac:dyDescent="0.3">
      <c r="A80" s="776" t="s">
        <v>1606</v>
      </c>
      <c r="B80" s="752"/>
      <c r="C80" s="766">
        <v>0</v>
      </c>
      <c r="D80" s="752">
        <v>572.0200000000001</v>
      </c>
      <c r="E80" s="766">
        <v>1</v>
      </c>
      <c r="F80" s="753">
        <v>572.0200000000001</v>
      </c>
    </row>
    <row r="81" spans="1:6" ht="14.4" customHeight="1" x14ac:dyDescent="0.3">
      <c r="A81" s="776" t="s">
        <v>1607</v>
      </c>
      <c r="B81" s="752"/>
      <c r="C81" s="766">
        <v>0</v>
      </c>
      <c r="D81" s="752">
        <v>455.82000000000005</v>
      </c>
      <c r="E81" s="766">
        <v>1</v>
      </c>
      <c r="F81" s="753">
        <v>455.82000000000005</v>
      </c>
    </row>
    <row r="82" spans="1:6" ht="14.4" customHeight="1" x14ac:dyDescent="0.3">
      <c r="A82" s="776" t="s">
        <v>1608</v>
      </c>
      <c r="B82" s="752">
        <v>900.06000000000006</v>
      </c>
      <c r="C82" s="766">
        <v>0.57025013304949446</v>
      </c>
      <c r="D82" s="752">
        <v>678.3</v>
      </c>
      <c r="E82" s="766">
        <v>0.42974986695050554</v>
      </c>
      <c r="F82" s="753">
        <v>1578.3600000000001</v>
      </c>
    </row>
    <row r="83" spans="1:6" ht="14.4" customHeight="1" x14ac:dyDescent="0.3">
      <c r="A83" s="776" t="s">
        <v>1609</v>
      </c>
      <c r="B83" s="752"/>
      <c r="C83" s="766">
        <v>0</v>
      </c>
      <c r="D83" s="752">
        <v>59.7</v>
      </c>
      <c r="E83" s="766">
        <v>1</v>
      </c>
      <c r="F83" s="753">
        <v>59.7</v>
      </c>
    </row>
    <row r="84" spans="1:6" ht="14.4" customHeight="1" x14ac:dyDescent="0.3">
      <c r="A84" s="776" t="s">
        <v>1610</v>
      </c>
      <c r="B84" s="752"/>
      <c r="C84" s="766">
        <v>0</v>
      </c>
      <c r="D84" s="752">
        <v>80.189999999999969</v>
      </c>
      <c r="E84" s="766">
        <v>1</v>
      </c>
      <c r="F84" s="753">
        <v>80.189999999999969</v>
      </c>
    </row>
    <row r="85" spans="1:6" ht="14.4" customHeight="1" x14ac:dyDescent="0.3">
      <c r="A85" s="776" t="s">
        <v>1611</v>
      </c>
      <c r="B85" s="752"/>
      <c r="C85" s="766">
        <v>0</v>
      </c>
      <c r="D85" s="752">
        <v>379.59000000000015</v>
      </c>
      <c r="E85" s="766">
        <v>1</v>
      </c>
      <c r="F85" s="753">
        <v>379.59000000000015</v>
      </c>
    </row>
    <row r="86" spans="1:6" ht="14.4" customHeight="1" x14ac:dyDescent="0.3">
      <c r="A86" s="776" t="s">
        <v>1612</v>
      </c>
      <c r="B86" s="752"/>
      <c r="C86" s="766">
        <v>0</v>
      </c>
      <c r="D86" s="752">
        <v>427.99000000000012</v>
      </c>
      <c r="E86" s="766">
        <v>1</v>
      </c>
      <c r="F86" s="753">
        <v>427.99000000000012</v>
      </c>
    </row>
    <row r="87" spans="1:6" ht="14.4" customHeight="1" x14ac:dyDescent="0.3">
      <c r="A87" s="776" t="s">
        <v>1613</v>
      </c>
      <c r="B87" s="752">
        <v>157.41</v>
      </c>
      <c r="C87" s="766">
        <v>9.0671873919955751E-2</v>
      </c>
      <c r="D87" s="752">
        <v>1578.63</v>
      </c>
      <c r="E87" s="766">
        <v>0.90932812608004421</v>
      </c>
      <c r="F87" s="753">
        <v>1736.0400000000002</v>
      </c>
    </row>
    <row r="88" spans="1:6" ht="14.4" customHeight="1" x14ac:dyDescent="0.3">
      <c r="A88" s="776" t="s">
        <v>1614</v>
      </c>
      <c r="B88" s="752"/>
      <c r="C88" s="766">
        <v>0</v>
      </c>
      <c r="D88" s="752">
        <v>4653.5399999999991</v>
      </c>
      <c r="E88" s="766">
        <v>1</v>
      </c>
      <c r="F88" s="753">
        <v>4653.5399999999991</v>
      </c>
    </row>
    <row r="89" spans="1:6" ht="14.4" customHeight="1" x14ac:dyDescent="0.3">
      <c r="A89" s="776" t="s">
        <v>1615</v>
      </c>
      <c r="B89" s="752"/>
      <c r="C89" s="766">
        <v>0</v>
      </c>
      <c r="D89" s="752">
        <v>86.84</v>
      </c>
      <c r="E89" s="766">
        <v>1</v>
      </c>
      <c r="F89" s="753">
        <v>86.84</v>
      </c>
    </row>
    <row r="90" spans="1:6" ht="14.4" customHeight="1" x14ac:dyDescent="0.3">
      <c r="A90" s="776" t="s">
        <v>1616</v>
      </c>
      <c r="B90" s="752"/>
      <c r="C90" s="766">
        <v>0</v>
      </c>
      <c r="D90" s="752">
        <v>685.4</v>
      </c>
      <c r="E90" s="766">
        <v>1</v>
      </c>
      <c r="F90" s="753">
        <v>685.4</v>
      </c>
    </row>
    <row r="91" spans="1:6" ht="14.4" customHeight="1" x14ac:dyDescent="0.3">
      <c r="A91" s="776" t="s">
        <v>1617</v>
      </c>
      <c r="B91" s="752"/>
      <c r="C91" s="766">
        <v>0</v>
      </c>
      <c r="D91" s="752">
        <v>6302.99</v>
      </c>
      <c r="E91" s="766">
        <v>1</v>
      </c>
      <c r="F91" s="753">
        <v>6302.99</v>
      </c>
    </row>
    <row r="92" spans="1:6" ht="14.4" customHeight="1" x14ac:dyDescent="0.3">
      <c r="A92" s="776" t="s">
        <v>1618</v>
      </c>
      <c r="B92" s="752"/>
      <c r="C92" s="766">
        <v>0</v>
      </c>
      <c r="D92" s="752">
        <v>865.44000000000017</v>
      </c>
      <c r="E92" s="766">
        <v>1</v>
      </c>
      <c r="F92" s="753">
        <v>865.44000000000017</v>
      </c>
    </row>
    <row r="93" spans="1:6" ht="14.4" customHeight="1" x14ac:dyDescent="0.3">
      <c r="A93" s="776" t="s">
        <v>1619</v>
      </c>
      <c r="B93" s="752"/>
      <c r="C93" s="766">
        <v>0</v>
      </c>
      <c r="D93" s="752">
        <v>11368.32</v>
      </c>
      <c r="E93" s="766">
        <v>1</v>
      </c>
      <c r="F93" s="753">
        <v>11368.32</v>
      </c>
    </row>
    <row r="94" spans="1:6" ht="14.4" customHeight="1" x14ac:dyDescent="0.3">
      <c r="A94" s="776" t="s">
        <v>1620</v>
      </c>
      <c r="B94" s="752">
        <v>485.01</v>
      </c>
      <c r="C94" s="766">
        <v>6.4399941682739782E-3</v>
      </c>
      <c r="D94" s="752">
        <v>74827.169999999984</v>
      </c>
      <c r="E94" s="766">
        <v>0.9935600058317261</v>
      </c>
      <c r="F94" s="753">
        <v>75312.179999999978</v>
      </c>
    </row>
    <row r="95" spans="1:6" ht="14.4" customHeight="1" x14ac:dyDescent="0.3">
      <c r="A95" s="776" t="s">
        <v>1621</v>
      </c>
      <c r="B95" s="752"/>
      <c r="C95" s="766">
        <v>0</v>
      </c>
      <c r="D95" s="752">
        <v>653.88</v>
      </c>
      <c r="E95" s="766">
        <v>1</v>
      </c>
      <c r="F95" s="753">
        <v>653.88</v>
      </c>
    </row>
    <row r="96" spans="1:6" ht="14.4" customHeight="1" thickBot="1" x14ac:dyDescent="0.35">
      <c r="A96" s="777" t="s">
        <v>1622</v>
      </c>
      <c r="B96" s="768"/>
      <c r="C96" s="769">
        <v>0</v>
      </c>
      <c r="D96" s="768">
        <v>6174.6100000000006</v>
      </c>
      <c r="E96" s="769">
        <v>1</v>
      </c>
      <c r="F96" s="770">
        <v>6174.6100000000006</v>
      </c>
    </row>
    <row r="97" spans="1:6" ht="14.4" customHeight="1" thickBot="1" x14ac:dyDescent="0.35">
      <c r="A97" s="771" t="s">
        <v>3</v>
      </c>
      <c r="B97" s="772">
        <v>43173.531516791008</v>
      </c>
      <c r="C97" s="773">
        <v>4.3348457901250775E-2</v>
      </c>
      <c r="D97" s="772">
        <v>952791.11421851418</v>
      </c>
      <c r="E97" s="773">
        <v>0.95665154209874947</v>
      </c>
      <c r="F97" s="774">
        <v>995964.64573530492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7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2044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311.89999999999998</v>
      </c>
      <c r="G3" s="47">
        <f>SUBTOTAL(9,G6:G1048576)</f>
        <v>43173.531516791001</v>
      </c>
      <c r="H3" s="48">
        <f>IF(M3=0,0,G3/M3)</f>
        <v>4.3348457901250741E-2</v>
      </c>
      <c r="I3" s="47">
        <f>SUBTOTAL(9,I6:I1048576)</f>
        <v>5289.4000000000005</v>
      </c>
      <c r="J3" s="47">
        <f>SUBTOTAL(9,J6:J1048576)</f>
        <v>952791.11421851441</v>
      </c>
      <c r="K3" s="48">
        <f>IF(M3=0,0,J3/M3)</f>
        <v>0.95665154209874914</v>
      </c>
      <c r="L3" s="47">
        <f>SUBTOTAL(9,L6:L1048576)</f>
        <v>5601.3000000000011</v>
      </c>
      <c r="M3" s="49">
        <f>SUBTOTAL(9,M6:M1048576)</f>
        <v>995964.6457353055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588</v>
      </c>
      <c r="B6" s="741" t="s">
        <v>1623</v>
      </c>
      <c r="C6" s="741" t="s">
        <v>1624</v>
      </c>
      <c r="D6" s="741" t="s">
        <v>681</v>
      </c>
      <c r="E6" s="741" t="s">
        <v>1625</v>
      </c>
      <c r="F6" s="745"/>
      <c r="G6" s="745"/>
      <c r="H6" s="765">
        <v>0</v>
      </c>
      <c r="I6" s="745">
        <v>265</v>
      </c>
      <c r="J6" s="745">
        <v>4394</v>
      </c>
      <c r="K6" s="765">
        <v>1</v>
      </c>
      <c r="L6" s="745">
        <v>265</v>
      </c>
      <c r="M6" s="746">
        <v>4394</v>
      </c>
    </row>
    <row r="7" spans="1:13" ht="14.4" customHeight="1" x14ac:dyDescent="0.3">
      <c r="A7" s="747" t="s">
        <v>588</v>
      </c>
      <c r="B7" s="748" t="s">
        <v>1626</v>
      </c>
      <c r="C7" s="748" t="s">
        <v>1627</v>
      </c>
      <c r="D7" s="748" t="s">
        <v>1628</v>
      </c>
      <c r="E7" s="748" t="s">
        <v>1629</v>
      </c>
      <c r="F7" s="752"/>
      <c r="G7" s="752"/>
      <c r="H7" s="766">
        <v>0</v>
      </c>
      <c r="I7" s="752">
        <v>7</v>
      </c>
      <c r="J7" s="752">
        <v>2187.3199999999997</v>
      </c>
      <c r="K7" s="766">
        <v>1</v>
      </c>
      <c r="L7" s="752">
        <v>7</v>
      </c>
      <c r="M7" s="753">
        <v>2187.3199999999997</v>
      </c>
    </row>
    <row r="8" spans="1:13" ht="14.4" customHeight="1" x14ac:dyDescent="0.3">
      <c r="A8" s="747" t="s">
        <v>588</v>
      </c>
      <c r="B8" s="748" t="s">
        <v>1630</v>
      </c>
      <c r="C8" s="748" t="s">
        <v>1631</v>
      </c>
      <c r="D8" s="748" t="s">
        <v>1632</v>
      </c>
      <c r="E8" s="748" t="s">
        <v>1633</v>
      </c>
      <c r="F8" s="752"/>
      <c r="G8" s="752"/>
      <c r="H8" s="766">
        <v>0</v>
      </c>
      <c r="I8" s="752">
        <v>1</v>
      </c>
      <c r="J8" s="752">
        <v>273.89999999999998</v>
      </c>
      <c r="K8" s="766">
        <v>1</v>
      </c>
      <c r="L8" s="752">
        <v>1</v>
      </c>
      <c r="M8" s="753">
        <v>273.89999999999998</v>
      </c>
    </row>
    <row r="9" spans="1:13" ht="14.4" customHeight="1" x14ac:dyDescent="0.3">
      <c r="A9" s="747" t="s">
        <v>588</v>
      </c>
      <c r="B9" s="748" t="s">
        <v>1634</v>
      </c>
      <c r="C9" s="748" t="s">
        <v>1635</v>
      </c>
      <c r="D9" s="748" t="s">
        <v>1636</v>
      </c>
      <c r="E9" s="748" t="s">
        <v>1637</v>
      </c>
      <c r="F9" s="752"/>
      <c r="G9" s="752"/>
      <c r="H9" s="766">
        <v>0</v>
      </c>
      <c r="I9" s="752">
        <v>6</v>
      </c>
      <c r="J9" s="752">
        <v>2435.9399999999996</v>
      </c>
      <c r="K9" s="766">
        <v>1</v>
      </c>
      <c r="L9" s="752">
        <v>6</v>
      </c>
      <c r="M9" s="753">
        <v>2435.9399999999996</v>
      </c>
    </row>
    <row r="10" spans="1:13" ht="14.4" customHeight="1" x14ac:dyDescent="0.3">
      <c r="A10" s="747" t="s">
        <v>588</v>
      </c>
      <c r="B10" s="748" t="s">
        <v>1638</v>
      </c>
      <c r="C10" s="748" t="s">
        <v>1639</v>
      </c>
      <c r="D10" s="748" t="s">
        <v>1640</v>
      </c>
      <c r="E10" s="748" t="s">
        <v>1641</v>
      </c>
      <c r="F10" s="752"/>
      <c r="G10" s="752"/>
      <c r="H10" s="766">
        <v>0</v>
      </c>
      <c r="I10" s="752">
        <v>1</v>
      </c>
      <c r="J10" s="752">
        <v>15.509999999999996</v>
      </c>
      <c r="K10" s="766">
        <v>1</v>
      </c>
      <c r="L10" s="752">
        <v>1</v>
      </c>
      <c r="M10" s="753">
        <v>15.509999999999996</v>
      </c>
    </row>
    <row r="11" spans="1:13" ht="14.4" customHeight="1" x14ac:dyDescent="0.3">
      <c r="A11" s="747" t="s">
        <v>588</v>
      </c>
      <c r="B11" s="748" t="s">
        <v>1642</v>
      </c>
      <c r="C11" s="748" t="s">
        <v>1643</v>
      </c>
      <c r="D11" s="748" t="s">
        <v>747</v>
      </c>
      <c r="E11" s="748" t="s">
        <v>1644</v>
      </c>
      <c r="F11" s="752"/>
      <c r="G11" s="752"/>
      <c r="H11" s="766">
        <v>0</v>
      </c>
      <c r="I11" s="752">
        <v>22</v>
      </c>
      <c r="J11" s="752">
        <v>72600</v>
      </c>
      <c r="K11" s="766">
        <v>1</v>
      </c>
      <c r="L11" s="752">
        <v>22</v>
      </c>
      <c r="M11" s="753">
        <v>72600</v>
      </c>
    </row>
    <row r="12" spans="1:13" ht="14.4" customHeight="1" x14ac:dyDescent="0.3">
      <c r="A12" s="747" t="s">
        <v>588</v>
      </c>
      <c r="B12" s="748" t="s">
        <v>1642</v>
      </c>
      <c r="C12" s="748" t="s">
        <v>1645</v>
      </c>
      <c r="D12" s="748" t="s">
        <v>751</v>
      </c>
      <c r="E12" s="748" t="s">
        <v>1646</v>
      </c>
      <c r="F12" s="752"/>
      <c r="G12" s="752"/>
      <c r="H12" s="766">
        <v>0</v>
      </c>
      <c r="I12" s="752">
        <v>1</v>
      </c>
      <c r="J12" s="752">
        <v>1501.0199999999998</v>
      </c>
      <c r="K12" s="766">
        <v>1</v>
      </c>
      <c r="L12" s="752">
        <v>1</v>
      </c>
      <c r="M12" s="753">
        <v>1501.0199999999998</v>
      </c>
    </row>
    <row r="13" spans="1:13" ht="14.4" customHeight="1" x14ac:dyDescent="0.3">
      <c r="A13" s="747" t="s">
        <v>588</v>
      </c>
      <c r="B13" s="748" t="s">
        <v>1642</v>
      </c>
      <c r="C13" s="748" t="s">
        <v>1647</v>
      </c>
      <c r="D13" s="748" t="s">
        <v>749</v>
      </c>
      <c r="E13" s="748" t="s">
        <v>1648</v>
      </c>
      <c r="F13" s="752"/>
      <c r="G13" s="752"/>
      <c r="H13" s="766">
        <v>0</v>
      </c>
      <c r="I13" s="752">
        <v>1</v>
      </c>
      <c r="J13" s="752">
        <v>408.95</v>
      </c>
      <c r="K13" s="766">
        <v>1</v>
      </c>
      <c r="L13" s="752">
        <v>1</v>
      </c>
      <c r="M13" s="753">
        <v>408.95</v>
      </c>
    </row>
    <row r="14" spans="1:13" ht="14.4" customHeight="1" x14ac:dyDescent="0.3">
      <c r="A14" s="747" t="s">
        <v>588</v>
      </c>
      <c r="B14" s="748" t="s">
        <v>1649</v>
      </c>
      <c r="C14" s="748" t="s">
        <v>1650</v>
      </c>
      <c r="D14" s="748" t="s">
        <v>1651</v>
      </c>
      <c r="E14" s="748" t="s">
        <v>1652</v>
      </c>
      <c r="F14" s="752"/>
      <c r="G14" s="752"/>
      <c r="H14" s="766">
        <v>0</v>
      </c>
      <c r="I14" s="752">
        <v>1</v>
      </c>
      <c r="J14" s="752">
        <v>379.59000000000015</v>
      </c>
      <c r="K14" s="766">
        <v>1</v>
      </c>
      <c r="L14" s="752">
        <v>1</v>
      </c>
      <c r="M14" s="753">
        <v>379.59000000000015</v>
      </c>
    </row>
    <row r="15" spans="1:13" ht="14.4" customHeight="1" x14ac:dyDescent="0.3">
      <c r="A15" s="747" t="s">
        <v>588</v>
      </c>
      <c r="B15" s="748" t="s">
        <v>1653</v>
      </c>
      <c r="C15" s="748" t="s">
        <v>1654</v>
      </c>
      <c r="D15" s="748" t="s">
        <v>1655</v>
      </c>
      <c r="E15" s="748" t="s">
        <v>1656</v>
      </c>
      <c r="F15" s="752"/>
      <c r="G15" s="752"/>
      <c r="H15" s="766">
        <v>0</v>
      </c>
      <c r="I15" s="752">
        <v>1</v>
      </c>
      <c r="J15" s="752">
        <v>119.2</v>
      </c>
      <c r="K15" s="766">
        <v>1</v>
      </c>
      <c r="L15" s="752">
        <v>1</v>
      </c>
      <c r="M15" s="753">
        <v>119.2</v>
      </c>
    </row>
    <row r="16" spans="1:13" ht="14.4" customHeight="1" x14ac:dyDescent="0.3">
      <c r="A16" s="747" t="s">
        <v>588</v>
      </c>
      <c r="B16" s="748" t="s">
        <v>1657</v>
      </c>
      <c r="C16" s="748" t="s">
        <v>1658</v>
      </c>
      <c r="D16" s="748" t="s">
        <v>683</v>
      </c>
      <c r="E16" s="748" t="s">
        <v>1659</v>
      </c>
      <c r="F16" s="752"/>
      <c r="G16" s="752"/>
      <c r="H16" s="766">
        <v>0</v>
      </c>
      <c r="I16" s="752">
        <v>2</v>
      </c>
      <c r="J16" s="752">
        <v>89.32</v>
      </c>
      <c r="K16" s="766">
        <v>1</v>
      </c>
      <c r="L16" s="752">
        <v>2</v>
      </c>
      <c r="M16" s="753">
        <v>89.32</v>
      </c>
    </row>
    <row r="17" spans="1:13" ht="14.4" customHeight="1" x14ac:dyDescent="0.3">
      <c r="A17" s="747" t="s">
        <v>588</v>
      </c>
      <c r="B17" s="748" t="s">
        <v>1657</v>
      </c>
      <c r="C17" s="748" t="s">
        <v>1660</v>
      </c>
      <c r="D17" s="748" t="s">
        <v>683</v>
      </c>
      <c r="E17" s="748" t="s">
        <v>1661</v>
      </c>
      <c r="F17" s="752"/>
      <c r="G17" s="752"/>
      <c r="H17" s="766">
        <v>0</v>
      </c>
      <c r="I17" s="752">
        <v>1</v>
      </c>
      <c r="J17" s="752">
        <v>89.31</v>
      </c>
      <c r="K17" s="766">
        <v>1</v>
      </c>
      <c r="L17" s="752">
        <v>1</v>
      </c>
      <c r="M17" s="753">
        <v>89.31</v>
      </c>
    </row>
    <row r="18" spans="1:13" ht="14.4" customHeight="1" x14ac:dyDescent="0.3">
      <c r="A18" s="747" t="s">
        <v>588</v>
      </c>
      <c r="B18" s="748" t="s">
        <v>1662</v>
      </c>
      <c r="C18" s="748" t="s">
        <v>1663</v>
      </c>
      <c r="D18" s="748" t="s">
        <v>757</v>
      </c>
      <c r="E18" s="748" t="s">
        <v>758</v>
      </c>
      <c r="F18" s="752"/>
      <c r="G18" s="752"/>
      <c r="H18" s="766">
        <v>0</v>
      </c>
      <c r="I18" s="752">
        <v>9</v>
      </c>
      <c r="J18" s="752">
        <v>363.51</v>
      </c>
      <c r="K18" s="766">
        <v>1</v>
      </c>
      <c r="L18" s="752">
        <v>9</v>
      </c>
      <c r="M18" s="753">
        <v>363.51</v>
      </c>
    </row>
    <row r="19" spans="1:13" ht="14.4" customHeight="1" x14ac:dyDescent="0.3">
      <c r="A19" s="747" t="s">
        <v>588</v>
      </c>
      <c r="B19" s="748" t="s">
        <v>1662</v>
      </c>
      <c r="C19" s="748" t="s">
        <v>1664</v>
      </c>
      <c r="D19" s="748" t="s">
        <v>755</v>
      </c>
      <c r="E19" s="748" t="s">
        <v>1665</v>
      </c>
      <c r="F19" s="752"/>
      <c r="G19" s="752"/>
      <c r="H19" s="766">
        <v>0</v>
      </c>
      <c r="I19" s="752">
        <v>1</v>
      </c>
      <c r="J19" s="752">
        <v>58.14</v>
      </c>
      <c r="K19" s="766">
        <v>1</v>
      </c>
      <c r="L19" s="752">
        <v>1</v>
      </c>
      <c r="M19" s="753">
        <v>58.14</v>
      </c>
    </row>
    <row r="20" spans="1:13" ht="14.4" customHeight="1" x14ac:dyDescent="0.3">
      <c r="A20" s="747" t="s">
        <v>588</v>
      </c>
      <c r="B20" s="748" t="s">
        <v>1666</v>
      </c>
      <c r="C20" s="748" t="s">
        <v>1667</v>
      </c>
      <c r="D20" s="748" t="s">
        <v>773</v>
      </c>
      <c r="E20" s="748" t="s">
        <v>1668</v>
      </c>
      <c r="F20" s="752"/>
      <c r="G20" s="752"/>
      <c r="H20" s="766">
        <v>0</v>
      </c>
      <c r="I20" s="752">
        <v>36</v>
      </c>
      <c r="J20" s="752">
        <v>1496.2200035147316</v>
      </c>
      <c r="K20" s="766">
        <v>1</v>
      </c>
      <c r="L20" s="752">
        <v>36</v>
      </c>
      <c r="M20" s="753">
        <v>1496.2200035147316</v>
      </c>
    </row>
    <row r="21" spans="1:13" ht="14.4" customHeight="1" x14ac:dyDescent="0.3">
      <c r="A21" s="747" t="s">
        <v>588</v>
      </c>
      <c r="B21" s="748" t="s">
        <v>1666</v>
      </c>
      <c r="C21" s="748" t="s">
        <v>1669</v>
      </c>
      <c r="D21" s="748" t="s">
        <v>773</v>
      </c>
      <c r="E21" s="748" t="s">
        <v>1670</v>
      </c>
      <c r="F21" s="752"/>
      <c r="G21" s="752"/>
      <c r="H21" s="766">
        <v>0</v>
      </c>
      <c r="I21" s="752">
        <v>11</v>
      </c>
      <c r="J21" s="752">
        <v>440.82000000000005</v>
      </c>
      <c r="K21" s="766">
        <v>1</v>
      </c>
      <c r="L21" s="752">
        <v>11</v>
      </c>
      <c r="M21" s="753">
        <v>440.82000000000005</v>
      </c>
    </row>
    <row r="22" spans="1:13" ht="14.4" customHeight="1" x14ac:dyDescent="0.3">
      <c r="A22" s="747" t="s">
        <v>588</v>
      </c>
      <c r="B22" s="748" t="s">
        <v>1671</v>
      </c>
      <c r="C22" s="748" t="s">
        <v>1672</v>
      </c>
      <c r="D22" s="748" t="s">
        <v>654</v>
      </c>
      <c r="E22" s="748" t="s">
        <v>656</v>
      </c>
      <c r="F22" s="752"/>
      <c r="G22" s="752"/>
      <c r="H22" s="766">
        <v>0</v>
      </c>
      <c r="I22" s="752">
        <v>1</v>
      </c>
      <c r="J22" s="752">
        <v>72.33</v>
      </c>
      <c r="K22" s="766">
        <v>1</v>
      </c>
      <c r="L22" s="752">
        <v>1</v>
      </c>
      <c r="M22" s="753">
        <v>72.33</v>
      </c>
    </row>
    <row r="23" spans="1:13" ht="14.4" customHeight="1" x14ac:dyDescent="0.3">
      <c r="A23" s="747" t="s">
        <v>588</v>
      </c>
      <c r="B23" s="748" t="s">
        <v>1673</v>
      </c>
      <c r="C23" s="748" t="s">
        <v>1674</v>
      </c>
      <c r="D23" s="748" t="s">
        <v>659</v>
      </c>
      <c r="E23" s="748" t="s">
        <v>1675</v>
      </c>
      <c r="F23" s="752"/>
      <c r="G23" s="752"/>
      <c r="H23" s="766">
        <v>0</v>
      </c>
      <c r="I23" s="752">
        <v>2</v>
      </c>
      <c r="J23" s="752">
        <v>52.300000000000011</v>
      </c>
      <c r="K23" s="766">
        <v>1</v>
      </c>
      <c r="L23" s="752">
        <v>2</v>
      </c>
      <c r="M23" s="753">
        <v>52.300000000000011</v>
      </c>
    </row>
    <row r="24" spans="1:13" ht="14.4" customHeight="1" x14ac:dyDescent="0.3">
      <c r="A24" s="747" t="s">
        <v>588</v>
      </c>
      <c r="B24" s="748" t="s">
        <v>1673</v>
      </c>
      <c r="C24" s="748" t="s">
        <v>1676</v>
      </c>
      <c r="D24" s="748" t="s">
        <v>659</v>
      </c>
      <c r="E24" s="748" t="s">
        <v>660</v>
      </c>
      <c r="F24" s="752"/>
      <c r="G24" s="752"/>
      <c r="H24" s="766">
        <v>0</v>
      </c>
      <c r="I24" s="752">
        <v>1</v>
      </c>
      <c r="J24" s="752">
        <v>52.279999999999994</v>
      </c>
      <c r="K24" s="766">
        <v>1</v>
      </c>
      <c r="L24" s="752">
        <v>1</v>
      </c>
      <c r="M24" s="753">
        <v>52.279999999999994</v>
      </c>
    </row>
    <row r="25" spans="1:13" ht="14.4" customHeight="1" x14ac:dyDescent="0.3">
      <c r="A25" s="747" t="s">
        <v>588</v>
      </c>
      <c r="B25" s="748" t="s">
        <v>1677</v>
      </c>
      <c r="C25" s="748" t="s">
        <v>1678</v>
      </c>
      <c r="D25" s="748" t="s">
        <v>1679</v>
      </c>
      <c r="E25" s="748" t="s">
        <v>1680</v>
      </c>
      <c r="F25" s="752"/>
      <c r="G25" s="752"/>
      <c r="H25" s="766">
        <v>0</v>
      </c>
      <c r="I25" s="752">
        <v>1</v>
      </c>
      <c r="J25" s="752">
        <v>64.860000000000028</v>
      </c>
      <c r="K25" s="766">
        <v>1</v>
      </c>
      <c r="L25" s="752">
        <v>1</v>
      </c>
      <c r="M25" s="753">
        <v>64.860000000000028</v>
      </c>
    </row>
    <row r="26" spans="1:13" ht="14.4" customHeight="1" x14ac:dyDescent="0.3">
      <c r="A26" s="747" t="s">
        <v>588</v>
      </c>
      <c r="B26" s="748" t="s">
        <v>1681</v>
      </c>
      <c r="C26" s="748" t="s">
        <v>1682</v>
      </c>
      <c r="D26" s="748" t="s">
        <v>1683</v>
      </c>
      <c r="E26" s="748" t="s">
        <v>1684</v>
      </c>
      <c r="F26" s="752"/>
      <c r="G26" s="752"/>
      <c r="H26" s="766">
        <v>0</v>
      </c>
      <c r="I26" s="752">
        <v>1</v>
      </c>
      <c r="J26" s="752">
        <v>8.66</v>
      </c>
      <c r="K26" s="766">
        <v>1</v>
      </c>
      <c r="L26" s="752">
        <v>1</v>
      </c>
      <c r="M26" s="753">
        <v>8.66</v>
      </c>
    </row>
    <row r="27" spans="1:13" ht="14.4" customHeight="1" x14ac:dyDescent="0.3">
      <c r="A27" s="747" t="s">
        <v>588</v>
      </c>
      <c r="B27" s="748" t="s">
        <v>1685</v>
      </c>
      <c r="C27" s="748" t="s">
        <v>1686</v>
      </c>
      <c r="D27" s="748" t="s">
        <v>1687</v>
      </c>
      <c r="E27" s="748" t="s">
        <v>1688</v>
      </c>
      <c r="F27" s="752"/>
      <c r="G27" s="752"/>
      <c r="H27" s="766">
        <v>0</v>
      </c>
      <c r="I27" s="752">
        <v>1</v>
      </c>
      <c r="J27" s="752">
        <v>32.33</v>
      </c>
      <c r="K27" s="766">
        <v>1</v>
      </c>
      <c r="L27" s="752">
        <v>1</v>
      </c>
      <c r="M27" s="753">
        <v>32.33</v>
      </c>
    </row>
    <row r="28" spans="1:13" ht="14.4" customHeight="1" x14ac:dyDescent="0.3">
      <c r="A28" s="747" t="s">
        <v>588</v>
      </c>
      <c r="B28" s="748" t="s">
        <v>1689</v>
      </c>
      <c r="C28" s="748" t="s">
        <v>1690</v>
      </c>
      <c r="D28" s="748" t="s">
        <v>896</v>
      </c>
      <c r="E28" s="748" t="s">
        <v>1691</v>
      </c>
      <c r="F28" s="752"/>
      <c r="G28" s="752"/>
      <c r="H28" s="766">
        <v>0</v>
      </c>
      <c r="I28" s="752">
        <v>1</v>
      </c>
      <c r="J28" s="752">
        <v>219.57000000000005</v>
      </c>
      <c r="K28" s="766">
        <v>1</v>
      </c>
      <c r="L28" s="752">
        <v>1</v>
      </c>
      <c r="M28" s="753">
        <v>219.57000000000005</v>
      </c>
    </row>
    <row r="29" spans="1:13" ht="14.4" customHeight="1" x14ac:dyDescent="0.3">
      <c r="A29" s="747" t="s">
        <v>588</v>
      </c>
      <c r="B29" s="748" t="s">
        <v>1692</v>
      </c>
      <c r="C29" s="748" t="s">
        <v>1693</v>
      </c>
      <c r="D29" s="748" t="s">
        <v>1694</v>
      </c>
      <c r="E29" s="748" t="s">
        <v>1695</v>
      </c>
      <c r="F29" s="752"/>
      <c r="G29" s="752"/>
      <c r="H29" s="766">
        <v>0</v>
      </c>
      <c r="I29" s="752">
        <v>1</v>
      </c>
      <c r="J29" s="752">
        <v>14.77</v>
      </c>
      <c r="K29" s="766">
        <v>1</v>
      </c>
      <c r="L29" s="752">
        <v>1</v>
      </c>
      <c r="M29" s="753">
        <v>14.77</v>
      </c>
    </row>
    <row r="30" spans="1:13" ht="14.4" customHeight="1" x14ac:dyDescent="0.3">
      <c r="A30" s="747" t="s">
        <v>588</v>
      </c>
      <c r="B30" s="748" t="s">
        <v>1696</v>
      </c>
      <c r="C30" s="748" t="s">
        <v>1697</v>
      </c>
      <c r="D30" s="748" t="s">
        <v>1698</v>
      </c>
      <c r="E30" s="748" t="s">
        <v>1699</v>
      </c>
      <c r="F30" s="752"/>
      <c r="G30" s="752"/>
      <c r="H30" s="766">
        <v>0</v>
      </c>
      <c r="I30" s="752">
        <v>1</v>
      </c>
      <c r="J30" s="752">
        <v>213.24</v>
      </c>
      <c r="K30" s="766">
        <v>1</v>
      </c>
      <c r="L30" s="752">
        <v>1</v>
      </c>
      <c r="M30" s="753">
        <v>213.24</v>
      </c>
    </row>
    <row r="31" spans="1:13" ht="14.4" customHeight="1" x14ac:dyDescent="0.3">
      <c r="A31" s="747" t="s">
        <v>588</v>
      </c>
      <c r="B31" s="748" t="s">
        <v>1700</v>
      </c>
      <c r="C31" s="748" t="s">
        <v>1701</v>
      </c>
      <c r="D31" s="748" t="s">
        <v>835</v>
      </c>
      <c r="E31" s="748" t="s">
        <v>1702</v>
      </c>
      <c r="F31" s="752"/>
      <c r="G31" s="752"/>
      <c r="H31" s="766">
        <v>0</v>
      </c>
      <c r="I31" s="752">
        <v>3</v>
      </c>
      <c r="J31" s="752">
        <v>54.87</v>
      </c>
      <c r="K31" s="766">
        <v>1</v>
      </c>
      <c r="L31" s="752">
        <v>3</v>
      </c>
      <c r="M31" s="753">
        <v>54.87</v>
      </c>
    </row>
    <row r="32" spans="1:13" ht="14.4" customHeight="1" x14ac:dyDescent="0.3">
      <c r="A32" s="747" t="s">
        <v>588</v>
      </c>
      <c r="B32" s="748" t="s">
        <v>1703</v>
      </c>
      <c r="C32" s="748" t="s">
        <v>1704</v>
      </c>
      <c r="D32" s="748" t="s">
        <v>1705</v>
      </c>
      <c r="E32" s="748" t="s">
        <v>1706</v>
      </c>
      <c r="F32" s="752"/>
      <c r="G32" s="752"/>
      <c r="H32" s="766">
        <v>0</v>
      </c>
      <c r="I32" s="752">
        <v>3</v>
      </c>
      <c r="J32" s="752">
        <v>176.64000000000001</v>
      </c>
      <c r="K32" s="766">
        <v>1</v>
      </c>
      <c r="L32" s="752">
        <v>3</v>
      </c>
      <c r="M32" s="753">
        <v>176.64000000000001</v>
      </c>
    </row>
    <row r="33" spans="1:13" ht="14.4" customHeight="1" x14ac:dyDescent="0.3">
      <c r="A33" s="747" t="s">
        <v>588</v>
      </c>
      <c r="B33" s="748" t="s">
        <v>1707</v>
      </c>
      <c r="C33" s="748" t="s">
        <v>1708</v>
      </c>
      <c r="D33" s="748" t="s">
        <v>837</v>
      </c>
      <c r="E33" s="748" t="s">
        <v>1709</v>
      </c>
      <c r="F33" s="752"/>
      <c r="G33" s="752"/>
      <c r="H33" s="766">
        <v>0</v>
      </c>
      <c r="I33" s="752">
        <v>1</v>
      </c>
      <c r="J33" s="752">
        <v>19.110000000000003</v>
      </c>
      <c r="K33" s="766">
        <v>1</v>
      </c>
      <c r="L33" s="752">
        <v>1</v>
      </c>
      <c r="M33" s="753">
        <v>19.110000000000003</v>
      </c>
    </row>
    <row r="34" spans="1:13" ht="14.4" customHeight="1" x14ac:dyDescent="0.3">
      <c r="A34" s="747" t="s">
        <v>588</v>
      </c>
      <c r="B34" s="748" t="s">
        <v>1710</v>
      </c>
      <c r="C34" s="748" t="s">
        <v>1711</v>
      </c>
      <c r="D34" s="748" t="s">
        <v>1712</v>
      </c>
      <c r="E34" s="748" t="s">
        <v>1713</v>
      </c>
      <c r="F34" s="752"/>
      <c r="G34" s="752"/>
      <c r="H34" s="766">
        <v>0</v>
      </c>
      <c r="I34" s="752">
        <v>1</v>
      </c>
      <c r="J34" s="752">
        <v>148.97999999999999</v>
      </c>
      <c r="K34" s="766">
        <v>1</v>
      </c>
      <c r="L34" s="752">
        <v>1</v>
      </c>
      <c r="M34" s="753">
        <v>148.97999999999999</v>
      </c>
    </row>
    <row r="35" spans="1:13" ht="14.4" customHeight="1" x14ac:dyDescent="0.3">
      <c r="A35" s="747" t="s">
        <v>588</v>
      </c>
      <c r="B35" s="748" t="s">
        <v>1714</v>
      </c>
      <c r="C35" s="748" t="s">
        <v>1715</v>
      </c>
      <c r="D35" s="748" t="s">
        <v>1716</v>
      </c>
      <c r="E35" s="748" t="s">
        <v>1717</v>
      </c>
      <c r="F35" s="752"/>
      <c r="G35" s="752"/>
      <c r="H35" s="766">
        <v>0</v>
      </c>
      <c r="I35" s="752">
        <v>1</v>
      </c>
      <c r="J35" s="752">
        <v>115.61</v>
      </c>
      <c r="K35" s="766">
        <v>1</v>
      </c>
      <c r="L35" s="752">
        <v>1</v>
      </c>
      <c r="M35" s="753">
        <v>115.61</v>
      </c>
    </row>
    <row r="36" spans="1:13" ht="14.4" customHeight="1" x14ac:dyDescent="0.3">
      <c r="A36" s="747" t="s">
        <v>588</v>
      </c>
      <c r="B36" s="748" t="s">
        <v>1718</v>
      </c>
      <c r="C36" s="748" t="s">
        <v>1719</v>
      </c>
      <c r="D36" s="748" t="s">
        <v>1720</v>
      </c>
      <c r="E36" s="748" t="s">
        <v>1721</v>
      </c>
      <c r="F36" s="752"/>
      <c r="G36" s="752"/>
      <c r="H36" s="766">
        <v>0</v>
      </c>
      <c r="I36" s="752">
        <v>1</v>
      </c>
      <c r="J36" s="752">
        <v>210.46</v>
      </c>
      <c r="K36" s="766">
        <v>1</v>
      </c>
      <c r="L36" s="752">
        <v>1</v>
      </c>
      <c r="M36" s="753">
        <v>210.46</v>
      </c>
    </row>
    <row r="37" spans="1:13" ht="14.4" customHeight="1" x14ac:dyDescent="0.3">
      <c r="A37" s="747" t="s">
        <v>588</v>
      </c>
      <c r="B37" s="748" t="s">
        <v>1718</v>
      </c>
      <c r="C37" s="748" t="s">
        <v>1722</v>
      </c>
      <c r="D37" s="748" t="s">
        <v>1723</v>
      </c>
      <c r="E37" s="748" t="s">
        <v>1724</v>
      </c>
      <c r="F37" s="752"/>
      <c r="G37" s="752"/>
      <c r="H37" s="766">
        <v>0</v>
      </c>
      <c r="I37" s="752">
        <v>1</v>
      </c>
      <c r="J37" s="752">
        <v>69.370000000000019</v>
      </c>
      <c r="K37" s="766">
        <v>1</v>
      </c>
      <c r="L37" s="752">
        <v>1</v>
      </c>
      <c r="M37" s="753">
        <v>69.370000000000019</v>
      </c>
    </row>
    <row r="38" spans="1:13" ht="14.4" customHeight="1" x14ac:dyDescent="0.3">
      <c r="A38" s="747" t="s">
        <v>588</v>
      </c>
      <c r="B38" s="748" t="s">
        <v>1725</v>
      </c>
      <c r="C38" s="748" t="s">
        <v>1726</v>
      </c>
      <c r="D38" s="748" t="s">
        <v>1727</v>
      </c>
      <c r="E38" s="748" t="s">
        <v>674</v>
      </c>
      <c r="F38" s="752"/>
      <c r="G38" s="752"/>
      <c r="H38" s="766">
        <v>0</v>
      </c>
      <c r="I38" s="752">
        <v>1</v>
      </c>
      <c r="J38" s="752">
        <v>106.71</v>
      </c>
      <c r="K38" s="766">
        <v>1</v>
      </c>
      <c r="L38" s="752">
        <v>1</v>
      </c>
      <c r="M38" s="753">
        <v>106.71</v>
      </c>
    </row>
    <row r="39" spans="1:13" ht="14.4" customHeight="1" x14ac:dyDescent="0.3">
      <c r="A39" s="747" t="s">
        <v>588</v>
      </c>
      <c r="B39" s="748" t="s">
        <v>1728</v>
      </c>
      <c r="C39" s="748" t="s">
        <v>1729</v>
      </c>
      <c r="D39" s="748" t="s">
        <v>741</v>
      </c>
      <c r="E39" s="748" t="s">
        <v>1730</v>
      </c>
      <c r="F39" s="752"/>
      <c r="G39" s="752"/>
      <c r="H39" s="766">
        <v>0</v>
      </c>
      <c r="I39" s="752">
        <v>1</v>
      </c>
      <c r="J39" s="752">
        <v>74.510000000000019</v>
      </c>
      <c r="K39" s="766">
        <v>1</v>
      </c>
      <c r="L39" s="752">
        <v>1</v>
      </c>
      <c r="M39" s="753">
        <v>74.510000000000019</v>
      </c>
    </row>
    <row r="40" spans="1:13" ht="14.4" customHeight="1" x14ac:dyDescent="0.3">
      <c r="A40" s="747" t="s">
        <v>588</v>
      </c>
      <c r="B40" s="748" t="s">
        <v>1731</v>
      </c>
      <c r="C40" s="748" t="s">
        <v>1732</v>
      </c>
      <c r="D40" s="748" t="s">
        <v>1733</v>
      </c>
      <c r="E40" s="748" t="s">
        <v>1734</v>
      </c>
      <c r="F40" s="752"/>
      <c r="G40" s="752"/>
      <c r="H40" s="766">
        <v>0</v>
      </c>
      <c r="I40" s="752">
        <v>2</v>
      </c>
      <c r="J40" s="752">
        <v>2750</v>
      </c>
      <c r="K40" s="766">
        <v>1</v>
      </c>
      <c r="L40" s="752">
        <v>2</v>
      </c>
      <c r="M40" s="753">
        <v>2750</v>
      </c>
    </row>
    <row r="41" spans="1:13" ht="14.4" customHeight="1" x14ac:dyDescent="0.3">
      <c r="A41" s="747" t="s">
        <v>588</v>
      </c>
      <c r="B41" s="748" t="s">
        <v>1735</v>
      </c>
      <c r="C41" s="748" t="s">
        <v>1736</v>
      </c>
      <c r="D41" s="748" t="s">
        <v>916</v>
      </c>
      <c r="E41" s="748" t="s">
        <v>1737</v>
      </c>
      <c r="F41" s="752"/>
      <c r="G41" s="752"/>
      <c r="H41" s="766">
        <v>0</v>
      </c>
      <c r="I41" s="752">
        <v>34</v>
      </c>
      <c r="J41" s="752">
        <v>2208.6999999999998</v>
      </c>
      <c r="K41" s="766">
        <v>1</v>
      </c>
      <c r="L41" s="752">
        <v>34</v>
      </c>
      <c r="M41" s="753">
        <v>2208.6999999999998</v>
      </c>
    </row>
    <row r="42" spans="1:13" ht="14.4" customHeight="1" x14ac:dyDescent="0.3">
      <c r="A42" s="747" t="s">
        <v>588</v>
      </c>
      <c r="B42" s="748" t="s">
        <v>1738</v>
      </c>
      <c r="C42" s="748" t="s">
        <v>1739</v>
      </c>
      <c r="D42" s="748" t="s">
        <v>1740</v>
      </c>
      <c r="E42" s="748" t="s">
        <v>1741</v>
      </c>
      <c r="F42" s="752">
        <v>30</v>
      </c>
      <c r="G42" s="752">
        <v>1088.4000000000001</v>
      </c>
      <c r="H42" s="766">
        <v>1</v>
      </c>
      <c r="I42" s="752"/>
      <c r="J42" s="752"/>
      <c r="K42" s="766">
        <v>0</v>
      </c>
      <c r="L42" s="752">
        <v>30</v>
      </c>
      <c r="M42" s="753">
        <v>1088.4000000000001</v>
      </c>
    </row>
    <row r="43" spans="1:13" ht="14.4" customHeight="1" x14ac:dyDescent="0.3">
      <c r="A43" s="747" t="s">
        <v>588</v>
      </c>
      <c r="B43" s="748" t="s">
        <v>1738</v>
      </c>
      <c r="C43" s="748" t="s">
        <v>1742</v>
      </c>
      <c r="D43" s="748" t="s">
        <v>1743</v>
      </c>
      <c r="E43" s="748" t="s">
        <v>1744</v>
      </c>
      <c r="F43" s="752"/>
      <c r="G43" s="752"/>
      <c r="H43" s="766">
        <v>0</v>
      </c>
      <c r="I43" s="752">
        <v>4</v>
      </c>
      <c r="J43" s="752">
        <v>1257.08</v>
      </c>
      <c r="K43" s="766">
        <v>1</v>
      </c>
      <c r="L43" s="752">
        <v>4</v>
      </c>
      <c r="M43" s="753">
        <v>1257.08</v>
      </c>
    </row>
    <row r="44" spans="1:13" ht="14.4" customHeight="1" x14ac:dyDescent="0.3">
      <c r="A44" s="747" t="s">
        <v>588</v>
      </c>
      <c r="B44" s="748" t="s">
        <v>1745</v>
      </c>
      <c r="C44" s="748" t="s">
        <v>1746</v>
      </c>
      <c r="D44" s="748" t="s">
        <v>1747</v>
      </c>
      <c r="E44" s="748" t="s">
        <v>1748</v>
      </c>
      <c r="F44" s="752"/>
      <c r="G44" s="752"/>
      <c r="H44" s="766">
        <v>0</v>
      </c>
      <c r="I44" s="752">
        <v>2</v>
      </c>
      <c r="J44" s="752">
        <v>224.54000000000002</v>
      </c>
      <c r="K44" s="766">
        <v>1</v>
      </c>
      <c r="L44" s="752">
        <v>2</v>
      </c>
      <c r="M44" s="753">
        <v>224.54000000000002</v>
      </c>
    </row>
    <row r="45" spans="1:13" ht="14.4" customHeight="1" x14ac:dyDescent="0.3">
      <c r="A45" s="747" t="s">
        <v>588</v>
      </c>
      <c r="B45" s="748" t="s">
        <v>1745</v>
      </c>
      <c r="C45" s="748" t="s">
        <v>1749</v>
      </c>
      <c r="D45" s="748" t="s">
        <v>1750</v>
      </c>
      <c r="E45" s="748" t="s">
        <v>1751</v>
      </c>
      <c r="F45" s="752"/>
      <c r="G45" s="752"/>
      <c r="H45" s="766">
        <v>0</v>
      </c>
      <c r="I45" s="752">
        <v>3</v>
      </c>
      <c r="J45" s="752">
        <v>183.32999999999998</v>
      </c>
      <c r="K45" s="766">
        <v>1</v>
      </c>
      <c r="L45" s="752">
        <v>3</v>
      </c>
      <c r="M45" s="753">
        <v>183.32999999999998</v>
      </c>
    </row>
    <row r="46" spans="1:13" ht="14.4" customHeight="1" x14ac:dyDescent="0.3">
      <c r="A46" s="747" t="s">
        <v>588</v>
      </c>
      <c r="B46" s="748" t="s">
        <v>1752</v>
      </c>
      <c r="C46" s="748" t="s">
        <v>1753</v>
      </c>
      <c r="D46" s="748" t="s">
        <v>1754</v>
      </c>
      <c r="E46" s="748" t="s">
        <v>1755</v>
      </c>
      <c r="F46" s="752"/>
      <c r="G46" s="752"/>
      <c r="H46" s="766">
        <v>0</v>
      </c>
      <c r="I46" s="752">
        <v>2.4</v>
      </c>
      <c r="J46" s="752">
        <v>7370.76</v>
      </c>
      <c r="K46" s="766">
        <v>1</v>
      </c>
      <c r="L46" s="752">
        <v>2.4</v>
      </c>
      <c r="M46" s="753">
        <v>7370.76</v>
      </c>
    </row>
    <row r="47" spans="1:13" ht="14.4" customHeight="1" x14ac:dyDescent="0.3">
      <c r="A47" s="747" t="s">
        <v>588</v>
      </c>
      <c r="B47" s="748" t="s">
        <v>1756</v>
      </c>
      <c r="C47" s="748" t="s">
        <v>1757</v>
      </c>
      <c r="D47" s="748" t="s">
        <v>1020</v>
      </c>
      <c r="E47" s="748" t="s">
        <v>1758</v>
      </c>
      <c r="F47" s="752"/>
      <c r="G47" s="752"/>
      <c r="H47" s="766">
        <v>0</v>
      </c>
      <c r="I47" s="752">
        <v>11</v>
      </c>
      <c r="J47" s="752">
        <v>1842.94</v>
      </c>
      <c r="K47" s="766">
        <v>1</v>
      </c>
      <c r="L47" s="752">
        <v>11</v>
      </c>
      <c r="M47" s="753">
        <v>1842.94</v>
      </c>
    </row>
    <row r="48" spans="1:13" ht="14.4" customHeight="1" x14ac:dyDescent="0.3">
      <c r="A48" s="747" t="s">
        <v>588</v>
      </c>
      <c r="B48" s="748" t="s">
        <v>1756</v>
      </c>
      <c r="C48" s="748" t="s">
        <v>1759</v>
      </c>
      <c r="D48" s="748" t="s">
        <v>1760</v>
      </c>
      <c r="E48" s="748" t="s">
        <v>1761</v>
      </c>
      <c r="F48" s="752"/>
      <c r="G48" s="752"/>
      <c r="H48" s="766">
        <v>0</v>
      </c>
      <c r="I48" s="752">
        <v>5</v>
      </c>
      <c r="J48" s="752">
        <v>556.54999999999995</v>
      </c>
      <c r="K48" s="766">
        <v>1</v>
      </c>
      <c r="L48" s="752">
        <v>5</v>
      </c>
      <c r="M48" s="753">
        <v>556.54999999999995</v>
      </c>
    </row>
    <row r="49" spans="1:13" ht="14.4" customHeight="1" x14ac:dyDescent="0.3">
      <c r="A49" s="747" t="s">
        <v>588</v>
      </c>
      <c r="B49" s="748" t="s">
        <v>1762</v>
      </c>
      <c r="C49" s="748" t="s">
        <v>1763</v>
      </c>
      <c r="D49" s="748" t="s">
        <v>1764</v>
      </c>
      <c r="E49" s="748" t="s">
        <v>1765</v>
      </c>
      <c r="F49" s="752"/>
      <c r="G49" s="752"/>
      <c r="H49" s="766">
        <v>0</v>
      </c>
      <c r="I49" s="752">
        <v>23.6</v>
      </c>
      <c r="J49" s="752">
        <v>10825.32</v>
      </c>
      <c r="K49" s="766">
        <v>1</v>
      </c>
      <c r="L49" s="752">
        <v>23.6</v>
      </c>
      <c r="M49" s="753">
        <v>10825.32</v>
      </c>
    </row>
    <row r="50" spans="1:13" ht="14.4" customHeight="1" x14ac:dyDescent="0.3">
      <c r="A50" s="747" t="s">
        <v>588</v>
      </c>
      <c r="B50" s="748" t="s">
        <v>1762</v>
      </c>
      <c r="C50" s="748" t="s">
        <v>1766</v>
      </c>
      <c r="D50" s="748" t="s">
        <v>1066</v>
      </c>
      <c r="E50" s="748" t="s">
        <v>1767</v>
      </c>
      <c r="F50" s="752">
        <v>3</v>
      </c>
      <c r="G50" s="752">
        <v>485.01</v>
      </c>
      <c r="H50" s="766">
        <v>1</v>
      </c>
      <c r="I50" s="752"/>
      <c r="J50" s="752"/>
      <c r="K50" s="766">
        <v>0</v>
      </c>
      <c r="L50" s="752">
        <v>3</v>
      </c>
      <c r="M50" s="753">
        <v>485.01</v>
      </c>
    </row>
    <row r="51" spans="1:13" ht="14.4" customHeight="1" x14ac:dyDescent="0.3">
      <c r="A51" s="747" t="s">
        <v>588</v>
      </c>
      <c r="B51" s="748" t="s">
        <v>1768</v>
      </c>
      <c r="C51" s="748" t="s">
        <v>1769</v>
      </c>
      <c r="D51" s="748" t="s">
        <v>1770</v>
      </c>
      <c r="E51" s="748" t="s">
        <v>1771</v>
      </c>
      <c r="F51" s="752">
        <v>4.8999999999999959</v>
      </c>
      <c r="G51" s="752">
        <v>5470.8499999999958</v>
      </c>
      <c r="H51" s="766">
        <v>1</v>
      </c>
      <c r="I51" s="752"/>
      <c r="J51" s="752"/>
      <c r="K51" s="766">
        <v>0</v>
      </c>
      <c r="L51" s="752">
        <v>4.8999999999999959</v>
      </c>
      <c r="M51" s="753">
        <v>5470.8499999999958</v>
      </c>
    </row>
    <row r="52" spans="1:13" ht="14.4" customHeight="1" x14ac:dyDescent="0.3">
      <c r="A52" s="747" t="s">
        <v>588</v>
      </c>
      <c r="B52" s="748" t="s">
        <v>1768</v>
      </c>
      <c r="C52" s="748" t="s">
        <v>1772</v>
      </c>
      <c r="D52" s="748" t="s">
        <v>1773</v>
      </c>
      <c r="E52" s="748" t="s">
        <v>1771</v>
      </c>
      <c r="F52" s="752"/>
      <c r="G52" s="752"/>
      <c r="H52" s="766">
        <v>0</v>
      </c>
      <c r="I52" s="752">
        <v>22.5</v>
      </c>
      <c r="J52" s="752">
        <v>37360.524000000005</v>
      </c>
      <c r="K52" s="766">
        <v>1</v>
      </c>
      <c r="L52" s="752">
        <v>22.5</v>
      </c>
      <c r="M52" s="753">
        <v>37360.524000000005</v>
      </c>
    </row>
    <row r="53" spans="1:13" ht="14.4" customHeight="1" x14ac:dyDescent="0.3">
      <c r="A53" s="747" t="s">
        <v>588</v>
      </c>
      <c r="B53" s="748" t="s">
        <v>1774</v>
      </c>
      <c r="C53" s="748" t="s">
        <v>1775</v>
      </c>
      <c r="D53" s="748" t="s">
        <v>1776</v>
      </c>
      <c r="E53" s="748" t="s">
        <v>1777</v>
      </c>
      <c r="F53" s="752"/>
      <c r="G53" s="752"/>
      <c r="H53" s="766">
        <v>0</v>
      </c>
      <c r="I53" s="752">
        <v>6.4</v>
      </c>
      <c r="J53" s="752">
        <v>1682.56</v>
      </c>
      <c r="K53" s="766">
        <v>1</v>
      </c>
      <c r="L53" s="752">
        <v>6.4</v>
      </c>
      <c r="M53" s="753">
        <v>1682.56</v>
      </c>
    </row>
    <row r="54" spans="1:13" ht="14.4" customHeight="1" x14ac:dyDescent="0.3">
      <c r="A54" s="747" t="s">
        <v>588</v>
      </c>
      <c r="B54" s="748" t="s">
        <v>1778</v>
      </c>
      <c r="C54" s="748" t="s">
        <v>1779</v>
      </c>
      <c r="D54" s="748" t="s">
        <v>1780</v>
      </c>
      <c r="E54" s="748" t="s">
        <v>1781</v>
      </c>
      <c r="F54" s="752"/>
      <c r="G54" s="752"/>
      <c r="H54" s="766">
        <v>0</v>
      </c>
      <c r="I54" s="752">
        <v>1.6</v>
      </c>
      <c r="J54" s="752">
        <v>898.41600000000005</v>
      </c>
      <c r="K54" s="766">
        <v>1</v>
      </c>
      <c r="L54" s="752">
        <v>1.6</v>
      </c>
      <c r="M54" s="753">
        <v>898.41600000000005</v>
      </c>
    </row>
    <row r="55" spans="1:13" ht="14.4" customHeight="1" x14ac:dyDescent="0.3">
      <c r="A55" s="747" t="s">
        <v>588</v>
      </c>
      <c r="B55" s="748" t="s">
        <v>1782</v>
      </c>
      <c r="C55" s="748" t="s">
        <v>1783</v>
      </c>
      <c r="D55" s="748" t="s">
        <v>1014</v>
      </c>
      <c r="E55" s="748" t="s">
        <v>1784</v>
      </c>
      <c r="F55" s="752"/>
      <c r="G55" s="752"/>
      <c r="H55" s="766">
        <v>0</v>
      </c>
      <c r="I55" s="752">
        <v>18.599999999999998</v>
      </c>
      <c r="J55" s="752">
        <v>5981.01</v>
      </c>
      <c r="K55" s="766">
        <v>1</v>
      </c>
      <c r="L55" s="752">
        <v>18.599999999999998</v>
      </c>
      <c r="M55" s="753">
        <v>5981.01</v>
      </c>
    </row>
    <row r="56" spans="1:13" ht="14.4" customHeight="1" x14ac:dyDescent="0.3">
      <c r="A56" s="747" t="s">
        <v>588</v>
      </c>
      <c r="B56" s="748" t="s">
        <v>1785</v>
      </c>
      <c r="C56" s="748" t="s">
        <v>1786</v>
      </c>
      <c r="D56" s="748" t="s">
        <v>1787</v>
      </c>
      <c r="E56" s="748" t="s">
        <v>1788</v>
      </c>
      <c r="F56" s="752"/>
      <c r="G56" s="752"/>
      <c r="H56" s="766">
        <v>0</v>
      </c>
      <c r="I56" s="752">
        <v>12</v>
      </c>
      <c r="J56" s="752">
        <v>400.68</v>
      </c>
      <c r="K56" s="766">
        <v>1</v>
      </c>
      <c r="L56" s="752">
        <v>12</v>
      </c>
      <c r="M56" s="753">
        <v>400.68</v>
      </c>
    </row>
    <row r="57" spans="1:13" ht="14.4" customHeight="1" x14ac:dyDescent="0.3">
      <c r="A57" s="747" t="s">
        <v>588</v>
      </c>
      <c r="B57" s="748" t="s">
        <v>1785</v>
      </c>
      <c r="C57" s="748" t="s">
        <v>1789</v>
      </c>
      <c r="D57" s="748" t="s">
        <v>1787</v>
      </c>
      <c r="E57" s="748" t="s">
        <v>1790</v>
      </c>
      <c r="F57" s="752"/>
      <c r="G57" s="752"/>
      <c r="H57" s="766">
        <v>0</v>
      </c>
      <c r="I57" s="752">
        <v>90</v>
      </c>
      <c r="J57" s="752">
        <v>4759.2</v>
      </c>
      <c r="K57" s="766">
        <v>1</v>
      </c>
      <c r="L57" s="752">
        <v>90</v>
      </c>
      <c r="M57" s="753">
        <v>4759.2</v>
      </c>
    </row>
    <row r="58" spans="1:13" ht="14.4" customHeight="1" x14ac:dyDescent="0.3">
      <c r="A58" s="747" t="s">
        <v>588</v>
      </c>
      <c r="B58" s="748" t="s">
        <v>1791</v>
      </c>
      <c r="C58" s="748" t="s">
        <v>1792</v>
      </c>
      <c r="D58" s="748" t="s">
        <v>1793</v>
      </c>
      <c r="E58" s="748" t="s">
        <v>1794</v>
      </c>
      <c r="F58" s="752"/>
      <c r="G58" s="752"/>
      <c r="H58" s="766">
        <v>0</v>
      </c>
      <c r="I58" s="752">
        <v>30.699999999999992</v>
      </c>
      <c r="J58" s="752">
        <v>11360.684999999998</v>
      </c>
      <c r="K58" s="766">
        <v>1</v>
      </c>
      <c r="L58" s="752">
        <v>30.699999999999992</v>
      </c>
      <c r="M58" s="753">
        <v>11360.684999999998</v>
      </c>
    </row>
    <row r="59" spans="1:13" ht="14.4" customHeight="1" x14ac:dyDescent="0.3">
      <c r="A59" s="747" t="s">
        <v>588</v>
      </c>
      <c r="B59" s="748" t="s">
        <v>1795</v>
      </c>
      <c r="C59" s="748" t="s">
        <v>1796</v>
      </c>
      <c r="D59" s="748" t="s">
        <v>1797</v>
      </c>
      <c r="E59" s="748" t="s">
        <v>1798</v>
      </c>
      <c r="F59" s="752"/>
      <c r="G59" s="752"/>
      <c r="H59" s="766">
        <v>0</v>
      </c>
      <c r="I59" s="752">
        <v>7</v>
      </c>
      <c r="J59" s="752">
        <v>1039.5</v>
      </c>
      <c r="K59" s="766">
        <v>1</v>
      </c>
      <c r="L59" s="752">
        <v>7</v>
      </c>
      <c r="M59" s="753">
        <v>1039.5</v>
      </c>
    </row>
    <row r="60" spans="1:13" ht="14.4" customHeight="1" x14ac:dyDescent="0.3">
      <c r="A60" s="747" t="s">
        <v>588</v>
      </c>
      <c r="B60" s="748" t="s">
        <v>1795</v>
      </c>
      <c r="C60" s="748" t="s">
        <v>1799</v>
      </c>
      <c r="D60" s="748" t="s">
        <v>1797</v>
      </c>
      <c r="E60" s="748" t="s">
        <v>1800</v>
      </c>
      <c r="F60" s="752"/>
      <c r="G60" s="752"/>
      <c r="H60" s="766">
        <v>0</v>
      </c>
      <c r="I60" s="752">
        <v>0.7</v>
      </c>
      <c r="J60" s="752">
        <v>206.35999999999999</v>
      </c>
      <c r="K60" s="766">
        <v>1</v>
      </c>
      <c r="L60" s="752">
        <v>0.7</v>
      </c>
      <c r="M60" s="753">
        <v>206.35999999999999</v>
      </c>
    </row>
    <row r="61" spans="1:13" ht="14.4" customHeight="1" x14ac:dyDescent="0.3">
      <c r="A61" s="747" t="s">
        <v>588</v>
      </c>
      <c r="B61" s="748" t="s">
        <v>1795</v>
      </c>
      <c r="C61" s="748" t="s">
        <v>1801</v>
      </c>
      <c r="D61" s="748" t="s">
        <v>1802</v>
      </c>
      <c r="E61" s="748" t="s">
        <v>1803</v>
      </c>
      <c r="F61" s="752"/>
      <c r="G61" s="752"/>
      <c r="H61" s="766">
        <v>0</v>
      </c>
      <c r="I61" s="752">
        <v>4</v>
      </c>
      <c r="J61" s="752">
        <v>8455.2099999999991</v>
      </c>
      <c r="K61" s="766">
        <v>1</v>
      </c>
      <c r="L61" s="752">
        <v>4</v>
      </c>
      <c r="M61" s="753">
        <v>8455.2099999999991</v>
      </c>
    </row>
    <row r="62" spans="1:13" ht="14.4" customHeight="1" x14ac:dyDescent="0.3">
      <c r="A62" s="747" t="s">
        <v>588</v>
      </c>
      <c r="B62" s="748" t="s">
        <v>1804</v>
      </c>
      <c r="C62" s="748" t="s">
        <v>1805</v>
      </c>
      <c r="D62" s="748" t="s">
        <v>1086</v>
      </c>
      <c r="E62" s="748" t="s">
        <v>1087</v>
      </c>
      <c r="F62" s="752">
        <v>18</v>
      </c>
      <c r="G62" s="752">
        <v>6599.34</v>
      </c>
      <c r="H62" s="766">
        <v>1</v>
      </c>
      <c r="I62" s="752"/>
      <c r="J62" s="752"/>
      <c r="K62" s="766">
        <v>0</v>
      </c>
      <c r="L62" s="752">
        <v>18</v>
      </c>
      <c r="M62" s="753">
        <v>6599.34</v>
      </c>
    </row>
    <row r="63" spans="1:13" ht="14.4" customHeight="1" x14ac:dyDescent="0.3">
      <c r="A63" s="747" t="s">
        <v>588</v>
      </c>
      <c r="B63" s="748" t="s">
        <v>1806</v>
      </c>
      <c r="C63" s="748" t="s">
        <v>1807</v>
      </c>
      <c r="D63" s="748" t="s">
        <v>798</v>
      </c>
      <c r="E63" s="748" t="s">
        <v>799</v>
      </c>
      <c r="F63" s="752"/>
      <c r="G63" s="752"/>
      <c r="H63" s="766">
        <v>0</v>
      </c>
      <c r="I63" s="752">
        <v>1</v>
      </c>
      <c r="J63" s="752">
        <v>292.77999999999997</v>
      </c>
      <c r="K63" s="766">
        <v>1</v>
      </c>
      <c r="L63" s="752">
        <v>1</v>
      </c>
      <c r="M63" s="753">
        <v>292.77999999999997</v>
      </c>
    </row>
    <row r="64" spans="1:13" ht="14.4" customHeight="1" x14ac:dyDescent="0.3">
      <c r="A64" s="747" t="s">
        <v>588</v>
      </c>
      <c r="B64" s="748" t="s">
        <v>1808</v>
      </c>
      <c r="C64" s="748" t="s">
        <v>1809</v>
      </c>
      <c r="D64" s="748" t="s">
        <v>1810</v>
      </c>
      <c r="E64" s="748" t="s">
        <v>1811</v>
      </c>
      <c r="F64" s="752">
        <v>2</v>
      </c>
      <c r="G64" s="752">
        <v>53.48</v>
      </c>
      <c r="H64" s="766">
        <v>1</v>
      </c>
      <c r="I64" s="752"/>
      <c r="J64" s="752"/>
      <c r="K64" s="766">
        <v>0</v>
      </c>
      <c r="L64" s="752">
        <v>2</v>
      </c>
      <c r="M64" s="753">
        <v>53.48</v>
      </c>
    </row>
    <row r="65" spans="1:13" ht="14.4" customHeight="1" x14ac:dyDescent="0.3">
      <c r="A65" s="747" t="s">
        <v>588</v>
      </c>
      <c r="B65" s="748" t="s">
        <v>1812</v>
      </c>
      <c r="C65" s="748" t="s">
        <v>1813</v>
      </c>
      <c r="D65" s="748" t="s">
        <v>1814</v>
      </c>
      <c r="E65" s="748" t="s">
        <v>1815</v>
      </c>
      <c r="F65" s="752">
        <v>4</v>
      </c>
      <c r="G65" s="752">
        <v>1475.4099999999999</v>
      </c>
      <c r="H65" s="766">
        <v>1</v>
      </c>
      <c r="I65" s="752"/>
      <c r="J65" s="752"/>
      <c r="K65" s="766">
        <v>0</v>
      </c>
      <c r="L65" s="752">
        <v>4</v>
      </c>
      <c r="M65" s="753">
        <v>1475.4099999999999</v>
      </c>
    </row>
    <row r="66" spans="1:13" ht="14.4" customHeight="1" x14ac:dyDescent="0.3">
      <c r="A66" s="747" t="s">
        <v>588</v>
      </c>
      <c r="B66" s="748" t="s">
        <v>1812</v>
      </c>
      <c r="C66" s="748" t="s">
        <v>1816</v>
      </c>
      <c r="D66" s="748" t="s">
        <v>1814</v>
      </c>
      <c r="E66" s="748" t="s">
        <v>1817</v>
      </c>
      <c r="F66" s="752">
        <v>2</v>
      </c>
      <c r="G66" s="752">
        <v>1548.9399999999998</v>
      </c>
      <c r="H66" s="766">
        <v>1</v>
      </c>
      <c r="I66" s="752"/>
      <c r="J66" s="752"/>
      <c r="K66" s="766">
        <v>0</v>
      </c>
      <c r="L66" s="752">
        <v>2</v>
      </c>
      <c r="M66" s="753">
        <v>1548.9399999999998</v>
      </c>
    </row>
    <row r="67" spans="1:13" ht="14.4" customHeight="1" x14ac:dyDescent="0.3">
      <c r="A67" s="747" t="s">
        <v>588</v>
      </c>
      <c r="B67" s="748" t="s">
        <v>1818</v>
      </c>
      <c r="C67" s="748" t="s">
        <v>1819</v>
      </c>
      <c r="D67" s="748" t="s">
        <v>854</v>
      </c>
      <c r="E67" s="748" t="s">
        <v>855</v>
      </c>
      <c r="F67" s="752">
        <v>3</v>
      </c>
      <c r="G67" s="752">
        <v>593.25</v>
      </c>
      <c r="H67" s="766">
        <v>1</v>
      </c>
      <c r="I67" s="752"/>
      <c r="J67" s="752"/>
      <c r="K67" s="766">
        <v>0</v>
      </c>
      <c r="L67" s="752">
        <v>3</v>
      </c>
      <c r="M67" s="753">
        <v>593.25</v>
      </c>
    </row>
    <row r="68" spans="1:13" ht="14.4" customHeight="1" x14ac:dyDescent="0.3">
      <c r="A68" s="747" t="s">
        <v>588</v>
      </c>
      <c r="B68" s="748" t="s">
        <v>1818</v>
      </c>
      <c r="C68" s="748" t="s">
        <v>1820</v>
      </c>
      <c r="D68" s="748" t="s">
        <v>880</v>
      </c>
      <c r="E68" s="748" t="s">
        <v>882</v>
      </c>
      <c r="F68" s="752"/>
      <c r="G68" s="752"/>
      <c r="H68" s="766">
        <v>0</v>
      </c>
      <c r="I68" s="752">
        <v>48</v>
      </c>
      <c r="J68" s="752">
        <v>1622.6399999999999</v>
      </c>
      <c r="K68" s="766">
        <v>1</v>
      </c>
      <c r="L68" s="752">
        <v>48</v>
      </c>
      <c r="M68" s="753">
        <v>1622.6399999999999</v>
      </c>
    </row>
    <row r="69" spans="1:13" ht="14.4" customHeight="1" x14ac:dyDescent="0.3">
      <c r="A69" s="747" t="s">
        <v>588</v>
      </c>
      <c r="B69" s="748" t="s">
        <v>1818</v>
      </c>
      <c r="C69" s="748" t="s">
        <v>1821</v>
      </c>
      <c r="D69" s="748" t="s">
        <v>880</v>
      </c>
      <c r="E69" s="748" t="s">
        <v>1822</v>
      </c>
      <c r="F69" s="752"/>
      <c r="G69" s="752"/>
      <c r="H69" s="766">
        <v>0</v>
      </c>
      <c r="I69" s="752">
        <v>126</v>
      </c>
      <c r="J69" s="752">
        <v>6380.6400000000012</v>
      </c>
      <c r="K69" s="766">
        <v>1</v>
      </c>
      <c r="L69" s="752">
        <v>126</v>
      </c>
      <c r="M69" s="753">
        <v>6380.6400000000012</v>
      </c>
    </row>
    <row r="70" spans="1:13" ht="14.4" customHeight="1" x14ac:dyDescent="0.3">
      <c r="A70" s="747" t="s">
        <v>588</v>
      </c>
      <c r="B70" s="748" t="s">
        <v>1823</v>
      </c>
      <c r="C70" s="748" t="s">
        <v>1824</v>
      </c>
      <c r="D70" s="748" t="s">
        <v>1825</v>
      </c>
      <c r="E70" s="748" t="s">
        <v>1826</v>
      </c>
      <c r="F70" s="752"/>
      <c r="G70" s="752"/>
      <c r="H70" s="766">
        <v>0</v>
      </c>
      <c r="I70" s="752">
        <v>14</v>
      </c>
      <c r="J70" s="752">
        <v>3157</v>
      </c>
      <c r="K70" s="766">
        <v>1</v>
      </c>
      <c r="L70" s="752">
        <v>14</v>
      </c>
      <c r="M70" s="753">
        <v>3157</v>
      </c>
    </row>
    <row r="71" spans="1:13" ht="14.4" customHeight="1" x14ac:dyDescent="0.3">
      <c r="A71" s="747" t="s">
        <v>588</v>
      </c>
      <c r="B71" s="748" t="s">
        <v>1827</v>
      </c>
      <c r="C71" s="748" t="s">
        <v>1828</v>
      </c>
      <c r="D71" s="748" t="s">
        <v>1829</v>
      </c>
      <c r="E71" s="748" t="s">
        <v>1830</v>
      </c>
      <c r="F71" s="752"/>
      <c r="G71" s="752"/>
      <c r="H71" s="766">
        <v>0</v>
      </c>
      <c r="I71" s="752">
        <v>1</v>
      </c>
      <c r="J71" s="752">
        <v>58.530000000000008</v>
      </c>
      <c r="K71" s="766">
        <v>1</v>
      </c>
      <c r="L71" s="752">
        <v>1</v>
      </c>
      <c r="M71" s="753">
        <v>58.530000000000008</v>
      </c>
    </row>
    <row r="72" spans="1:13" ht="14.4" customHeight="1" x14ac:dyDescent="0.3">
      <c r="A72" s="747" t="s">
        <v>588</v>
      </c>
      <c r="B72" s="748" t="s">
        <v>1831</v>
      </c>
      <c r="C72" s="748" t="s">
        <v>1832</v>
      </c>
      <c r="D72" s="748" t="s">
        <v>1833</v>
      </c>
      <c r="E72" s="748" t="s">
        <v>1834</v>
      </c>
      <c r="F72" s="752">
        <v>1</v>
      </c>
      <c r="G72" s="752">
        <v>169.44</v>
      </c>
      <c r="H72" s="766">
        <v>1</v>
      </c>
      <c r="I72" s="752"/>
      <c r="J72" s="752"/>
      <c r="K72" s="766">
        <v>0</v>
      </c>
      <c r="L72" s="752">
        <v>1</v>
      </c>
      <c r="M72" s="753">
        <v>169.44</v>
      </c>
    </row>
    <row r="73" spans="1:13" ht="14.4" customHeight="1" x14ac:dyDescent="0.3">
      <c r="A73" s="747" t="s">
        <v>588</v>
      </c>
      <c r="B73" s="748" t="s">
        <v>1835</v>
      </c>
      <c r="C73" s="748" t="s">
        <v>1836</v>
      </c>
      <c r="D73" s="748" t="s">
        <v>863</v>
      </c>
      <c r="E73" s="748" t="s">
        <v>1837</v>
      </c>
      <c r="F73" s="752"/>
      <c r="G73" s="752"/>
      <c r="H73" s="766">
        <v>0</v>
      </c>
      <c r="I73" s="752">
        <v>1</v>
      </c>
      <c r="J73" s="752">
        <v>432.72000000000008</v>
      </c>
      <c r="K73" s="766">
        <v>1</v>
      </c>
      <c r="L73" s="752">
        <v>1</v>
      </c>
      <c r="M73" s="753">
        <v>432.72000000000008</v>
      </c>
    </row>
    <row r="74" spans="1:13" ht="14.4" customHeight="1" x14ac:dyDescent="0.3">
      <c r="A74" s="747" t="s">
        <v>588</v>
      </c>
      <c r="B74" s="748" t="s">
        <v>1838</v>
      </c>
      <c r="C74" s="748" t="s">
        <v>1839</v>
      </c>
      <c r="D74" s="748" t="s">
        <v>1840</v>
      </c>
      <c r="E74" s="748" t="s">
        <v>1841</v>
      </c>
      <c r="F74" s="752"/>
      <c r="G74" s="752"/>
      <c r="H74" s="766">
        <v>0</v>
      </c>
      <c r="I74" s="752">
        <v>24</v>
      </c>
      <c r="J74" s="752">
        <v>219.07999999999998</v>
      </c>
      <c r="K74" s="766">
        <v>1</v>
      </c>
      <c r="L74" s="752">
        <v>24</v>
      </c>
      <c r="M74" s="753">
        <v>219.07999999999998</v>
      </c>
    </row>
    <row r="75" spans="1:13" ht="14.4" customHeight="1" x14ac:dyDescent="0.3">
      <c r="A75" s="747" t="s">
        <v>588</v>
      </c>
      <c r="B75" s="748" t="s">
        <v>1842</v>
      </c>
      <c r="C75" s="748" t="s">
        <v>1843</v>
      </c>
      <c r="D75" s="748" t="s">
        <v>980</v>
      </c>
      <c r="E75" s="748" t="s">
        <v>1844</v>
      </c>
      <c r="F75" s="752"/>
      <c r="G75" s="752"/>
      <c r="H75" s="766">
        <v>0</v>
      </c>
      <c r="I75" s="752">
        <v>7</v>
      </c>
      <c r="J75" s="752">
        <v>320.51</v>
      </c>
      <c r="K75" s="766">
        <v>1</v>
      </c>
      <c r="L75" s="752">
        <v>7</v>
      </c>
      <c r="M75" s="753">
        <v>320.51</v>
      </c>
    </row>
    <row r="76" spans="1:13" ht="14.4" customHeight="1" x14ac:dyDescent="0.3">
      <c r="A76" s="747" t="s">
        <v>588</v>
      </c>
      <c r="B76" s="748" t="s">
        <v>1845</v>
      </c>
      <c r="C76" s="748" t="s">
        <v>1846</v>
      </c>
      <c r="D76" s="748" t="s">
        <v>1847</v>
      </c>
      <c r="E76" s="748" t="s">
        <v>1848</v>
      </c>
      <c r="F76" s="752"/>
      <c r="G76" s="752"/>
      <c r="H76" s="766">
        <v>0</v>
      </c>
      <c r="I76" s="752">
        <v>1</v>
      </c>
      <c r="J76" s="752">
        <v>91.54000000000002</v>
      </c>
      <c r="K76" s="766">
        <v>1</v>
      </c>
      <c r="L76" s="752">
        <v>1</v>
      </c>
      <c r="M76" s="753">
        <v>91.54000000000002</v>
      </c>
    </row>
    <row r="77" spans="1:13" ht="14.4" customHeight="1" x14ac:dyDescent="0.3">
      <c r="A77" s="747" t="s">
        <v>588</v>
      </c>
      <c r="B77" s="748" t="s">
        <v>1845</v>
      </c>
      <c r="C77" s="748" t="s">
        <v>1849</v>
      </c>
      <c r="D77" s="748" t="s">
        <v>1847</v>
      </c>
      <c r="E77" s="748" t="s">
        <v>1850</v>
      </c>
      <c r="F77" s="752"/>
      <c r="G77" s="752"/>
      <c r="H77" s="766">
        <v>0</v>
      </c>
      <c r="I77" s="752">
        <v>1</v>
      </c>
      <c r="J77" s="752">
        <v>183.51000000000002</v>
      </c>
      <c r="K77" s="766">
        <v>1</v>
      </c>
      <c r="L77" s="752">
        <v>1</v>
      </c>
      <c r="M77" s="753">
        <v>183.51000000000002</v>
      </c>
    </row>
    <row r="78" spans="1:13" ht="14.4" customHeight="1" x14ac:dyDescent="0.3">
      <c r="A78" s="747" t="s">
        <v>588</v>
      </c>
      <c r="B78" s="748" t="s">
        <v>1851</v>
      </c>
      <c r="C78" s="748" t="s">
        <v>1852</v>
      </c>
      <c r="D78" s="748" t="s">
        <v>1853</v>
      </c>
      <c r="E78" s="748" t="s">
        <v>1854</v>
      </c>
      <c r="F78" s="752"/>
      <c r="G78" s="752"/>
      <c r="H78" s="766">
        <v>0</v>
      </c>
      <c r="I78" s="752">
        <v>1</v>
      </c>
      <c r="J78" s="752">
        <v>138.51</v>
      </c>
      <c r="K78" s="766">
        <v>1</v>
      </c>
      <c r="L78" s="752">
        <v>1</v>
      </c>
      <c r="M78" s="753">
        <v>138.51</v>
      </c>
    </row>
    <row r="79" spans="1:13" ht="14.4" customHeight="1" x14ac:dyDescent="0.3">
      <c r="A79" s="747" t="s">
        <v>588</v>
      </c>
      <c r="B79" s="748" t="s">
        <v>1855</v>
      </c>
      <c r="C79" s="748" t="s">
        <v>1856</v>
      </c>
      <c r="D79" s="748" t="s">
        <v>1857</v>
      </c>
      <c r="E79" s="748" t="s">
        <v>1858</v>
      </c>
      <c r="F79" s="752"/>
      <c r="G79" s="752"/>
      <c r="H79" s="766">
        <v>0</v>
      </c>
      <c r="I79" s="752">
        <v>2</v>
      </c>
      <c r="J79" s="752">
        <v>162.40000000000003</v>
      </c>
      <c r="K79" s="766">
        <v>1</v>
      </c>
      <c r="L79" s="752">
        <v>2</v>
      </c>
      <c r="M79" s="753">
        <v>162.40000000000003</v>
      </c>
    </row>
    <row r="80" spans="1:13" ht="14.4" customHeight="1" x14ac:dyDescent="0.3">
      <c r="A80" s="747" t="s">
        <v>588</v>
      </c>
      <c r="B80" s="748" t="s">
        <v>1859</v>
      </c>
      <c r="C80" s="748" t="s">
        <v>1860</v>
      </c>
      <c r="D80" s="748" t="s">
        <v>974</v>
      </c>
      <c r="E80" s="748" t="s">
        <v>660</v>
      </c>
      <c r="F80" s="752"/>
      <c r="G80" s="752"/>
      <c r="H80" s="766">
        <v>0</v>
      </c>
      <c r="I80" s="752">
        <v>2</v>
      </c>
      <c r="J80" s="752">
        <v>59.7</v>
      </c>
      <c r="K80" s="766">
        <v>1</v>
      </c>
      <c r="L80" s="752">
        <v>2</v>
      </c>
      <c r="M80" s="753">
        <v>59.7</v>
      </c>
    </row>
    <row r="81" spans="1:13" ht="14.4" customHeight="1" x14ac:dyDescent="0.3">
      <c r="A81" s="747" t="s">
        <v>588</v>
      </c>
      <c r="B81" s="748" t="s">
        <v>1861</v>
      </c>
      <c r="C81" s="748" t="s">
        <v>1862</v>
      </c>
      <c r="D81" s="748" t="s">
        <v>1002</v>
      </c>
      <c r="E81" s="748" t="s">
        <v>996</v>
      </c>
      <c r="F81" s="752"/>
      <c r="G81" s="752"/>
      <c r="H81" s="766">
        <v>0</v>
      </c>
      <c r="I81" s="752">
        <v>13</v>
      </c>
      <c r="J81" s="752">
        <v>1689.6100000000004</v>
      </c>
      <c r="K81" s="766">
        <v>1</v>
      </c>
      <c r="L81" s="752">
        <v>13</v>
      </c>
      <c r="M81" s="753">
        <v>1689.6100000000004</v>
      </c>
    </row>
    <row r="82" spans="1:13" ht="14.4" customHeight="1" x14ac:dyDescent="0.3">
      <c r="A82" s="747" t="s">
        <v>593</v>
      </c>
      <c r="B82" s="748" t="s">
        <v>1623</v>
      </c>
      <c r="C82" s="748" t="s">
        <v>1624</v>
      </c>
      <c r="D82" s="748" t="s">
        <v>681</v>
      </c>
      <c r="E82" s="748" t="s">
        <v>1625</v>
      </c>
      <c r="F82" s="752"/>
      <c r="G82" s="752"/>
      <c r="H82" s="766">
        <v>0</v>
      </c>
      <c r="I82" s="752">
        <v>420</v>
      </c>
      <c r="J82" s="752">
        <v>6963.6999999999989</v>
      </c>
      <c r="K82" s="766">
        <v>1</v>
      </c>
      <c r="L82" s="752">
        <v>420</v>
      </c>
      <c r="M82" s="753">
        <v>6963.6999999999989</v>
      </c>
    </row>
    <row r="83" spans="1:13" ht="14.4" customHeight="1" x14ac:dyDescent="0.3">
      <c r="A83" s="747" t="s">
        <v>593</v>
      </c>
      <c r="B83" s="748" t="s">
        <v>1623</v>
      </c>
      <c r="C83" s="748" t="s">
        <v>1863</v>
      </c>
      <c r="D83" s="748" t="s">
        <v>1864</v>
      </c>
      <c r="E83" s="748" t="s">
        <v>1865</v>
      </c>
      <c r="F83" s="752"/>
      <c r="G83" s="752"/>
      <c r="H83" s="766">
        <v>0</v>
      </c>
      <c r="I83" s="752">
        <v>2</v>
      </c>
      <c r="J83" s="752">
        <v>52.98</v>
      </c>
      <c r="K83" s="766">
        <v>1</v>
      </c>
      <c r="L83" s="752">
        <v>2</v>
      </c>
      <c r="M83" s="753">
        <v>52.98</v>
      </c>
    </row>
    <row r="84" spans="1:13" ht="14.4" customHeight="1" x14ac:dyDescent="0.3">
      <c r="A84" s="747" t="s">
        <v>593</v>
      </c>
      <c r="B84" s="748" t="s">
        <v>1623</v>
      </c>
      <c r="C84" s="748" t="s">
        <v>1866</v>
      </c>
      <c r="D84" s="748" t="s">
        <v>1864</v>
      </c>
      <c r="E84" s="748" t="s">
        <v>1867</v>
      </c>
      <c r="F84" s="752"/>
      <c r="G84" s="752"/>
      <c r="H84" s="766">
        <v>0</v>
      </c>
      <c r="I84" s="752">
        <v>1</v>
      </c>
      <c r="J84" s="752">
        <v>85.759999999999991</v>
      </c>
      <c r="K84" s="766">
        <v>1</v>
      </c>
      <c r="L84" s="752">
        <v>1</v>
      </c>
      <c r="M84" s="753">
        <v>85.759999999999991</v>
      </c>
    </row>
    <row r="85" spans="1:13" ht="14.4" customHeight="1" x14ac:dyDescent="0.3">
      <c r="A85" s="747" t="s">
        <v>593</v>
      </c>
      <c r="B85" s="748" t="s">
        <v>1626</v>
      </c>
      <c r="C85" s="748" t="s">
        <v>1868</v>
      </c>
      <c r="D85" s="748" t="s">
        <v>1628</v>
      </c>
      <c r="E85" s="748" t="s">
        <v>1869</v>
      </c>
      <c r="F85" s="752"/>
      <c r="G85" s="752"/>
      <c r="H85" s="766">
        <v>0</v>
      </c>
      <c r="I85" s="752">
        <v>14</v>
      </c>
      <c r="J85" s="752">
        <v>1726.3399999999997</v>
      </c>
      <c r="K85" s="766">
        <v>1</v>
      </c>
      <c r="L85" s="752">
        <v>14</v>
      </c>
      <c r="M85" s="753">
        <v>1726.3399999999997</v>
      </c>
    </row>
    <row r="86" spans="1:13" ht="14.4" customHeight="1" x14ac:dyDescent="0.3">
      <c r="A86" s="747" t="s">
        <v>593</v>
      </c>
      <c r="B86" s="748" t="s">
        <v>1630</v>
      </c>
      <c r="C86" s="748" t="s">
        <v>1631</v>
      </c>
      <c r="D86" s="748" t="s">
        <v>1632</v>
      </c>
      <c r="E86" s="748" t="s">
        <v>1633</v>
      </c>
      <c r="F86" s="752"/>
      <c r="G86" s="752"/>
      <c r="H86" s="766">
        <v>0</v>
      </c>
      <c r="I86" s="752">
        <v>6</v>
      </c>
      <c r="J86" s="752">
        <v>1643.4</v>
      </c>
      <c r="K86" s="766">
        <v>1</v>
      </c>
      <c r="L86" s="752">
        <v>6</v>
      </c>
      <c r="M86" s="753">
        <v>1643.4</v>
      </c>
    </row>
    <row r="87" spans="1:13" ht="14.4" customHeight="1" x14ac:dyDescent="0.3">
      <c r="A87" s="747" t="s">
        <v>593</v>
      </c>
      <c r="B87" s="748" t="s">
        <v>1634</v>
      </c>
      <c r="C87" s="748" t="s">
        <v>1635</v>
      </c>
      <c r="D87" s="748" t="s">
        <v>1636</v>
      </c>
      <c r="E87" s="748" t="s">
        <v>1637</v>
      </c>
      <c r="F87" s="752"/>
      <c r="G87" s="752"/>
      <c r="H87" s="766">
        <v>0</v>
      </c>
      <c r="I87" s="752">
        <v>4</v>
      </c>
      <c r="J87" s="752">
        <v>1623.92</v>
      </c>
      <c r="K87" s="766">
        <v>1</v>
      </c>
      <c r="L87" s="752">
        <v>4</v>
      </c>
      <c r="M87" s="753">
        <v>1623.92</v>
      </c>
    </row>
    <row r="88" spans="1:13" ht="14.4" customHeight="1" x14ac:dyDescent="0.3">
      <c r="A88" s="747" t="s">
        <v>593</v>
      </c>
      <c r="B88" s="748" t="s">
        <v>1638</v>
      </c>
      <c r="C88" s="748" t="s">
        <v>1870</v>
      </c>
      <c r="D88" s="748" t="s">
        <v>1640</v>
      </c>
      <c r="E88" s="748" t="s">
        <v>832</v>
      </c>
      <c r="F88" s="752"/>
      <c r="G88" s="752"/>
      <c r="H88" s="766">
        <v>0</v>
      </c>
      <c r="I88" s="752">
        <v>1</v>
      </c>
      <c r="J88" s="752">
        <v>23.24</v>
      </c>
      <c r="K88" s="766">
        <v>1</v>
      </c>
      <c r="L88" s="752">
        <v>1</v>
      </c>
      <c r="M88" s="753">
        <v>23.24</v>
      </c>
    </row>
    <row r="89" spans="1:13" ht="14.4" customHeight="1" x14ac:dyDescent="0.3">
      <c r="A89" s="747" t="s">
        <v>593</v>
      </c>
      <c r="B89" s="748" t="s">
        <v>1642</v>
      </c>
      <c r="C89" s="748" t="s">
        <v>1643</v>
      </c>
      <c r="D89" s="748" t="s">
        <v>747</v>
      </c>
      <c r="E89" s="748" t="s">
        <v>1644</v>
      </c>
      <c r="F89" s="752"/>
      <c r="G89" s="752"/>
      <c r="H89" s="766">
        <v>0</v>
      </c>
      <c r="I89" s="752">
        <v>22</v>
      </c>
      <c r="J89" s="752">
        <v>72600</v>
      </c>
      <c r="K89" s="766">
        <v>1</v>
      </c>
      <c r="L89" s="752">
        <v>22</v>
      </c>
      <c r="M89" s="753">
        <v>72600</v>
      </c>
    </row>
    <row r="90" spans="1:13" ht="14.4" customHeight="1" x14ac:dyDescent="0.3">
      <c r="A90" s="747" t="s">
        <v>593</v>
      </c>
      <c r="B90" s="748" t="s">
        <v>1871</v>
      </c>
      <c r="C90" s="748" t="s">
        <v>1872</v>
      </c>
      <c r="D90" s="748" t="s">
        <v>1873</v>
      </c>
      <c r="E90" s="748" t="s">
        <v>1874</v>
      </c>
      <c r="F90" s="752"/>
      <c r="G90" s="752"/>
      <c r="H90" s="766">
        <v>0</v>
      </c>
      <c r="I90" s="752">
        <v>1</v>
      </c>
      <c r="J90" s="752">
        <v>69.55</v>
      </c>
      <c r="K90" s="766">
        <v>1</v>
      </c>
      <c r="L90" s="752">
        <v>1</v>
      </c>
      <c r="M90" s="753">
        <v>69.55</v>
      </c>
    </row>
    <row r="91" spans="1:13" ht="14.4" customHeight="1" x14ac:dyDescent="0.3">
      <c r="A91" s="747" t="s">
        <v>593</v>
      </c>
      <c r="B91" s="748" t="s">
        <v>1662</v>
      </c>
      <c r="C91" s="748" t="s">
        <v>1663</v>
      </c>
      <c r="D91" s="748" t="s">
        <v>757</v>
      </c>
      <c r="E91" s="748" t="s">
        <v>758</v>
      </c>
      <c r="F91" s="752"/>
      <c r="G91" s="752"/>
      <c r="H91" s="766">
        <v>0</v>
      </c>
      <c r="I91" s="752">
        <v>8</v>
      </c>
      <c r="J91" s="752">
        <v>323.12</v>
      </c>
      <c r="K91" s="766">
        <v>1</v>
      </c>
      <c r="L91" s="752">
        <v>8</v>
      </c>
      <c r="M91" s="753">
        <v>323.12</v>
      </c>
    </row>
    <row r="92" spans="1:13" ht="14.4" customHeight="1" x14ac:dyDescent="0.3">
      <c r="A92" s="747" t="s">
        <v>593</v>
      </c>
      <c r="B92" s="748" t="s">
        <v>1662</v>
      </c>
      <c r="C92" s="748" t="s">
        <v>1875</v>
      </c>
      <c r="D92" s="748" t="s">
        <v>755</v>
      </c>
      <c r="E92" s="748" t="s">
        <v>1876</v>
      </c>
      <c r="F92" s="752"/>
      <c r="G92" s="752"/>
      <c r="H92" s="766">
        <v>0</v>
      </c>
      <c r="I92" s="752">
        <v>2</v>
      </c>
      <c r="J92" s="752">
        <v>63.299999999999983</v>
      </c>
      <c r="K92" s="766">
        <v>1</v>
      </c>
      <c r="L92" s="752">
        <v>2</v>
      </c>
      <c r="M92" s="753">
        <v>63.299999999999983</v>
      </c>
    </row>
    <row r="93" spans="1:13" ht="14.4" customHeight="1" x14ac:dyDescent="0.3">
      <c r="A93" s="747" t="s">
        <v>593</v>
      </c>
      <c r="B93" s="748" t="s">
        <v>1666</v>
      </c>
      <c r="C93" s="748" t="s">
        <v>1669</v>
      </c>
      <c r="D93" s="748" t="s">
        <v>773</v>
      </c>
      <c r="E93" s="748" t="s">
        <v>1670</v>
      </c>
      <c r="F93" s="752"/>
      <c r="G93" s="752"/>
      <c r="H93" s="766">
        <v>0</v>
      </c>
      <c r="I93" s="752">
        <v>14</v>
      </c>
      <c r="J93" s="752">
        <v>561.4799999999999</v>
      </c>
      <c r="K93" s="766">
        <v>1</v>
      </c>
      <c r="L93" s="752">
        <v>14</v>
      </c>
      <c r="M93" s="753">
        <v>561.4799999999999</v>
      </c>
    </row>
    <row r="94" spans="1:13" ht="14.4" customHeight="1" x14ac:dyDescent="0.3">
      <c r="A94" s="747" t="s">
        <v>593</v>
      </c>
      <c r="B94" s="748" t="s">
        <v>1877</v>
      </c>
      <c r="C94" s="748" t="s">
        <v>1878</v>
      </c>
      <c r="D94" s="748" t="s">
        <v>1879</v>
      </c>
      <c r="E94" s="748" t="s">
        <v>1880</v>
      </c>
      <c r="F94" s="752"/>
      <c r="G94" s="752"/>
      <c r="H94" s="766">
        <v>0</v>
      </c>
      <c r="I94" s="752">
        <v>4</v>
      </c>
      <c r="J94" s="752">
        <v>111.30000000000001</v>
      </c>
      <c r="K94" s="766">
        <v>1</v>
      </c>
      <c r="L94" s="752">
        <v>4</v>
      </c>
      <c r="M94" s="753">
        <v>111.30000000000001</v>
      </c>
    </row>
    <row r="95" spans="1:13" ht="14.4" customHeight="1" x14ac:dyDescent="0.3">
      <c r="A95" s="747" t="s">
        <v>593</v>
      </c>
      <c r="B95" s="748" t="s">
        <v>1673</v>
      </c>
      <c r="C95" s="748" t="s">
        <v>1674</v>
      </c>
      <c r="D95" s="748" t="s">
        <v>659</v>
      </c>
      <c r="E95" s="748" t="s">
        <v>1675</v>
      </c>
      <c r="F95" s="752"/>
      <c r="G95" s="752"/>
      <c r="H95" s="766">
        <v>0</v>
      </c>
      <c r="I95" s="752">
        <v>7</v>
      </c>
      <c r="J95" s="752">
        <v>183.05000000000004</v>
      </c>
      <c r="K95" s="766">
        <v>1</v>
      </c>
      <c r="L95" s="752">
        <v>7</v>
      </c>
      <c r="M95" s="753">
        <v>183.05000000000004</v>
      </c>
    </row>
    <row r="96" spans="1:13" ht="14.4" customHeight="1" x14ac:dyDescent="0.3">
      <c r="A96" s="747" t="s">
        <v>593</v>
      </c>
      <c r="B96" s="748" t="s">
        <v>1881</v>
      </c>
      <c r="C96" s="748" t="s">
        <v>1882</v>
      </c>
      <c r="D96" s="748" t="s">
        <v>1883</v>
      </c>
      <c r="E96" s="748" t="s">
        <v>1884</v>
      </c>
      <c r="F96" s="752"/>
      <c r="G96" s="752"/>
      <c r="H96" s="766">
        <v>0</v>
      </c>
      <c r="I96" s="752">
        <v>1</v>
      </c>
      <c r="J96" s="752">
        <v>24.270000000000007</v>
      </c>
      <c r="K96" s="766">
        <v>1</v>
      </c>
      <c r="L96" s="752">
        <v>1</v>
      </c>
      <c r="M96" s="753">
        <v>24.270000000000007</v>
      </c>
    </row>
    <row r="97" spans="1:13" ht="14.4" customHeight="1" x14ac:dyDescent="0.3">
      <c r="A97" s="747" t="s">
        <v>593</v>
      </c>
      <c r="B97" s="748" t="s">
        <v>1681</v>
      </c>
      <c r="C97" s="748" t="s">
        <v>1682</v>
      </c>
      <c r="D97" s="748" t="s">
        <v>1683</v>
      </c>
      <c r="E97" s="748" t="s">
        <v>1684</v>
      </c>
      <c r="F97" s="752"/>
      <c r="G97" s="752"/>
      <c r="H97" s="766">
        <v>0</v>
      </c>
      <c r="I97" s="752">
        <v>2</v>
      </c>
      <c r="J97" s="752">
        <v>17.370000000000005</v>
      </c>
      <c r="K97" s="766">
        <v>1</v>
      </c>
      <c r="L97" s="752">
        <v>2</v>
      </c>
      <c r="M97" s="753">
        <v>17.370000000000005</v>
      </c>
    </row>
    <row r="98" spans="1:13" ht="14.4" customHeight="1" x14ac:dyDescent="0.3">
      <c r="A98" s="747" t="s">
        <v>593</v>
      </c>
      <c r="B98" s="748" t="s">
        <v>1885</v>
      </c>
      <c r="C98" s="748" t="s">
        <v>1886</v>
      </c>
      <c r="D98" s="748" t="s">
        <v>1887</v>
      </c>
      <c r="E98" s="748" t="s">
        <v>1888</v>
      </c>
      <c r="F98" s="752"/>
      <c r="G98" s="752"/>
      <c r="H98" s="766">
        <v>0</v>
      </c>
      <c r="I98" s="752">
        <v>1</v>
      </c>
      <c r="J98" s="752">
        <v>32.97</v>
      </c>
      <c r="K98" s="766">
        <v>1</v>
      </c>
      <c r="L98" s="752">
        <v>1</v>
      </c>
      <c r="M98" s="753">
        <v>32.97</v>
      </c>
    </row>
    <row r="99" spans="1:13" ht="14.4" customHeight="1" x14ac:dyDescent="0.3">
      <c r="A99" s="747" t="s">
        <v>593</v>
      </c>
      <c r="B99" s="748" t="s">
        <v>1885</v>
      </c>
      <c r="C99" s="748" t="s">
        <v>1889</v>
      </c>
      <c r="D99" s="748" t="s">
        <v>1887</v>
      </c>
      <c r="E99" s="748" t="s">
        <v>1890</v>
      </c>
      <c r="F99" s="752"/>
      <c r="G99" s="752"/>
      <c r="H99" s="766">
        <v>0</v>
      </c>
      <c r="I99" s="752">
        <v>1</v>
      </c>
      <c r="J99" s="752">
        <v>50.79</v>
      </c>
      <c r="K99" s="766">
        <v>1</v>
      </c>
      <c r="L99" s="752">
        <v>1</v>
      </c>
      <c r="M99" s="753">
        <v>50.79</v>
      </c>
    </row>
    <row r="100" spans="1:13" ht="14.4" customHeight="1" x14ac:dyDescent="0.3">
      <c r="A100" s="747" t="s">
        <v>593</v>
      </c>
      <c r="B100" s="748" t="s">
        <v>1692</v>
      </c>
      <c r="C100" s="748" t="s">
        <v>1891</v>
      </c>
      <c r="D100" s="748" t="s">
        <v>1694</v>
      </c>
      <c r="E100" s="748" t="s">
        <v>1892</v>
      </c>
      <c r="F100" s="752"/>
      <c r="G100" s="752"/>
      <c r="H100" s="766">
        <v>0</v>
      </c>
      <c r="I100" s="752">
        <v>1</v>
      </c>
      <c r="J100" s="752">
        <v>11.840000000000002</v>
      </c>
      <c r="K100" s="766">
        <v>1</v>
      </c>
      <c r="L100" s="752">
        <v>1</v>
      </c>
      <c r="M100" s="753">
        <v>11.840000000000002</v>
      </c>
    </row>
    <row r="101" spans="1:13" ht="14.4" customHeight="1" x14ac:dyDescent="0.3">
      <c r="A101" s="747" t="s">
        <v>593</v>
      </c>
      <c r="B101" s="748" t="s">
        <v>1692</v>
      </c>
      <c r="C101" s="748" t="s">
        <v>1893</v>
      </c>
      <c r="D101" s="748" t="s">
        <v>1694</v>
      </c>
      <c r="E101" s="748" t="s">
        <v>1684</v>
      </c>
      <c r="F101" s="752"/>
      <c r="G101" s="752"/>
      <c r="H101" s="766">
        <v>0</v>
      </c>
      <c r="I101" s="752">
        <v>3</v>
      </c>
      <c r="J101" s="752">
        <v>90.539999999999992</v>
      </c>
      <c r="K101" s="766">
        <v>1</v>
      </c>
      <c r="L101" s="752">
        <v>3</v>
      </c>
      <c r="M101" s="753">
        <v>90.539999999999992</v>
      </c>
    </row>
    <row r="102" spans="1:13" ht="14.4" customHeight="1" x14ac:dyDescent="0.3">
      <c r="A102" s="747" t="s">
        <v>593</v>
      </c>
      <c r="B102" s="748" t="s">
        <v>1894</v>
      </c>
      <c r="C102" s="748" t="s">
        <v>1895</v>
      </c>
      <c r="D102" s="748" t="s">
        <v>1896</v>
      </c>
      <c r="E102" s="748" t="s">
        <v>1897</v>
      </c>
      <c r="F102" s="752"/>
      <c r="G102" s="752"/>
      <c r="H102" s="766">
        <v>0</v>
      </c>
      <c r="I102" s="752">
        <v>1</v>
      </c>
      <c r="J102" s="752">
        <v>224.37</v>
      </c>
      <c r="K102" s="766">
        <v>1</v>
      </c>
      <c r="L102" s="752">
        <v>1</v>
      </c>
      <c r="M102" s="753">
        <v>224.37</v>
      </c>
    </row>
    <row r="103" spans="1:13" ht="14.4" customHeight="1" x14ac:dyDescent="0.3">
      <c r="A103" s="747" t="s">
        <v>593</v>
      </c>
      <c r="B103" s="748" t="s">
        <v>1700</v>
      </c>
      <c r="C103" s="748" t="s">
        <v>1701</v>
      </c>
      <c r="D103" s="748" t="s">
        <v>835</v>
      </c>
      <c r="E103" s="748" t="s">
        <v>1702</v>
      </c>
      <c r="F103" s="752"/>
      <c r="G103" s="752"/>
      <c r="H103" s="766">
        <v>0</v>
      </c>
      <c r="I103" s="752">
        <v>2</v>
      </c>
      <c r="J103" s="752">
        <v>36.58</v>
      </c>
      <c r="K103" s="766">
        <v>1</v>
      </c>
      <c r="L103" s="752">
        <v>2</v>
      </c>
      <c r="M103" s="753">
        <v>36.58</v>
      </c>
    </row>
    <row r="104" spans="1:13" ht="14.4" customHeight="1" x14ac:dyDescent="0.3">
      <c r="A104" s="747" t="s">
        <v>593</v>
      </c>
      <c r="B104" s="748" t="s">
        <v>1703</v>
      </c>
      <c r="C104" s="748" t="s">
        <v>1704</v>
      </c>
      <c r="D104" s="748" t="s">
        <v>1705</v>
      </c>
      <c r="E104" s="748" t="s">
        <v>1706</v>
      </c>
      <c r="F104" s="752"/>
      <c r="G104" s="752"/>
      <c r="H104" s="766">
        <v>0</v>
      </c>
      <c r="I104" s="752">
        <v>2</v>
      </c>
      <c r="J104" s="752">
        <v>117.76000000000003</v>
      </c>
      <c r="K104" s="766">
        <v>1</v>
      </c>
      <c r="L104" s="752">
        <v>2</v>
      </c>
      <c r="M104" s="753">
        <v>117.76000000000003</v>
      </c>
    </row>
    <row r="105" spans="1:13" ht="14.4" customHeight="1" x14ac:dyDescent="0.3">
      <c r="A105" s="747" t="s">
        <v>593</v>
      </c>
      <c r="B105" s="748" t="s">
        <v>1707</v>
      </c>
      <c r="C105" s="748" t="s">
        <v>1708</v>
      </c>
      <c r="D105" s="748" t="s">
        <v>837</v>
      </c>
      <c r="E105" s="748" t="s">
        <v>1709</v>
      </c>
      <c r="F105" s="752"/>
      <c r="G105" s="752"/>
      <c r="H105" s="766">
        <v>0</v>
      </c>
      <c r="I105" s="752">
        <v>1</v>
      </c>
      <c r="J105" s="752">
        <v>19.010000000000002</v>
      </c>
      <c r="K105" s="766">
        <v>1</v>
      </c>
      <c r="L105" s="752">
        <v>1</v>
      </c>
      <c r="M105" s="753">
        <v>19.010000000000002</v>
      </c>
    </row>
    <row r="106" spans="1:13" ht="14.4" customHeight="1" x14ac:dyDescent="0.3">
      <c r="A106" s="747" t="s">
        <v>593</v>
      </c>
      <c r="B106" s="748" t="s">
        <v>1898</v>
      </c>
      <c r="C106" s="748" t="s">
        <v>1899</v>
      </c>
      <c r="D106" s="748" t="s">
        <v>1900</v>
      </c>
      <c r="E106" s="748" t="s">
        <v>1901</v>
      </c>
      <c r="F106" s="752"/>
      <c r="G106" s="752"/>
      <c r="H106" s="766">
        <v>0</v>
      </c>
      <c r="I106" s="752">
        <v>1</v>
      </c>
      <c r="J106" s="752">
        <v>260.02999999999997</v>
      </c>
      <c r="K106" s="766">
        <v>1</v>
      </c>
      <c r="L106" s="752">
        <v>1</v>
      </c>
      <c r="M106" s="753">
        <v>260.02999999999997</v>
      </c>
    </row>
    <row r="107" spans="1:13" ht="14.4" customHeight="1" x14ac:dyDescent="0.3">
      <c r="A107" s="747" t="s">
        <v>593</v>
      </c>
      <c r="B107" s="748" t="s">
        <v>1718</v>
      </c>
      <c r="C107" s="748" t="s">
        <v>1902</v>
      </c>
      <c r="D107" s="748" t="s">
        <v>1723</v>
      </c>
      <c r="E107" s="748" t="s">
        <v>1903</v>
      </c>
      <c r="F107" s="752"/>
      <c r="G107" s="752"/>
      <c r="H107" s="766">
        <v>0</v>
      </c>
      <c r="I107" s="752">
        <v>1</v>
      </c>
      <c r="J107" s="752">
        <v>324.72000000000008</v>
      </c>
      <c r="K107" s="766">
        <v>1</v>
      </c>
      <c r="L107" s="752">
        <v>1</v>
      </c>
      <c r="M107" s="753">
        <v>324.72000000000008</v>
      </c>
    </row>
    <row r="108" spans="1:13" ht="14.4" customHeight="1" x14ac:dyDescent="0.3">
      <c r="A108" s="747" t="s">
        <v>593</v>
      </c>
      <c r="B108" s="748" t="s">
        <v>1718</v>
      </c>
      <c r="C108" s="748" t="s">
        <v>1904</v>
      </c>
      <c r="D108" s="748" t="s">
        <v>1723</v>
      </c>
      <c r="E108" s="748" t="s">
        <v>1905</v>
      </c>
      <c r="F108" s="752"/>
      <c r="G108" s="752"/>
      <c r="H108" s="766">
        <v>0</v>
      </c>
      <c r="I108" s="752">
        <v>1</v>
      </c>
      <c r="J108" s="752">
        <v>34.689999999999991</v>
      </c>
      <c r="K108" s="766">
        <v>1</v>
      </c>
      <c r="L108" s="752">
        <v>1</v>
      </c>
      <c r="M108" s="753">
        <v>34.689999999999991</v>
      </c>
    </row>
    <row r="109" spans="1:13" ht="14.4" customHeight="1" x14ac:dyDescent="0.3">
      <c r="A109" s="747" t="s">
        <v>593</v>
      </c>
      <c r="B109" s="748" t="s">
        <v>1731</v>
      </c>
      <c r="C109" s="748" t="s">
        <v>1732</v>
      </c>
      <c r="D109" s="748" t="s">
        <v>1733</v>
      </c>
      <c r="E109" s="748" t="s">
        <v>1734</v>
      </c>
      <c r="F109" s="752"/>
      <c r="G109" s="752"/>
      <c r="H109" s="766">
        <v>0</v>
      </c>
      <c r="I109" s="752">
        <v>21</v>
      </c>
      <c r="J109" s="752">
        <v>28875</v>
      </c>
      <c r="K109" s="766">
        <v>1</v>
      </c>
      <c r="L109" s="752">
        <v>21</v>
      </c>
      <c r="M109" s="753">
        <v>28875</v>
      </c>
    </row>
    <row r="110" spans="1:13" ht="14.4" customHeight="1" x14ac:dyDescent="0.3">
      <c r="A110" s="747" t="s">
        <v>593</v>
      </c>
      <c r="B110" s="748" t="s">
        <v>1735</v>
      </c>
      <c r="C110" s="748" t="s">
        <v>1736</v>
      </c>
      <c r="D110" s="748" t="s">
        <v>916</v>
      </c>
      <c r="E110" s="748" t="s">
        <v>1737</v>
      </c>
      <c r="F110" s="752"/>
      <c r="G110" s="752"/>
      <c r="H110" s="766">
        <v>0</v>
      </c>
      <c r="I110" s="752">
        <v>10</v>
      </c>
      <c r="J110" s="752">
        <v>649.70000000000005</v>
      </c>
      <c r="K110" s="766">
        <v>1</v>
      </c>
      <c r="L110" s="752">
        <v>10</v>
      </c>
      <c r="M110" s="753">
        <v>649.70000000000005</v>
      </c>
    </row>
    <row r="111" spans="1:13" ht="14.4" customHeight="1" x14ac:dyDescent="0.3">
      <c r="A111" s="747" t="s">
        <v>593</v>
      </c>
      <c r="B111" s="748" t="s">
        <v>1738</v>
      </c>
      <c r="C111" s="748" t="s">
        <v>1739</v>
      </c>
      <c r="D111" s="748" t="s">
        <v>1740</v>
      </c>
      <c r="E111" s="748" t="s">
        <v>1741</v>
      </c>
      <c r="F111" s="752">
        <v>60</v>
      </c>
      <c r="G111" s="752">
        <v>2176.8000000000002</v>
      </c>
      <c r="H111" s="766">
        <v>1</v>
      </c>
      <c r="I111" s="752"/>
      <c r="J111" s="752"/>
      <c r="K111" s="766">
        <v>0</v>
      </c>
      <c r="L111" s="752">
        <v>60</v>
      </c>
      <c r="M111" s="753">
        <v>2176.8000000000002</v>
      </c>
    </row>
    <row r="112" spans="1:13" ht="14.4" customHeight="1" x14ac:dyDescent="0.3">
      <c r="A112" s="747" t="s">
        <v>593</v>
      </c>
      <c r="B112" s="748" t="s">
        <v>1738</v>
      </c>
      <c r="C112" s="748" t="s">
        <v>1742</v>
      </c>
      <c r="D112" s="748" t="s">
        <v>1743</v>
      </c>
      <c r="E112" s="748" t="s">
        <v>1744</v>
      </c>
      <c r="F112" s="752"/>
      <c r="G112" s="752"/>
      <c r="H112" s="766">
        <v>0</v>
      </c>
      <c r="I112" s="752">
        <v>2</v>
      </c>
      <c r="J112" s="752">
        <v>628.54</v>
      </c>
      <c r="K112" s="766">
        <v>1</v>
      </c>
      <c r="L112" s="752">
        <v>2</v>
      </c>
      <c r="M112" s="753">
        <v>628.54</v>
      </c>
    </row>
    <row r="113" spans="1:13" ht="14.4" customHeight="1" x14ac:dyDescent="0.3">
      <c r="A113" s="747" t="s">
        <v>593</v>
      </c>
      <c r="B113" s="748" t="s">
        <v>1745</v>
      </c>
      <c r="C113" s="748" t="s">
        <v>1906</v>
      </c>
      <c r="D113" s="748" t="s">
        <v>1747</v>
      </c>
      <c r="E113" s="748" t="s">
        <v>1907</v>
      </c>
      <c r="F113" s="752"/>
      <c r="G113" s="752"/>
      <c r="H113" s="766">
        <v>0</v>
      </c>
      <c r="I113" s="752">
        <v>1</v>
      </c>
      <c r="J113" s="752">
        <v>62.669999999999995</v>
      </c>
      <c r="K113" s="766">
        <v>1</v>
      </c>
      <c r="L113" s="752">
        <v>1</v>
      </c>
      <c r="M113" s="753">
        <v>62.669999999999995</v>
      </c>
    </row>
    <row r="114" spans="1:13" ht="14.4" customHeight="1" x14ac:dyDescent="0.3">
      <c r="A114" s="747" t="s">
        <v>593</v>
      </c>
      <c r="B114" s="748" t="s">
        <v>1752</v>
      </c>
      <c r="C114" s="748" t="s">
        <v>1753</v>
      </c>
      <c r="D114" s="748" t="s">
        <v>1754</v>
      </c>
      <c r="E114" s="748" t="s">
        <v>1755</v>
      </c>
      <c r="F114" s="752"/>
      <c r="G114" s="752"/>
      <c r="H114" s="766">
        <v>0</v>
      </c>
      <c r="I114" s="752">
        <v>4</v>
      </c>
      <c r="J114" s="752">
        <v>12284.6</v>
      </c>
      <c r="K114" s="766">
        <v>1</v>
      </c>
      <c r="L114" s="752">
        <v>4</v>
      </c>
      <c r="M114" s="753">
        <v>12284.6</v>
      </c>
    </row>
    <row r="115" spans="1:13" ht="14.4" customHeight="1" x14ac:dyDescent="0.3">
      <c r="A115" s="747" t="s">
        <v>593</v>
      </c>
      <c r="B115" s="748" t="s">
        <v>1756</v>
      </c>
      <c r="C115" s="748" t="s">
        <v>1757</v>
      </c>
      <c r="D115" s="748" t="s">
        <v>1020</v>
      </c>
      <c r="E115" s="748" t="s">
        <v>1758</v>
      </c>
      <c r="F115" s="752"/>
      <c r="G115" s="752"/>
      <c r="H115" s="766">
        <v>0</v>
      </c>
      <c r="I115" s="752">
        <v>12</v>
      </c>
      <c r="J115" s="752">
        <v>2002.3299999999995</v>
      </c>
      <c r="K115" s="766">
        <v>1</v>
      </c>
      <c r="L115" s="752">
        <v>12</v>
      </c>
      <c r="M115" s="753">
        <v>2002.3299999999995</v>
      </c>
    </row>
    <row r="116" spans="1:13" ht="14.4" customHeight="1" x14ac:dyDescent="0.3">
      <c r="A116" s="747" t="s">
        <v>593</v>
      </c>
      <c r="B116" s="748" t="s">
        <v>1762</v>
      </c>
      <c r="C116" s="748" t="s">
        <v>1763</v>
      </c>
      <c r="D116" s="748" t="s">
        <v>1764</v>
      </c>
      <c r="E116" s="748" t="s">
        <v>1765</v>
      </c>
      <c r="F116" s="752"/>
      <c r="G116" s="752"/>
      <c r="H116" s="766">
        <v>0</v>
      </c>
      <c r="I116" s="752">
        <v>45</v>
      </c>
      <c r="J116" s="752">
        <v>20641.499999999996</v>
      </c>
      <c r="K116" s="766">
        <v>1</v>
      </c>
      <c r="L116" s="752">
        <v>45</v>
      </c>
      <c r="M116" s="753">
        <v>20641.499999999996</v>
      </c>
    </row>
    <row r="117" spans="1:13" ht="14.4" customHeight="1" x14ac:dyDescent="0.3">
      <c r="A117" s="747" t="s">
        <v>593</v>
      </c>
      <c r="B117" s="748" t="s">
        <v>1908</v>
      </c>
      <c r="C117" s="748" t="s">
        <v>1909</v>
      </c>
      <c r="D117" s="748" t="s">
        <v>1910</v>
      </c>
      <c r="E117" s="748" t="s">
        <v>1911</v>
      </c>
      <c r="F117" s="752">
        <v>30</v>
      </c>
      <c r="G117" s="752">
        <v>798.3</v>
      </c>
      <c r="H117" s="766">
        <v>1</v>
      </c>
      <c r="I117" s="752"/>
      <c r="J117" s="752"/>
      <c r="K117" s="766">
        <v>0</v>
      </c>
      <c r="L117" s="752">
        <v>30</v>
      </c>
      <c r="M117" s="753">
        <v>798.3</v>
      </c>
    </row>
    <row r="118" spans="1:13" ht="14.4" customHeight="1" x14ac:dyDescent="0.3">
      <c r="A118" s="747" t="s">
        <v>593</v>
      </c>
      <c r="B118" s="748" t="s">
        <v>1768</v>
      </c>
      <c r="C118" s="748" t="s">
        <v>1769</v>
      </c>
      <c r="D118" s="748" t="s">
        <v>1770</v>
      </c>
      <c r="E118" s="748" t="s">
        <v>1771</v>
      </c>
      <c r="F118" s="752">
        <v>4</v>
      </c>
      <c r="G118" s="752">
        <v>4466</v>
      </c>
      <c r="H118" s="766">
        <v>1</v>
      </c>
      <c r="I118" s="752"/>
      <c r="J118" s="752"/>
      <c r="K118" s="766">
        <v>0</v>
      </c>
      <c r="L118" s="752">
        <v>4</v>
      </c>
      <c r="M118" s="753">
        <v>4466</v>
      </c>
    </row>
    <row r="119" spans="1:13" ht="14.4" customHeight="1" x14ac:dyDescent="0.3">
      <c r="A119" s="747" t="s">
        <v>593</v>
      </c>
      <c r="B119" s="748" t="s">
        <v>1768</v>
      </c>
      <c r="C119" s="748" t="s">
        <v>1772</v>
      </c>
      <c r="D119" s="748" t="s">
        <v>1773</v>
      </c>
      <c r="E119" s="748" t="s">
        <v>1771</v>
      </c>
      <c r="F119" s="752"/>
      <c r="G119" s="752"/>
      <c r="H119" s="766">
        <v>0</v>
      </c>
      <c r="I119" s="752">
        <v>19</v>
      </c>
      <c r="J119" s="752">
        <v>36807.180000000008</v>
      </c>
      <c r="K119" s="766">
        <v>1</v>
      </c>
      <c r="L119" s="752">
        <v>19</v>
      </c>
      <c r="M119" s="753">
        <v>36807.180000000008</v>
      </c>
    </row>
    <row r="120" spans="1:13" ht="14.4" customHeight="1" x14ac:dyDescent="0.3">
      <c r="A120" s="747" t="s">
        <v>593</v>
      </c>
      <c r="B120" s="748" t="s">
        <v>1774</v>
      </c>
      <c r="C120" s="748" t="s">
        <v>1912</v>
      </c>
      <c r="D120" s="748" t="s">
        <v>1776</v>
      </c>
      <c r="E120" s="748" t="s">
        <v>1913</v>
      </c>
      <c r="F120" s="752"/>
      <c r="G120" s="752"/>
      <c r="H120" s="766">
        <v>0</v>
      </c>
      <c r="I120" s="752">
        <v>7</v>
      </c>
      <c r="J120" s="752">
        <v>1078</v>
      </c>
      <c r="K120" s="766">
        <v>1</v>
      </c>
      <c r="L120" s="752">
        <v>7</v>
      </c>
      <c r="M120" s="753">
        <v>1078</v>
      </c>
    </row>
    <row r="121" spans="1:13" ht="14.4" customHeight="1" x14ac:dyDescent="0.3">
      <c r="A121" s="747" t="s">
        <v>593</v>
      </c>
      <c r="B121" s="748" t="s">
        <v>1774</v>
      </c>
      <c r="C121" s="748" t="s">
        <v>1775</v>
      </c>
      <c r="D121" s="748" t="s">
        <v>1776</v>
      </c>
      <c r="E121" s="748" t="s">
        <v>1777</v>
      </c>
      <c r="F121" s="752"/>
      <c r="G121" s="752"/>
      <c r="H121" s="766">
        <v>0</v>
      </c>
      <c r="I121" s="752">
        <v>3.3</v>
      </c>
      <c r="J121" s="752">
        <v>867.56999999999994</v>
      </c>
      <c r="K121" s="766">
        <v>1</v>
      </c>
      <c r="L121" s="752">
        <v>3.3</v>
      </c>
      <c r="M121" s="753">
        <v>867.56999999999994</v>
      </c>
    </row>
    <row r="122" spans="1:13" ht="14.4" customHeight="1" x14ac:dyDescent="0.3">
      <c r="A122" s="747" t="s">
        <v>593</v>
      </c>
      <c r="B122" s="748" t="s">
        <v>1782</v>
      </c>
      <c r="C122" s="748" t="s">
        <v>1783</v>
      </c>
      <c r="D122" s="748" t="s">
        <v>1014</v>
      </c>
      <c r="E122" s="748" t="s">
        <v>1784</v>
      </c>
      <c r="F122" s="752"/>
      <c r="G122" s="752"/>
      <c r="H122" s="766">
        <v>0</v>
      </c>
      <c r="I122" s="752">
        <v>9.1</v>
      </c>
      <c r="J122" s="752">
        <v>2938.7260000000001</v>
      </c>
      <c r="K122" s="766">
        <v>1</v>
      </c>
      <c r="L122" s="752">
        <v>9.1</v>
      </c>
      <c r="M122" s="753">
        <v>2938.7260000000001</v>
      </c>
    </row>
    <row r="123" spans="1:13" ht="14.4" customHeight="1" x14ac:dyDescent="0.3">
      <c r="A123" s="747" t="s">
        <v>593</v>
      </c>
      <c r="B123" s="748" t="s">
        <v>1785</v>
      </c>
      <c r="C123" s="748" t="s">
        <v>1789</v>
      </c>
      <c r="D123" s="748" t="s">
        <v>1787</v>
      </c>
      <c r="E123" s="748" t="s">
        <v>1790</v>
      </c>
      <c r="F123" s="752"/>
      <c r="G123" s="752"/>
      <c r="H123" s="766">
        <v>0</v>
      </c>
      <c r="I123" s="752">
        <v>40</v>
      </c>
      <c r="J123" s="752">
        <v>2115.1999999999998</v>
      </c>
      <c r="K123" s="766">
        <v>1</v>
      </c>
      <c r="L123" s="752">
        <v>40</v>
      </c>
      <c r="M123" s="753">
        <v>2115.1999999999998</v>
      </c>
    </row>
    <row r="124" spans="1:13" ht="14.4" customHeight="1" x14ac:dyDescent="0.3">
      <c r="A124" s="747" t="s">
        <v>593</v>
      </c>
      <c r="B124" s="748" t="s">
        <v>1791</v>
      </c>
      <c r="C124" s="748" t="s">
        <v>1792</v>
      </c>
      <c r="D124" s="748" t="s">
        <v>1793</v>
      </c>
      <c r="E124" s="748" t="s">
        <v>1794</v>
      </c>
      <c r="F124" s="752"/>
      <c r="G124" s="752"/>
      <c r="H124" s="766">
        <v>0</v>
      </c>
      <c r="I124" s="752">
        <v>29</v>
      </c>
      <c r="J124" s="752">
        <v>10757.025</v>
      </c>
      <c r="K124" s="766">
        <v>1</v>
      </c>
      <c r="L124" s="752">
        <v>29</v>
      </c>
      <c r="M124" s="753">
        <v>10757.025</v>
      </c>
    </row>
    <row r="125" spans="1:13" ht="14.4" customHeight="1" x14ac:dyDescent="0.3">
      <c r="A125" s="747" t="s">
        <v>593</v>
      </c>
      <c r="B125" s="748" t="s">
        <v>1795</v>
      </c>
      <c r="C125" s="748" t="s">
        <v>1796</v>
      </c>
      <c r="D125" s="748" t="s">
        <v>1797</v>
      </c>
      <c r="E125" s="748" t="s">
        <v>1798</v>
      </c>
      <c r="F125" s="752"/>
      <c r="G125" s="752"/>
      <c r="H125" s="766">
        <v>0</v>
      </c>
      <c r="I125" s="752">
        <v>9</v>
      </c>
      <c r="J125" s="752">
        <v>1336.5</v>
      </c>
      <c r="K125" s="766">
        <v>1</v>
      </c>
      <c r="L125" s="752">
        <v>9</v>
      </c>
      <c r="M125" s="753">
        <v>1336.5</v>
      </c>
    </row>
    <row r="126" spans="1:13" ht="14.4" customHeight="1" x14ac:dyDescent="0.3">
      <c r="A126" s="747" t="s">
        <v>593</v>
      </c>
      <c r="B126" s="748" t="s">
        <v>1795</v>
      </c>
      <c r="C126" s="748" t="s">
        <v>1799</v>
      </c>
      <c r="D126" s="748" t="s">
        <v>1797</v>
      </c>
      <c r="E126" s="748" t="s">
        <v>1800</v>
      </c>
      <c r="F126" s="752"/>
      <c r="G126" s="752"/>
      <c r="H126" s="766">
        <v>0</v>
      </c>
      <c r="I126" s="752">
        <v>2</v>
      </c>
      <c r="J126" s="752">
        <v>589.6</v>
      </c>
      <c r="K126" s="766">
        <v>1</v>
      </c>
      <c r="L126" s="752">
        <v>2</v>
      </c>
      <c r="M126" s="753">
        <v>589.6</v>
      </c>
    </row>
    <row r="127" spans="1:13" ht="14.4" customHeight="1" x14ac:dyDescent="0.3">
      <c r="A127" s="747" t="s">
        <v>593</v>
      </c>
      <c r="B127" s="748" t="s">
        <v>1914</v>
      </c>
      <c r="C127" s="748" t="s">
        <v>1915</v>
      </c>
      <c r="D127" s="748" t="s">
        <v>1916</v>
      </c>
      <c r="E127" s="748" t="s">
        <v>1917</v>
      </c>
      <c r="F127" s="752"/>
      <c r="G127" s="752"/>
      <c r="H127" s="766">
        <v>0</v>
      </c>
      <c r="I127" s="752">
        <v>4</v>
      </c>
      <c r="J127" s="752">
        <v>4404.84</v>
      </c>
      <c r="K127" s="766">
        <v>1</v>
      </c>
      <c r="L127" s="752">
        <v>4</v>
      </c>
      <c r="M127" s="753">
        <v>4404.84</v>
      </c>
    </row>
    <row r="128" spans="1:13" ht="14.4" customHeight="1" x14ac:dyDescent="0.3">
      <c r="A128" s="747" t="s">
        <v>593</v>
      </c>
      <c r="B128" s="748" t="s">
        <v>1808</v>
      </c>
      <c r="C128" s="748" t="s">
        <v>1918</v>
      </c>
      <c r="D128" s="748" t="s">
        <v>1094</v>
      </c>
      <c r="E128" s="748" t="s">
        <v>1093</v>
      </c>
      <c r="F128" s="752"/>
      <c r="G128" s="752"/>
      <c r="H128" s="766">
        <v>0</v>
      </c>
      <c r="I128" s="752">
        <v>1</v>
      </c>
      <c r="J128" s="752">
        <v>48.130000000000017</v>
      </c>
      <c r="K128" s="766">
        <v>1</v>
      </c>
      <c r="L128" s="752">
        <v>1</v>
      </c>
      <c r="M128" s="753">
        <v>48.130000000000017</v>
      </c>
    </row>
    <row r="129" spans="1:13" ht="14.4" customHeight="1" x14ac:dyDescent="0.3">
      <c r="A129" s="747" t="s">
        <v>593</v>
      </c>
      <c r="B129" s="748" t="s">
        <v>1808</v>
      </c>
      <c r="C129" s="748" t="s">
        <v>1919</v>
      </c>
      <c r="D129" s="748" t="s">
        <v>1092</v>
      </c>
      <c r="E129" s="748" t="s">
        <v>1093</v>
      </c>
      <c r="F129" s="752">
        <v>1</v>
      </c>
      <c r="G129" s="752">
        <v>47.5</v>
      </c>
      <c r="H129" s="766">
        <v>1</v>
      </c>
      <c r="I129" s="752"/>
      <c r="J129" s="752"/>
      <c r="K129" s="766">
        <v>0</v>
      </c>
      <c r="L129" s="752">
        <v>1</v>
      </c>
      <c r="M129" s="753">
        <v>47.5</v>
      </c>
    </row>
    <row r="130" spans="1:13" ht="14.4" customHeight="1" x14ac:dyDescent="0.3">
      <c r="A130" s="747" t="s">
        <v>593</v>
      </c>
      <c r="B130" s="748" t="s">
        <v>1808</v>
      </c>
      <c r="C130" s="748" t="s">
        <v>1809</v>
      </c>
      <c r="D130" s="748" t="s">
        <v>1810</v>
      </c>
      <c r="E130" s="748" t="s">
        <v>1811</v>
      </c>
      <c r="F130" s="752">
        <v>2</v>
      </c>
      <c r="G130" s="752">
        <v>54.02</v>
      </c>
      <c r="H130" s="766">
        <v>1</v>
      </c>
      <c r="I130" s="752"/>
      <c r="J130" s="752"/>
      <c r="K130" s="766">
        <v>0</v>
      </c>
      <c r="L130" s="752">
        <v>2</v>
      </c>
      <c r="M130" s="753">
        <v>54.02</v>
      </c>
    </row>
    <row r="131" spans="1:13" ht="14.4" customHeight="1" x14ac:dyDescent="0.3">
      <c r="A131" s="747" t="s">
        <v>593</v>
      </c>
      <c r="B131" s="748" t="s">
        <v>1812</v>
      </c>
      <c r="C131" s="748" t="s">
        <v>1816</v>
      </c>
      <c r="D131" s="748" t="s">
        <v>1814</v>
      </c>
      <c r="E131" s="748" t="s">
        <v>1817</v>
      </c>
      <c r="F131" s="752">
        <v>1</v>
      </c>
      <c r="G131" s="752">
        <v>774.43000000000018</v>
      </c>
      <c r="H131" s="766">
        <v>1</v>
      </c>
      <c r="I131" s="752"/>
      <c r="J131" s="752"/>
      <c r="K131" s="766">
        <v>0</v>
      </c>
      <c r="L131" s="752">
        <v>1</v>
      </c>
      <c r="M131" s="753">
        <v>774.43000000000018</v>
      </c>
    </row>
    <row r="132" spans="1:13" ht="14.4" customHeight="1" x14ac:dyDescent="0.3">
      <c r="A132" s="747" t="s">
        <v>593</v>
      </c>
      <c r="B132" s="748" t="s">
        <v>1818</v>
      </c>
      <c r="C132" s="748" t="s">
        <v>1820</v>
      </c>
      <c r="D132" s="748" t="s">
        <v>880</v>
      </c>
      <c r="E132" s="748" t="s">
        <v>882</v>
      </c>
      <c r="F132" s="752"/>
      <c r="G132" s="752"/>
      <c r="H132" s="766">
        <v>0</v>
      </c>
      <c r="I132" s="752">
        <v>40</v>
      </c>
      <c r="J132" s="752">
        <v>1346.6399999999999</v>
      </c>
      <c r="K132" s="766">
        <v>1</v>
      </c>
      <c r="L132" s="752">
        <v>40</v>
      </c>
      <c r="M132" s="753">
        <v>1346.6399999999999</v>
      </c>
    </row>
    <row r="133" spans="1:13" ht="14.4" customHeight="1" x14ac:dyDescent="0.3">
      <c r="A133" s="747" t="s">
        <v>593</v>
      </c>
      <c r="B133" s="748" t="s">
        <v>1818</v>
      </c>
      <c r="C133" s="748" t="s">
        <v>1821</v>
      </c>
      <c r="D133" s="748" t="s">
        <v>880</v>
      </c>
      <c r="E133" s="748" t="s">
        <v>1822</v>
      </c>
      <c r="F133" s="752"/>
      <c r="G133" s="752"/>
      <c r="H133" s="766">
        <v>0</v>
      </c>
      <c r="I133" s="752">
        <v>204</v>
      </c>
      <c r="J133" s="752">
        <v>10334.760000000002</v>
      </c>
      <c r="K133" s="766">
        <v>1</v>
      </c>
      <c r="L133" s="752">
        <v>204</v>
      </c>
      <c r="M133" s="753">
        <v>10334.760000000002</v>
      </c>
    </row>
    <row r="134" spans="1:13" ht="14.4" customHeight="1" x14ac:dyDescent="0.3">
      <c r="A134" s="747" t="s">
        <v>593</v>
      </c>
      <c r="B134" s="748" t="s">
        <v>1823</v>
      </c>
      <c r="C134" s="748" t="s">
        <v>1824</v>
      </c>
      <c r="D134" s="748" t="s">
        <v>1825</v>
      </c>
      <c r="E134" s="748" t="s">
        <v>1826</v>
      </c>
      <c r="F134" s="752"/>
      <c r="G134" s="752"/>
      <c r="H134" s="766">
        <v>0</v>
      </c>
      <c r="I134" s="752">
        <v>13</v>
      </c>
      <c r="J134" s="752">
        <v>2931.5</v>
      </c>
      <c r="K134" s="766">
        <v>1</v>
      </c>
      <c r="L134" s="752">
        <v>13</v>
      </c>
      <c r="M134" s="753">
        <v>2931.5</v>
      </c>
    </row>
    <row r="135" spans="1:13" ht="14.4" customHeight="1" x14ac:dyDescent="0.3">
      <c r="A135" s="747" t="s">
        <v>593</v>
      </c>
      <c r="B135" s="748" t="s">
        <v>1920</v>
      </c>
      <c r="C135" s="748" t="s">
        <v>1921</v>
      </c>
      <c r="D135" s="748" t="s">
        <v>1194</v>
      </c>
      <c r="E135" s="748" t="s">
        <v>1195</v>
      </c>
      <c r="F135" s="752"/>
      <c r="G135" s="752"/>
      <c r="H135" s="766">
        <v>0</v>
      </c>
      <c r="I135" s="752">
        <v>1</v>
      </c>
      <c r="J135" s="752">
        <v>1033.8499999999999</v>
      </c>
      <c r="K135" s="766">
        <v>1</v>
      </c>
      <c r="L135" s="752">
        <v>1</v>
      </c>
      <c r="M135" s="753">
        <v>1033.8499999999999</v>
      </c>
    </row>
    <row r="136" spans="1:13" ht="14.4" customHeight="1" x14ac:dyDescent="0.3">
      <c r="A136" s="747" t="s">
        <v>593</v>
      </c>
      <c r="B136" s="748" t="s">
        <v>1920</v>
      </c>
      <c r="C136" s="748" t="s">
        <v>1922</v>
      </c>
      <c r="D136" s="748" t="s">
        <v>1192</v>
      </c>
      <c r="E136" s="748" t="s">
        <v>1193</v>
      </c>
      <c r="F136" s="752">
        <v>1</v>
      </c>
      <c r="G136" s="752">
        <v>1354.4615167909978</v>
      </c>
      <c r="H136" s="766">
        <v>1</v>
      </c>
      <c r="I136" s="752"/>
      <c r="J136" s="752"/>
      <c r="K136" s="766">
        <v>0</v>
      </c>
      <c r="L136" s="752">
        <v>1</v>
      </c>
      <c r="M136" s="753">
        <v>1354.4615167909978</v>
      </c>
    </row>
    <row r="137" spans="1:13" ht="14.4" customHeight="1" x14ac:dyDescent="0.3">
      <c r="A137" s="747" t="s">
        <v>593</v>
      </c>
      <c r="B137" s="748" t="s">
        <v>1835</v>
      </c>
      <c r="C137" s="748" t="s">
        <v>1836</v>
      </c>
      <c r="D137" s="748" t="s">
        <v>863</v>
      </c>
      <c r="E137" s="748" t="s">
        <v>1837</v>
      </c>
      <c r="F137" s="752"/>
      <c r="G137" s="752"/>
      <c r="H137" s="766">
        <v>0</v>
      </c>
      <c r="I137" s="752">
        <v>1</v>
      </c>
      <c r="J137" s="752">
        <v>432.72000000000008</v>
      </c>
      <c r="K137" s="766">
        <v>1</v>
      </c>
      <c r="L137" s="752">
        <v>1</v>
      </c>
      <c r="M137" s="753">
        <v>432.72000000000008</v>
      </c>
    </row>
    <row r="138" spans="1:13" ht="14.4" customHeight="1" x14ac:dyDescent="0.3">
      <c r="A138" s="747" t="s">
        <v>593</v>
      </c>
      <c r="B138" s="748" t="s">
        <v>1923</v>
      </c>
      <c r="C138" s="748" t="s">
        <v>1924</v>
      </c>
      <c r="D138" s="748" t="s">
        <v>1925</v>
      </c>
      <c r="E138" s="748" t="s">
        <v>1926</v>
      </c>
      <c r="F138" s="752"/>
      <c r="G138" s="752"/>
      <c r="H138" s="766">
        <v>0</v>
      </c>
      <c r="I138" s="752">
        <v>2</v>
      </c>
      <c r="J138" s="752">
        <v>94.38</v>
      </c>
      <c r="K138" s="766">
        <v>1</v>
      </c>
      <c r="L138" s="752">
        <v>2</v>
      </c>
      <c r="M138" s="753">
        <v>94.38</v>
      </c>
    </row>
    <row r="139" spans="1:13" ht="14.4" customHeight="1" x14ac:dyDescent="0.3">
      <c r="A139" s="747" t="s">
        <v>593</v>
      </c>
      <c r="B139" s="748" t="s">
        <v>1838</v>
      </c>
      <c r="C139" s="748" t="s">
        <v>1839</v>
      </c>
      <c r="D139" s="748" t="s">
        <v>1840</v>
      </c>
      <c r="E139" s="748" t="s">
        <v>1841</v>
      </c>
      <c r="F139" s="752"/>
      <c r="G139" s="752"/>
      <c r="H139" s="766">
        <v>0</v>
      </c>
      <c r="I139" s="752">
        <v>39</v>
      </c>
      <c r="J139" s="752">
        <v>355.83999999999992</v>
      </c>
      <c r="K139" s="766">
        <v>1</v>
      </c>
      <c r="L139" s="752">
        <v>39</v>
      </c>
      <c r="M139" s="753">
        <v>355.83999999999992</v>
      </c>
    </row>
    <row r="140" spans="1:13" ht="14.4" customHeight="1" x14ac:dyDescent="0.3">
      <c r="A140" s="747" t="s">
        <v>593</v>
      </c>
      <c r="B140" s="748" t="s">
        <v>1842</v>
      </c>
      <c r="C140" s="748" t="s">
        <v>1843</v>
      </c>
      <c r="D140" s="748" t="s">
        <v>980</v>
      </c>
      <c r="E140" s="748" t="s">
        <v>1844</v>
      </c>
      <c r="F140" s="752"/>
      <c r="G140" s="752"/>
      <c r="H140" s="766">
        <v>0</v>
      </c>
      <c r="I140" s="752">
        <v>12</v>
      </c>
      <c r="J140" s="752">
        <v>547.74</v>
      </c>
      <c r="K140" s="766">
        <v>1</v>
      </c>
      <c r="L140" s="752">
        <v>12</v>
      </c>
      <c r="M140" s="753">
        <v>547.74</v>
      </c>
    </row>
    <row r="141" spans="1:13" ht="14.4" customHeight="1" x14ac:dyDescent="0.3">
      <c r="A141" s="747" t="s">
        <v>593</v>
      </c>
      <c r="B141" s="748" t="s">
        <v>1845</v>
      </c>
      <c r="C141" s="748" t="s">
        <v>1846</v>
      </c>
      <c r="D141" s="748" t="s">
        <v>1847</v>
      </c>
      <c r="E141" s="748" t="s">
        <v>1848</v>
      </c>
      <c r="F141" s="752"/>
      <c r="G141" s="752"/>
      <c r="H141" s="766">
        <v>0</v>
      </c>
      <c r="I141" s="752">
        <v>1</v>
      </c>
      <c r="J141" s="752">
        <v>91.530000000000015</v>
      </c>
      <c r="K141" s="766">
        <v>1</v>
      </c>
      <c r="L141" s="752">
        <v>1</v>
      </c>
      <c r="M141" s="753">
        <v>91.530000000000015</v>
      </c>
    </row>
    <row r="142" spans="1:13" ht="14.4" customHeight="1" x14ac:dyDescent="0.3">
      <c r="A142" s="747" t="s">
        <v>593</v>
      </c>
      <c r="B142" s="748" t="s">
        <v>1927</v>
      </c>
      <c r="C142" s="748" t="s">
        <v>1928</v>
      </c>
      <c r="D142" s="748" t="s">
        <v>1929</v>
      </c>
      <c r="E142" s="748" t="s">
        <v>1930</v>
      </c>
      <c r="F142" s="752"/>
      <c r="G142" s="752"/>
      <c r="H142" s="766">
        <v>0</v>
      </c>
      <c r="I142" s="752">
        <v>1</v>
      </c>
      <c r="J142" s="752">
        <v>427.99000000000012</v>
      </c>
      <c r="K142" s="766">
        <v>1</v>
      </c>
      <c r="L142" s="752">
        <v>1</v>
      </c>
      <c r="M142" s="753">
        <v>427.99000000000012</v>
      </c>
    </row>
    <row r="143" spans="1:13" ht="14.4" customHeight="1" x14ac:dyDescent="0.3">
      <c r="A143" s="747" t="s">
        <v>593</v>
      </c>
      <c r="B143" s="748" t="s">
        <v>1855</v>
      </c>
      <c r="C143" s="748" t="s">
        <v>1931</v>
      </c>
      <c r="D143" s="748" t="s">
        <v>1236</v>
      </c>
      <c r="E143" s="748" t="s">
        <v>1932</v>
      </c>
      <c r="F143" s="752"/>
      <c r="G143" s="752"/>
      <c r="H143" s="766">
        <v>0</v>
      </c>
      <c r="I143" s="752">
        <v>1</v>
      </c>
      <c r="J143" s="752">
        <v>49.820000000000022</v>
      </c>
      <c r="K143" s="766">
        <v>1</v>
      </c>
      <c r="L143" s="752">
        <v>1</v>
      </c>
      <c r="M143" s="753">
        <v>49.820000000000022</v>
      </c>
    </row>
    <row r="144" spans="1:13" ht="14.4" customHeight="1" x14ac:dyDescent="0.3">
      <c r="A144" s="747" t="s">
        <v>593</v>
      </c>
      <c r="B144" s="748" t="s">
        <v>1933</v>
      </c>
      <c r="C144" s="748" t="s">
        <v>1934</v>
      </c>
      <c r="D144" s="748" t="s">
        <v>1099</v>
      </c>
      <c r="E144" s="748" t="s">
        <v>1935</v>
      </c>
      <c r="F144" s="752"/>
      <c r="G144" s="752"/>
      <c r="H144" s="766">
        <v>0</v>
      </c>
      <c r="I144" s="752">
        <v>1</v>
      </c>
      <c r="J144" s="752">
        <v>34.500000000000007</v>
      </c>
      <c r="K144" s="766">
        <v>1</v>
      </c>
      <c r="L144" s="752">
        <v>1</v>
      </c>
      <c r="M144" s="753">
        <v>34.500000000000007</v>
      </c>
    </row>
    <row r="145" spans="1:13" ht="14.4" customHeight="1" x14ac:dyDescent="0.3">
      <c r="A145" s="747" t="s">
        <v>593</v>
      </c>
      <c r="B145" s="748" t="s">
        <v>1933</v>
      </c>
      <c r="C145" s="748" t="s">
        <v>1936</v>
      </c>
      <c r="D145" s="748" t="s">
        <v>1173</v>
      </c>
      <c r="E145" s="748" t="s">
        <v>1174</v>
      </c>
      <c r="F145" s="752">
        <v>2</v>
      </c>
      <c r="G145" s="752">
        <v>228.04000000000011</v>
      </c>
      <c r="H145" s="766">
        <v>1</v>
      </c>
      <c r="I145" s="752"/>
      <c r="J145" s="752"/>
      <c r="K145" s="766">
        <v>0</v>
      </c>
      <c r="L145" s="752">
        <v>2</v>
      </c>
      <c r="M145" s="753">
        <v>228.04000000000011</v>
      </c>
    </row>
    <row r="146" spans="1:13" ht="14.4" customHeight="1" x14ac:dyDescent="0.3">
      <c r="A146" s="747" t="s">
        <v>593</v>
      </c>
      <c r="B146" s="748" t="s">
        <v>1937</v>
      </c>
      <c r="C146" s="748" t="s">
        <v>1938</v>
      </c>
      <c r="D146" s="748" t="s">
        <v>1141</v>
      </c>
      <c r="E146" s="748" t="s">
        <v>1939</v>
      </c>
      <c r="F146" s="752"/>
      <c r="G146" s="752"/>
      <c r="H146" s="766">
        <v>0</v>
      </c>
      <c r="I146" s="752">
        <v>1</v>
      </c>
      <c r="J146" s="752">
        <v>80.189999999999969</v>
      </c>
      <c r="K146" s="766">
        <v>1</v>
      </c>
      <c r="L146" s="752">
        <v>1</v>
      </c>
      <c r="M146" s="753">
        <v>80.189999999999969</v>
      </c>
    </row>
    <row r="147" spans="1:13" ht="14.4" customHeight="1" x14ac:dyDescent="0.3">
      <c r="A147" s="747" t="s">
        <v>593</v>
      </c>
      <c r="B147" s="748" t="s">
        <v>1861</v>
      </c>
      <c r="C147" s="748" t="s">
        <v>1940</v>
      </c>
      <c r="D147" s="748" t="s">
        <v>1249</v>
      </c>
      <c r="E147" s="748" t="s">
        <v>1941</v>
      </c>
      <c r="F147" s="752"/>
      <c r="G147" s="752"/>
      <c r="H147" s="766">
        <v>0</v>
      </c>
      <c r="I147" s="752">
        <v>1</v>
      </c>
      <c r="J147" s="752">
        <v>195.98999999999998</v>
      </c>
      <c r="K147" s="766">
        <v>1</v>
      </c>
      <c r="L147" s="752">
        <v>1</v>
      </c>
      <c r="M147" s="753">
        <v>195.98999999999998</v>
      </c>
    </row>
    <row r="148" spans="1:13" ht="14.4" customHeight="1" x14ac:dyDescent="0.3">
      <c r="A148" s="747" t="s">
        <v>593</v>
      </c>
      <c r="B148" s="748" t="s">
        <v>1861</v>
      </c>
      <c r="C148" s="748" t="s">
        <v>1942</v>
      </c>
      <c r="D148" s="748" t="s">
        <v>1247</v>
      </c>
      <c r="E148" s="748" t="s">
        <v>996</v>
      </c>
      <c r="F148" s="752"/>
      <c r="G148" s="752"/>
      <c r="H148" s="766">
        <v>0</v>
      </c>
      <c r="I148" s="752">
        <v>8</v>
      </c>
      <c r="J148" s="752">
        <v>1039.76</v>
      </c>
      <c r="K148" s="766">
        <v>1</v>
      </c>
      <c r="L148" s="752">
        <v>8</v>
      </c>
      <c r="M148" s="753">
        <v>1039.76</v>
      </c>
    </row>
    <row r="149" spans="1:13" ht="14.4" customHeight="1" x14ac:dyDescent="0.3">
      <c r="A149" s="747" t="s">
        <v>593</v>
      </c>
      <c r="B149" s="748" t="s">
        <v>1861</v>
      </c>
      <c r="C149" s="748" t="s">
        <v>1862</v>
      </c>
      <c r="D149" s="748" t="s">
        <v>1002</v>
      </c>
      <c r="E149" s="748" t="s">
        <v>996</v>
      </c>
      <c r="F149" s="752"/>
      <c r="G149" s="752"/>
      <c r="H149" s="766">
        <v>0</v>
      </c>
      <c r="I149" s="752">
        <v>8</v>
      </c>
      <c r="J149" s="752">
        <v>1039.76</v>
      </c>
      <c r="K149" s="766">
        <v>1</v>
      </c>
      <c r="L149" s="752">
        <v>8</v>
      </c>
      <c r="M149" s="753">
        <v>1039.76</v>
      </c>
    </row>
    <row r="150" spans="1:13" ht="14.4" customHeight="1" x14ac:dyDescent="0.3">
      <c r="A150" s="747" t="s">
        <v>596</v>
      </c>
      <c r="B150" s="748" t="s">
        <v>1943</v>
      </c>
      <c r="C150" s="748" t="s">
        <v>1944</v>
      </c>
      <c r="D150" s="748" t="s">
        <v>1379</v>
      </c>
      <c r="E150" s="748" t="s">
        <v>1945</v>
      </c>
      <c r="F150" s="752"/>
      <c r="G150" s="752"/>
      <c r="H150" s="766">
        <v>0</v>
      </c>
      <c r="I150" s="752">
        <v>5</v>
      </c>
      <c r="J150" s="752">
        <v>333.25</v>
      </c>
      <c r="K150" s="766">
        <v>1</v>
      </c>
      <c r="L150" s="752">
        <v>5</v>
      </c>
      <c r="M150" s="753">
        <v>333.25</v>
      </c>
    </row>
    <row r="151" spans="1:13" ht="14.4" customHeight="1" x14ac:dyDescent="0.3">
      <c r="A151" s="747" t="s">
        <v>596</v>
      </c>
      <c r="B151" s="748" t="s">
        <v>1623</v>
      </c>
      <c r="C151" s="748" t="s">
        <v>1624</v>
      </c>
      <c r="D151" s="748" t="s">
        <v>681</v>
      </c>
      <c r="E151" s="748" t="s">
        <v>1625</v>
      </c>
      <c r="F151" s="752"/>
      <c r="G151" s="752"/>
      <c r="H151" s="766">
        <v>0</v>
      </c>
      <c r="I151" s="752">
        <v>420</v>
      </c>
      <c r="J151" s="752">
        <v>6963.8</v>
      </c>
      <c r="K151" s="766">
        <v>1</v>
      </c>
      <c r="L151" s="752">
        <v>420</v>
      </c>
      <c r="M151" s="753">
        <v>6963.8</v>
      </c>
    </row>
    <row r="152" spans="1:13" ht="14.4" customHeight="1" x14ac:dyDescent="0.3">
      <c r="A152" s="747" t="s">
        <v>596</v>
      </c>
      <c r="B152" s="748" t="s">
        <v>1626</v>
      </c>
      <c r="C152" s="748" t="s">
        <v>1868</v>
      </c>
      <c r="D152" s="748" t="s">
        <v>1628</v>
      </c>
      <c r="E152" s="748" t="s">
        <v>1869</v>
      </c>
      <c r="F152" s="752"/>
      <c r="G152" s="752"/>
      <c r="H152" s="766">
        <v>0</v>
      </c>
      <c r="I152" s="752">
        <v>2</v>
      </c>
      <c r="J152" s="752">
        <v>246.62000000000009</v>
      </c>
      <c r="K152" s="766">
        <v>1</v>
      </c>
      <c r="L152" s="752">
        <v>2</v>
      </c>
      <c r="M152" s="753">
        <v>246.62000000000009</v>
      </c>
    </row>
    <row r="153" spans="1:13" ht="14.4" customHeight="1" x14ac:dyDescent="0.3">
      <c r="A153" s="747" t="s">
        <v>596</v>
      </c>
      <c r="B153" s="748" t="s">
        <v>1946</v>
      </c>
      <c r="C153" s="748" t="s">
        <v>1947</v>
      </c>
      <c r="D153" s="748" t="s">
        <v>1381</v>
      </c>
      <c r="E153" s="748" t="s">
        <v>1948</v>
      </c>
      <c r="F153" s="752"/>
      <c r="G153" s="752"/>
      <c r="H153" s="766">
        <v>0</v>
      </c>
      <c r="I153" s="752">
        <v>10</v>
      </c>
      <c r="J153" s="752">
        <v>1075.6200000000003</v>
      </c>
      <c r="K153" s="766">
        <v>1</v>
      </c>
      <c r="L153" s="752">
        <v>10</v>
      </c>
      <c r="M153" s="753">
        <v>1075.6200000000003</v>
      </c>
    </row>
    <row r="154" spans="1:13" ht="14.4" customHeight="1" x14ac:dyDescent="0.3">
      <c r="A154" s="747" t="s">
        <v>596</v>
      </c>
      <c r="B154" s="748" t="s">
        <v>1634</v>
      </c>
      <c r="C154" s="748" t="s">
        <v>1635</v>
      </c>
      <c r="D154" s="748" t="s">
        <v>1636</v>
      </c>
      <c r="E154" s="748" t="s">
        <v>1637</v>
      </c>
      <c r="F154" s="752"/>
      <c r="G154" s="752"/>
      <c r="H154" s="766">
        <v>0</v>
      </c>
      <c r="I154" s="752">
        <v>7</v>
      </c>
      <c r="J154" s="752">
        <v>2842.0699999999997</v>
      </c>
      <c r="K154" s="766">
        <v>1</v>
      </c>
      <c r="L154" s="752">
        <v>7</v>
      </c>
      <c r="M154" s="753">
        <v>2842.0699999999997</v>
      </c>
    </row>
    <row r="155" spans="1:13" ht="14.4" customHeight="1" x14ac:dyDescent="0.3">
      <c r="A155" s="747" t="s">
        <v>596</v>
      </c>
      <c r="B155" s="748" t="s">
        <v>1949</v>
      </c>
      <c r="C155" s="748" t="s">
        <v>1950</v>
      </c>
      <c r="D155" s="748" t="s">
        <v>1951</v>
      </c>
      <c r="E155" s="748" t="s">
        <v>1952</v>
      </c>
      <c r="F155" s="752"/>
      <c r="G155" s="752"/>
      <c r="H155" s="766">
        <v>0</v>
      </c>
      <c r="I155" s="752">
        <v>2</v>
      </c>
      <c r="J155" s="752">
        <v>184.86</v>
      </c>
      <c r="K155" s="766">
        <v>1</v>
      </c>
      <c r="L155" s="752">
        <v>2</v>
      </c>
      <c r="M155" s="753">
        <v>184.86</v>
      </c>
    </row>
    <row r="156" spans="1:13" ht="14.4" customHeight="1" x14ac:dyDescent="0.3">
      <c r="A156" s="747" t="s">
        <v>596</v>
      </c>
      <c r="B156" s="748" t="s">
        <v>1642</v>
      </c>
      <c r="C156" s="748" t="s">
        <v>1643</v>
      </c>
      <c r="D156" s="748" t="s">
        <v>747</v>
      </c>
      <c r="E156" s="748" t="s">
        <v>1644</v>
      </c>
      <c r="F156" s="752"/>
      <c r="G156" s="752"/>
      <c r="H156" s="766">
        <v>0</v>
      </c>
      <c r="I156" s="752">
        <v>26</v>
      </c>
      <c r="J156" s="752">
        <v>85800</v>
      </c>
      <c r="K156" s="766">
        <v>1</v>
      </c>
      <c r="L156" s="752">
        <v>26</v>
      </c>
      <c r="M156" s="753">
        <v>85800</v>
      </c>
    </row>
    <row r="157" spans="1:13" ht="14.4" customHeight="1" x14ac:dyDescent="0.3">
      <c r="A157" s="747" t="s">
        <v>596</v>
      </c>
      <c r="B157" s="748" t="s">
        <v>1642</v>
      </c>
      <c r="C157" s="748" t="s">
        <v>1953</v>
      </c>
      <c r="D157" s="748" t="s">
        <v>751</v>
      </c>
      <c r="E157" s="748" t="s">
        <v>1954</v>
      </c>
      <c r="F157" s="752"/>
      <c r="G157" s="752"/>
      <c r="H157" s="766">
        <v>0</v>
      </c>
      <c r="I157" s="752">
        <v>1</v>
      </c>
      <c r="J157" s="752">
        <v>1106.26</v>
      </c>
      <c r="K157" s="766">
        <v>1</v>
      </c>
      <c r="L157" s="752">
        <v>1</v>
      </c>
      <c r="M157" s="753">
        <v>1106.26</v>
      </c>
    </row>
    <row r="158" spans="1:13" ht="14.4" customHeight="1" x14ac:dyDescent="0.3">
      <c r="A158" s="747" t="s">
        <v>596</v>
      </c>
      <c r="B158" s="748" t="s">
        <v>1642</v>
      </c>
      <c r="C158" s="748" t="s">
        <v>1955</v>
      </c>
      <c r="D158" s="748" t="s">
        <v>749</v>
      </c>
      <c r="E158" s="748" t="s">
        <v>1956</v>
      </c>
      <c r="F158" s="752">
        <v>1</v>
      </c>
      <c r="G158" s="752">
        <v>118.99</v>
      </c>
      <c r="H158" s="766">
        <v>1</v>
      </c>
      <c r="I158" s="752"/>
      <c r="J158" s="752"/>
      <c r="K158" s="766">
        <v>0</v>
      </c>
      <c r="L158" s="752">
        <v>1</v>
      </c>
      <c r="M158" s="753">
        <v>118.99</v>
      </c>
    </row>
    <row r="159" spans="1:13" ht="14.4" customHeight="1" x14ac:dyDescent="0.3">
      <c r="A159" s="747" t="s">
        <v>596</v>
      </c>
      <c r="B159" s="748" t="s">
        <v>1657</v>
      </c>
      <c r="C159" s="748" t="s">
        <v>1658</v>
      </c>
      <c r="D159" s="748" t="s">
        <v>683</v>
      </c>
      <c r="E159" s="748" t="s">
        <v>1659</v>
      </c>
      <c r="F159" s="752"/>
      <c r="G159" s="752"/>
      <c r="H159" s="766">
        <v>0</v>
      </c>
      <c r="I159" s="752">
        <v>2</v>
      </c>
      <c r="J159" s="752">
        <v>89.32</v>
      </c>
      <c r="K159" s="766">
        <v>1</v>
      </c>
      <c r="L159" s="752">
        <v>2</v>
      </c>
      <c r="M159" s="753">
        <v>89.32</v>
      </c>
    </row>
    <row r="160" spans="1:13" ht="14.4" customHeight="1" x14ac:dyDescent="0.3">
      <c r="A160" s="747" t="s">
        <v>596</v>
      </c>
      <c r="B160" s="748" t="s">
        <v>1957</v>
      </c>
      <c r="C160" s="748" t="s">
        <v>1958</v>
      </c>
      <c r="D160" s="748" t="s">
        <v>1959</v>
      </c>
      <c r="E160" s="748" t="s">
        <v>1960</v>
      </c>
      <c r="F160" s="752"/>
      <c r="G160" s="752"/>
      <c r="H160" s="766">
        <v>0</v>
      </c>
      <c r="I160" s="752">
        <v>1</v>
      </c>
      <c r="J160" s="752">
        <v>97.759999999999991</v>
      </c>
      <c r="K160" s="766">
        <v>1</v>
      </c>
      <c r="L160" s="752">
        <v>1</v>
      </c>
      <c r="M160" s="753">
        <v>97.759999999999991</v>
      </c>
    </row>
    <row r="161" spans="1:13" ht="14.4" customHeight="1" x14ac:dyDescent="0.3">
      <c r="A161" s="747" t="s">
        <v>596</v>
      </c>
      <c r="B161" s="748" t="s">
        <v>1961</v>
      </c>
      <c r="C161" s="748" t="s">
        <v>1962</v>
      </c>
      <c r="D161" s="748" t="s">
        <v>1963</v>
      </c>
      <c r="E161" s="748" t="s">
        <v>1964</v>
      </c>
      <c r="F161" s="752"/>
      <c r="G161" s="752"/>
      <c r="H161" s="766">
        <v>0</v>
      </c>
      <c r="I161" s="752">
        <v>1</v>
      </c>
      <c r="J161" s="752">
        <v>172.93</v>
      </c>
      <c r="K161" s="766">
        <v>1</v>
      </c>
      <c r="L161" s="752">
        <v>1</v>
      </c>
      <c r="M161" s="753">
        <v>172.93</v>
      </c>
    </row>
    <row r="162" spans="1:13" ht="14.4" customHeight="1" x14ac:dyDescent="0.3">
      <c r="A162" s="747" t="s">
        <v>596</v>
      </c>
      <c r="B162" s="748" t="s">
        <v>1662</v>
      </c>
      <c r="C162" s="748" t="s">
        <v>1663</v>
      </c>
      <c r="D162" s="748" t="s">
        <v>757</v>
      </c>
      <c r="E162" s="748" t="s">
        <v>758</v>
      </c>
      <c r="F162" s="752"/>
      <c r="G162" s="752"/>
      <c r="H162" s="766">
        <v>0</v>
      </c>
      <c r="I162" s="752">
        <v>42</v>
      </c>
      <c r="J162" s="752">
        <v>1696.38</v>
      </c>
      <c r="K162" s="766">
        <v>1</v>
      </c>
      <c r="L162" s="752">
        <v>42</v>
      </c>
      <c r="M162" s="753">
        <v>1696.38</v>
      </c>
    </row>
    <row r="163" spans="1:13" ht="14.4" customHeight="1" x14ac:dyDescent="0.3">
      <c r="A163" s="747" t="s">
        <v>596</v>
      </c>
      <c r="B163" s="748" t="s">
        <v>1666</v>
      </c>
      <c r="C163" s="748" t="s">
        <v>1669</v>
      </c>
      <c r="D163" s="748" t="s">
        <v>773</v>
      </c>
      <c r="E163" s="748" t="s">
        <v>1670</v>
      </c>
      <c r="F163" s="752"/>
      <c r="G163" s="752"/>
      <c r="H163" s="766">
        <v>0</v>
      </c>
      <c r="I163" s="752">
        <v>26</v>
      </c>
      <c r="J163" s="752">
        <v>1051.5</v>
      </c>
      <c r="K163" s="766">
        <v>1</v>
      </c>
      <c r="L163" s="752">
        <v>26</v>
      </c>
      <c r="M163" s="753">
        <v>1051.5</v>
      </c>
    </row>
    <row r="164" spans="1:13" ht="14.4" customHeight="1" x14ac:dyDescent="0.3">
      <c r="A164" s="747" t="s">
        <v>596</v>
      </c>
      <c r="B164" s="748" t="s">
        <v>1877</v>
      </c>
      <c r="C164" s="748" t="s">
        <v>1878</v>
      </c>
      <c r="D164" s="748" t="s">
        <v>1879</v>
      </c>
      <c r="E164" s="748" t="s">
        <v>1880</v>
      </c>
      <c r="F164" s="752"/>
      <c r="G164" s="752"/>
      <c r="H164" s="766">
        <v>0</v>
      </c>
      <c r="I164" s="752">
        <v>2</v>
      </c>
      <c r="J164" s="752">
        <v>55.580000000000005</v>
      </c>
      <c r="K164" s="766">
        <v>1</v>
      </c>
      <c r="L164" s="752">
        <v>2</v>
      </c>
      <c r="M164" s="753">
        <v>55.580000000000005</v>
      </c>
    </row>
    <row r="165" spans="1:13" ht="14.4" customHeight="1" x14ac:dyDescent="0.3">
      <c r="A165" s="747" t="s">
        <v>596</v>
      </c>
      <c r="B165" s="748" t="s">
        <v>1673</v>
      </c>
      <c r="C165" s="748" t="s">
        <v>1965</v>
      </c>
      <c r="D165" s="748" t="s">
        <v>659</v>
      </c>
      <c r="E165" s="748" t="s">
        <v>1324</v>
      </c>
      <c r="F165" s="752"/>
      <c r="G165" s="752"/>
      <c r="H165" s="766">
        <v>0</v>
      </c>
      <c r="I165" s="752">
        <v>1</v>
      </c>
      <c r="J165" s="752">
        <v>86.280000000000015</v>
      </c>
      <c r="K165" s="766">
        <v>1</v>
      </c>
      <c r="L165" s="752">
        <v>1</v>
      </c>
      <c r="M165" s="753">
        <v>86.280000000000015</v>
      </c>
    </row>
    <row r="166" spans="1:13" ht="14.4" customHeight="1" x14ac:dyDescent="0.3">
      <c r="A166" s="747" t="s">
        <v>596</v>
      </c>
      <c r="B166" s="748" t="s">
        <v>1681</v>
      </c>
      <c r="C166" s="748" t="s">
        <v>1682</v>
      </c>
      <c r="D166" s="748" t="s">
        <v>1683</v>
      </c>
      <c r="E166" s="748" t="s">
        <v>1684</v>
      </c>
      <c r="F166" s="752"/>
      <c r="G166" s="752"/>
      <c r="H166" s="766">
        <v>0</v>
      </c>
      <c r="I166" s="752">
        <v>1</v>
      </c>
      <c r="J166" s="752">
        <v>8.6599999999999984</v>
      </c>
      <c r="K166" s="766">
        <v>1</v>
      </c>
      <c r="L166" s="752">
        <v>1</v>
      </c>
      <c r="M166" s="753">
        <v>8.6599999999999984</v>
      </c>
    </row>
    <row r="167" spans="1:13" ht="14.4" customHeight="1" x14ac:dyDescent="0.3">
      <c r="A167" s="747" t="s">
        <v>596</v>
      </c>
      <c r="B167" s="748" t="s">
        <v>1681</v>
      </c>
      <c r="C167" s="748" t="s">
        <v>1966</v>
      </c>
      <c r="D167" s="748" t="s">
        <v>1683</v>
      </c>
      <c r="E167" s="748" t="s">
        <v>1939</v>
      </c>
      <c r="F167" s="752"/>
      <c r="G167" s="752"/>
      <c r="H167" s="766">
        <v>0</v>
      </c>
      <c r="I167" s="752">
        <v>2</v>
      </c>
      <c r="J167" s="752">
        <v>29.980000000000004</v>
      </c>
      <c r="K167" s="766">
        <v>1</v>
      </c>
      <c r="L167" s="752">
        <v>2</v>
      </c>
      <c r="M167" s="753">
        <v>29.980000000000004</v>
      </c>
    </row>
    <row r="168" spans="1:13" ht="14.4" customHeight="1" x14ac:dyDescent="0.3">
      <c r="A168" s="747" t="s">
        <v>596</v>
      </c>
      <c r="B168" s="748" t="s">
        <v>1685</v>
      </c>
      <c r="C168" s="748" t="s">
        <v>1686</v>
      </c>
      <c r="D168" s="748" t="s">
        <v>1687</v>
      </c>
      <c r="E168" s="748" t="s">
        <v>1688</v>
      </c>
      <c r="F168" s="752"/>
      <c r="G168" s="752"/>
      <c r="H168" s="766">
        <v>0</v>
      </c>
      <c r="I168" s="752">
        <v>1</v>
      </c>
      <c r="J168" s="752">
        <v>32.33</v>
      </c>
      <c r="K168" s="766">
        <v>1</v>
      </c>
      <c r="L168" s="752">
        <v>1</v>
      </c>
      <c r="M168" s="753">
        <v>32.33</v>
      </c>
    </row>
    <row r="169" spans="1:13" ht="14.4" customHeight="1" x14ac:dyDescent="0.3">
      <c r="A169" s="747" t="s">
        <v>596</v>
      </c>
      <c r="B169" s="748" t="s">
        <v>1885</v>
      </c>
      <c r="C169" s="748" t="s">
        <v>1886</v>
      </c>
      <c r="D169" s="748" t="s">
        <v>1887</v>
      </c>
      <c r="E169" s="748" t="s">
        <v>1888</v>
      </c>
      <c r="F169" s="752"/>
      <c r="G169" s="752"/>
      <c r="H169" s="766">
        <v>0</v>
      </c>
      <c r="I169" s="752">
        <v>1</v>
      </c>
      <c r="J169" s="752">
        <v>32.97</v>
      </c>
      <c r="K169" s="766">
        <v>1</v>
      </c>
      <c r="L169" s="752">
        <v>1</v>
      </c>
      <c r="M169" s="753">
        <v>32.97</v>
      </c>
    </row>
    <row r="170" spans="1:13" ht="14.4" customHeight="1" x14ac:dyDescent="0.3">
      <c r="A170" s="747" t="s">
        <v>596</v>
      </c>
      <c r="B170" s="748" t="s">
        <v>1692</v>
      </c>
      <c r="C170" s="748" t="s">
        <v>1967</v>
      </c>
      <c r="D170" s="748" t="s">
        <v>1694</v>
      </c>
      <c r="E170" s="748" t="s">
        <v>1939</v>
      </c>
      <c r="F170" s="752"/>
      <c r="G170" s="752"/>
      <c r="H170" s="766">
        <v>0</v>
      </c>
      <c r="I170" s="752">
        <v>1</v>
      </c>
      <c r="J170" s="752">
        <v>60.359999999999992</v>
      </c>
      <c r="K170" s="766">
        <v>1</v>
      </c>
      <c r="L170" s="752">
        <v>1</v>
      </c>
      <c r="M170" s="753">
        <v>60.359999999999992</v>
      </c>
    </row>
    <row r="171" spans="1:13" ht="14.4" customHeight="1" x14ac:dyDescent="0.3">
      <c r="A171" s="747" t="s">
        <v>596</v>
      </c>
      <c r="B171" s="748" t="s">
        <v>1692</v>
      </c>
      <c r="C171" s="748" t="s">
        <v>1693</v>
      </c>
      <c r="D171" s="748" t="s">
        <v>1694</v>
      </c>
      <c r="E171" s="748" t="s">
        <v>1695</v>
      </c>
      <c r="F171" s="752"/>
      <c r="G171" s="752"/>
      <c r="H171" s="766">
        <v>0</v>
      </c>
      <c r="I171" s="752">
        <v>1</v>
      </c>
      <c r="J171" s="752">
        <v>14.77</v>
      </c>
      <c r="K171" s="766">
        <v>1</v>
      </c>
      <c r="L171" s="752">
        <v>1</v>
      </c>
      <c r="M171" s="753">
        <v>14.77</v>
      </c>
    </row>
    <row r="172" spans="1:13" ht="14.4" customHeight="1" x14ac:dyDescent="0.3">
      <c r="A172" s="747" t="s">
        <v>596</v>
      </c>
      <c r="B172" s="748" t="s">
        <v>1968</v>
      </c>
      <c r="C172" s="748" t="s">
        <v>1969</v>
      </c>
      <c r="D172" s="748" t="s">
        <v>1326</v>
      </c>
      <c r="E172" s="748" t="s">
        <v>1327</v>
      </c>
      <c r="F172" s="752">
        <v>1</v>
      </c>
      <c r="G172" s="752">
        <v>54.47</v>
      </c>
      <c r="H172" s="766">
        <v>1</v>
      </c>
      <c r="I172" s="752"/>
      <c r="J172" s="752"/>
      <c r="K172" s="766">
        <v>0</v>
      </c>
      <c r="L172" s="752">
        <v>1</v>
      </c>
      <c r="M172" s="753">
        <v>54.47</v>
      </c>
    </row>
    <row r="173" spans="1:13" ht="14.4" customHeight="1" x14ac:dyDescent="0.3">
      <c r="A173" s="747" t="s">
        <v>596</v>
      </c>
      <c r="B173" s="748" t="s">
        <v>1696</v>
      </c>
      <c r="C173" s="748" t="s">
        <v>1970</v>
      </c>
      <c r="D173" s="748" t="s">
        <v>1698</v>
      </c>
      <c r="E173" s="748" t="s">
        <v>1971</v>
      </c>
      <c r="F173" s="752"/>
      <c r="G173" s="752"/>
      <c r="H173" s="766">
        <v>0</v>
      </c>
      <c r="I173" s="752">
        <v>1</v>
      </c>
      <c r="J173" s="752">
        <v>254.25</v>
      </c>
      <c r="K173" s="766">
        <v>1</v>
      </c>
      <c r="L173" s="752">
        <v>1</v>
      </c>
      <c r="M173" s="753">
        <v>254.25</v>
      </c>
    </row>
    <row r="174" spans="1:13" ht="14.4" customHeight="1" x14ac:dyDescent="0.3">
      <c r="A174" s="747" t="s">
        <v>596</v>
      </c>
      <c r="B174" s="748" t="s">
        <v>1696</v>
      </c>
      <c r="C174" s="748" t="s">
        <v>1972</v>
      </c>
      <c r="D174" s="748" t="s">
        <v>1973</v>
      </c>
      <c r="E174" s="748" t="s">
        <v>1974</v>
      </c>
      <c r="F174" s="752"/>
      <c r="G174" s="752"/>
      <c r="H174" s="766">
        <v>0</v>
      </c>
      <c r="I174" s="752">
        <v>1</v>
      </c>
      <c r="J174" s="752">
        <v>56.690000000000012</v>
      </c>
      <c r="K174" s="766">
        <v>1</v>
      </c>
      <c r="L174" s="752">
        <v>1</v>
      </c>
      <c r="M174" s="753">
        <v>56.690000000000012</v>
      </c>
    </row>
    <row r="175" spans="1:13" ht="14.4" customHeight="1" x14ac:dyDescent="0.3">
      <c r="A175" s="747" t="s">
        <v>596</v>
      </c>
      <c r="B175" s="748" t="s">
        <v>1894</v>
      </c>
      <c r="C175" s="748" t="s">
        <v>1975</v>
      </c>
      <c r="D175" s="748" t="s">
        <v>1896</v>
      </c>
      <c r="E175" s="748" t="s">
        <v>1976</v>
      </c>
      <c r="F175" s="752"/>
      <c r="G175" s="752"/>
      <c r="H175" s="766">
        <v>0</v>
      </c>
      <c r="I175" s="752">
        <v>1</v>
      </c>
      <c r="J175" s="752">
        <v>168.44</v>
      </c>
      <c r="K175" s="766">
        <v>1</v>
      </c>
      <c r="L175" s="752">
        <v>1</v>
      </c>
      <c r="M175" s="753">
        <v>168.44</v>
      </c>
    </row>
    <row r="176" spans="1:13" ht="14.4" customHeight="1" x14ac:dyDescent="0.3">
      <c r="A176" s="747" t="s">
        <v>596</v>
      </c>
      <c r="B176" s="748" t="s">
        <v>1894</v>
      </c>
      <c r="C176" s="748" t="s">
        <v>1977</v>
      </c>
      <c r="D176" s="748" t="s">
        <v>1896</v>
      </c>
      <c r="E176" s="748" t="s">
        <v>1978</v>
      </c>
      <c r="F176" s="752"/>
      <c r="G176" s="752"/>
      <c r="H176" s="766">
        <v>0</v>
      </c>
      <c r="I176" s="752">
        <v>1</v>
      </c>
      <c r="J176" s="752">
        <v>545.79999999999995</v>
      </c>
      <c r="K176" s="766">
        <v>1</v>
      </c>
      <c r="L176" s="752">
        <v>1</v>
      </c>
      <c r="M176" s="753">
        <v>545.79999999999995</v>
      </c>
    </row>
    <row r="177" spans="1:13" ht="14.4" customHeight="1" x14ac:dyDescent="0.3">
      <c r="A177" s="747" t="s">
        <v>596</v>
      </c>
      <c r="B177" s="748" t="s">
        <v>1894</v>
      </c>
      <c r="C177" s="748" t="s">
        <v>1979</v>
      </c>
      <c r="D177" s="748" t="s">
        <v>1896</v>
      </c>
      <c r="E177" s="748" t="s">
        <v>1980</v>
      </c>
      <c r="F177" s="752"/>
      <c r="G177" s="752"/>
      <c r="H177" s="766">
        <v>0</v>
      </c>
      <c r="I177" s="752">
        <v>1</v>
      </c>
      <c r="J177" s="752">
        <v>640.02</v>
      </c>
      <c r="K177" s="766">
        <v>1</v>
      </c>
      <c r="L177" s="752">
        <v>1</v>
      </c>
      <c r="M177" s="753">
        <v>640.02</v>
      </c>
    </row>
    <row r="178" spans="1:13" ht="14.4" customHeight="1" x14ac:dyDescent="0.3">
      <c r="A178" s="747" t="s">
        <v>596</v>
      </c>
      <c r="B178" s="748" t="s">
        <v>1700</v>
      </c>
      <c r="C178" s="748" t="s">
        <v>1701</v>
      </c>
      <c r="D178" s="748" t="s">
        <v>835</v>
      </c>
      <c r="E178" s="748" t="s">
        <v>1702</v>
      </c>
      <c r="F178" s="752"/>
      <c r="G178" s="752"/>
      <c r="H178" s="766">
        <v>0</v>
      </c>
      <c r="I178" s="752">
        <v>1</v>
      </c>
      <c r="J178" s="752">
        <v>18.29</v>
      </c>
      <c r="K178" s="766">
        <v>1</v>
      </c>
      <c r="L178" s="752">
        <v>1</v>
      </c>
      <c r="M178" s="753">
        <v>18.29</v>
      </c>
    </row>
    <row r="179" spans="1:13" ht="14.4" customHeight="1" x14ac:dyDescent="0.3">
      <c r="A179" s="747" t="s">
        <v>596</v>
      </c>
      <c r="B179" s="748" t="s">
        <v>1718</v>
      </c>
      <c r="C179" s="748" t="s">
        <v>1722</v>
      </c>
      <c r="D179" s="748" t="s">
        <v>1723</v>
      </c>
      <c r="E179" s="748" t="s">
        <v>1724</v>
      </c>
      <c r="F179" s="752"/>
      <c r="G179" s="752"/>
      <c r="H179" s="766">
        <v>0</v>
      </c>
      <c r="I179" s="752">
        <v>1</v>
      </c>
      <c r="J179" s="752">
        <v>69.370000000000033</v>
      </c>
      <c r="K179" s="766">
        <v>1</v>
      </c>
      <c r="L179" s="752">
        <v>1</v>
      </c>
      <c r="M179" s="753">
        <v>69.370000000000033</v>
      </c>
    </row>
    <row r="180" spans="1:13" ht="14.4" customHeight="1" x14ac:dyDescent="0.3">
      <c r="A180" s="747" t="s">
        <v>596</v>
      </c>
      <c r="B180" s="748" t="s">
        <v>1981</v>
      </c>
      <c r="C180" s="748" t="s">
        <v>1982</v>
      </c>
      <c r="D180" s="748" t="s">
        <v>1323</v>
      </c>
      <c r="E180" s="748" t="s">
        <v>1324</v>
      </c>
      <c r="F180" s="752"/>
      <c r="G180" s="752"/>
      <c r="H180" s="766">
        <v>0</v>
      </c>
      <c r="I180" s="752">
        <v>1</v>
      </c>
      <c r="J180" s="752">
        <v>529.05999999999983</v>
      </c>
      <c r="K180" s="766">
        <v>1</v>
      </c>
      <c r="L180" s="752">
        <v>1</v>
      </c>
      <c r="M180" s="753">
        <v>529.05999999999983</v>
      </c>
    </row>
    <row r="181" spans="1:13" ht="14.4" customHeight="1" x14ac:dyDescent="0.3">
      <c r="A181" s="747" t="s">
        <v>596</v>
      </c>
      <c r="B181" s="748" t="s">
        <v>1738</v>
      </c>
      <c r="C181" s="748" t="s">
        <v>1739</v>
      </c>
      <c r="D181" s="748" t="s">
        <v>1740</v>
      </c>
      <c r="E181" s="748" t="s">
        <v>1741</v>
      </c>
      <c r="F181" s="752">
        <v>80</v>
      </c>
      <c r="G181" s="752">
        <v>2902.4000000000005</v>
      </c>
      <c r="H181" s="766">
        <v>1</v>
      </c>
      <c r="I181" s="752"/>
      <c r="J181" s="752"/>
      <c r="K181" s="766">
        <v>0</v>
      </c>
      <c r="L181" s="752">
        <v>80</v>
      </c>
      <c r="M181" s="753">
        <v>2902.4000000000005</v>
      </c>
    </row>
    <row r="182" spans="1:13" ht="14.4" customHeight="1" x14ac:dyDescent="0.3">
      <c r="A182" s="747" t="s">
        <v>596</v>
      </c>
      <c r="B182" s="748" t="s">
        <v>1738</v>
      </c>
      <c r="C182" s="748" t="s">
        <v>1742</v>
      </c>
      <c r="D182" s="748" t="s">
        <v>1743</v>
      </c>
      <c r="E182" s="748" t="s">
        <v>1744</v>
      </c>
      <c r="F182" s="752"/>
      <c r="G182" s="752"/>
      <c r="H182" s="766">
        <v>0</v>
      </c>
      <c r="I182" s="752">
        <v>8</v>
      </c>
      <c r="J182" s="752">
        <v>2514.16</v>
      </c>
      <c r="K182" s="766">
        <v>1</v>
      </c>
      <c r="L182" s="752">
        <v>8</v>
      </c>
      <c r="M182" s="753">
        <v>2514.16</v>
      </c>
    </row>
    <row r="183" spans="1:13" ht="14.4" customHeight="1" x14ac:dyDescent="0.3">
      <c r="A183" s="747" t="s">
        <v>596</v>
      </c>
      <c r="B183" s="748" t="s">
        <v>1745</v>
      </c>
      <c r="C183" s="748" t="s">
        <v>1749</v>
      </c>
      <c r="D183" s="748" t="s">
        <v>1750</v>
      </c>
      <c r="E183" s="748" t="s">
        <v>1751</v>
      </c>
      <c r="F183" s="752"/>
      <c r="G183" s="752"/>
      <c r="H183" s="766">
        <v>0</v>
      </c>
      <c r="I183" s="752">
        <v>2</v>
      </c>
      <c r="J183" s="752">
        <v>122.21999999999998</v>
      </c>
      <c r="K183" s="766">
        <v>1</v>
      </c>
      <c r="L183" s="752">
        <v>2</v>
      </c>
      <c r="M183" s="753">
        <v>122.21999999999998</v>
      </c>
    </row>
    <row r="184" spans="1:13" ht="14.4" customHeight="1" x14ac:dyDescent="0.3">
      <c r="A184" s="747" t="s">
        <v>596</v>
      </c>
      <c r="B184" s="748" t="s">
        <v>1752</v>
      </c>
      <c r="C184" s="748" t="s">
        <v>1753</v>
      </c>
      <c r="D184" s="748" t="s">
        <v>1754</v>
      </c>
      <c r="E184" s="748" t="s">
        <v>1755</v>
      </c>
      <c r="F184" s="752"/>
      <c r="G184" s="752"/>
      <c r="H184" s="766">
        <v>0</v>
      </c>
      <c r="I184" s="752">
        <v>23</v>
      </c>
      <c r="J184" s="752">
        <v>70636.450000000012</v>
      </c>
      <c r="K184" s="766">
        <v>1</v>
      </c>
      <c r="L184" s="752">
        <v>23</v>
      </c>
      <c r="M184" s="753">
        <v>70636.450000000012</v>
      </c>
    </row>
    <row r="185" spans="1:13" ht="14.4" customHeight="1" x14ac:dyDescent="0.3">
      <c r="A185" s="747" t="s">
        <v>596</v>
      </c>
      <c r="B185" s="748" t="s">
        <v>1756</v>
      </c>
      <c r="C185" s="748" t="s">
        <v>1757</v>
      </c>
      <c r="D185" s="748" t="s">
        <v>1020</v>
      </c>
      <c r="E185" s="748" t="s">
        <v>1758</v>
      </c>
      <c r="F185" s="752"/>
      <c r="G185" s="752"/>
      <c r="H185" s="766">
        <v>0</v>
      </c>
      <c r="I185" s="752">
        <v>8</v>
      </c>
      <c r="J185" s="752">
        <v>1332.1699999999996</v>
      </c>
      <c r="K185" s="766">
        <v>1</v>
      </c>
      <c r="L185" s="752">
        <v>8</v>
      </c>
      <c r="M185" s="753">
        <v>1332.1699999999996</v>
      </c>
    </row>
    <row r="186" spans="1:13" ht="14.4" customHeight="1" x14ac:dyDescent="0.3">
      <c r="A186" s="747" t="s">
        <v>596</v>
      </c>
      <c r="B186" s="748" t="s">
        <v>1756</v>
      </c>
      <c r="C186" s="748" t="s">
        <v>1983</v>
      </c>
      <c r="D186" s="748" t="s">
        <v>1020</v>
      </c>
      <c r="E186" s="748" t="s">
        <v>1984</v>
      </c>
      <c r="F186" s="752"/>
      <c r="G186" s="752"/>
      <c r="H186" s="766">
        <v>0</v>
      </c>
      <c r="I186" s="752">
        <v>5</v>
      </c>
      <c r="J186" s="752">
        <v>569.00000000000011</v>
      </c>
      <c r="K186" s="766">
        <v>1</v>
      </c>
      <c r="L186" s="752">
        <v>5</v>
      </c>
      <c r="M186" s="753">
        <v>569.00000000000011</v>
      </c>
    </row>
    <row r="187" spans="1:13" ht="14.4" customHeight="1" x14ac:dyDescent="0.3">
      <c r="A187" s="747" t="s">
        <v>596</v>
      </c>
      <c r="B187" s="748" t="s">
        <v>1762</v>
      </c>
      <c r="C187" s="748" t="s">
        <v>1763</v>
      </c>
      <c r="D187" s="748" t="s">
        <v>1764</v>
      </c>
      <c r="E187" s="748" t="s">
        <v>1765</v>
      </c>
      <c r="F187" s="752"/>
      <c r="G187" s="752"/>
      <c r="H187" s="766">
        <v>0</v>
      </c>
      <c r="I187" s="752">
        <v>52.5</v>
      </c>
      <c r="J187" s="752">
        <v>24088.35</v>
      </c>
      <c r="K187" s="766">
        <v>1</v>
      </c>
      <c r="L187" s="752">
        <v>52.5</v>
      </c>
      <c r="M187" s="753">
        <v>24088.35</v>
      </c>
    </row>
    <row r="188" spans="1:13" ht="14.4" customHeight="1" x14ac:dyDescent="0.3">
      <c r="A188" s="747" t="s">
        <v>596</v>
      </c>
      <c r="B188" s="748" t="s">
        <v>1768</v>
      </c>
      <c r="C188" s="748" t="s">
        <v>1769</v>
      </c>
      <c r="D188" s="748" t="s">
        <v>1770</v>
      </c>
      <c r="E188" s="748" t="s">
        <v>1771</v>
      </c>
      <c r="F188" s="752">
        <v>2</v>
      </c>
      <c r="G188" s="752">
        <v>2233</v>
      </c>
      <c r="H188" s="766">
        <v>1</v>
      </c>
      <c r="I188" s="752"/>
      <c r="J188" s="752"/>
      <c r="K188" s="766">
        <v>0</v>
      </c>
      <c r="L188" s="752">
        <v>2</v>
      </c>
      <c r="M188" s="753">
        <v>2233</v>
      </c>
    </row>
    <row r="189" spans="1:13" ht="14.4" customHeight="1" x14ac:dyDescent="0.3">
      <c r="A189" s="747" t="s">
        <v>596</v>
      </c>
      <c r="B189" s="748" t="s">
        <v>1768</v>
      </c>
      <c r="C189" s="748" t="s">
        <v>1772</v>
      </c>
      <c r="D189" s="748" t="s">
        <v>1773</v>
      </c>
      <c r="E189" s="748" t="s">
        <v>1771</v>
      </c>
      <c r="F189" s="752"/>
      <c r="G189" s="752"/>
      <c r="H189" s="766">
        <v>0</v>
      </c>
      <c r="I189" s="752">
        <v>20</v>
      </c>
      <c r="J189" s="752">
        <v>33491.625</v>
      </c>
      <c r="K189" s="766">
        <v>1</v>
      </c>
      <c r="L189" s="752">
        <v>20</v>
      </c>
      <c r="M189" s="753">
        <v>33491.625</v>
      </c>
    </row>
    <row r="190" spans="1:13" ht="14.4" customHeight="1" x14ac:dyDescent="0.3">
      <c r="A190" s="747" t="s">
        <v>596</v>
      </c>
      <c r="B190" s="748" t="s">
        <v>1774</v>
      </c>
      <c r="C190" s="748" t="s">
        <v>1912</v>
      </c>
      <c r="D190" s="748" t="s">
        <v>1776</v>
      </c>
      <c r="E190" s="748" t="s">
        <v>1913</v>
      </c>
      <c r="F190" s="752"/>
      <c r="G190" s="752"/>
      <c r="H190" s="766">
        <v>0</v>
      </c>
      <c r="I190" s="752">
        <v>2</v>
      </c>
      <c r="J190" s="752">
        <v>308</v>
      </c>
      <c r="K190" s="766">
        <v>1</v>
      </c>
      <c r="L190" s="752">
        <v>2</v>
      </c>
      <c r="M190" s="753">
        <v>308</v>
      </c>
    </row>
    <row r="191" spans="1:13" ht="14.4" customHeight="1" x14ac:dyDescent="0.3">
      <c r="A191" s="747" t="s">
        <v>596</v>
      </c>
      <c r="B191" s="748" t="s">
        <v>1774</v>
      </c>
      <c r="C191" s="748" t="s">
        <v>1775</v>
      </c>
      <c r="D191" s="748" t="s">
        <v>1776</v>
      </c>
      <c r="E191" s="748" t="s">
        <v>1777</v>
      </c>
      <c r="F191" s="752"/>
      <c r="G191" s="752"/>
      <c r="H191" s="766">
        <v>0</v>
      </c>
      <c r="I191" s="752">
        <v>2</v>
      </c>
      <c r="J191" s="752">
        <v>525.79999999999995</v>
      </c>
      <c r="K191" s="766">
        <v>1</v>
      </c>
      <c r="L191" s="752">
        <v>2</v>
      </c>
      <c r="M191" s="753">
        <v>525.79999999999995</v>
      </c>
    </row>
    <row r="192" spans="1:13" ht="14.4" customHeight="1" x14ac:dyDescent="0.3">
      <c r="A192" s="747" t="s">
        <v>596</v>
      </c>
      <c r="B192" s="748" t="s">
        <v>1778</v>
      </c>
      <c r="C192" s="748" t="s">
        <v>1779</v>
      </c>
      <c r="D192" s="748" t="s">
        <v>1780</v>
      </c>
      <c r="E192" s="748" t="s">
        <v>1781</v>
      </c>
      <c r="F192" s="752"/>
      <c r="G192" s="752"/>
      <c r="H192" s="766">
        <v>0</v>
      </c>
      <c r="I192" s="752">
        <v>2.5</v>
      </c>
      <c r="J192" s="752">
        <v>1403.7750000000001</v>
      </c>
      <c r="K192" s="766">
        <v>1</v>
      </c>
      <c r="L192" s="752">
        <v>2.5</v>
      </c>
      <c r="M192" s="753">
        <v>1403.7750000000001</v>
      </c>
    </row>
    <row r="193" spans="1:13" ht="14.4" customHeight="1" x14ac:dyDescent="0.3">
      <c r="A193" s="747" t="s">
        <v>596</v>
      </c>
      <c r="B193" s="748" t="s">
        <v>1782</v>
      </c>
      <c r="C193" s="748" t="s">
        <v>1783</v>
      </c>
      <c r="D193" s="748" t="s">
        <v>1014</v>
      </c>
      <c r="E193" s="748" t="s">
        <v>1784</v>
      </c>
      <c r="F193" s="752"/>
      <c r="G193" s="752"/>
      <c r="H193" s="766">
        <v>0</v>
      </c>
      <c r="I193" s="752">
        <v>15.599999999999998</v>
      </c>
      <c r="J193" s="752">
        <v>5021.5619999999999</v>
      </c>
      <c r="K193" s="766">
        <v>1</v>
      </c>
      <c r="L193" s="752">
        <v>15.599999999999998</v>
      </c>
      <c r="M193" s="753">
        <v>5021.5619999999999</v>
      </c>
    </row>
    <row r="194" spans="1:13" ht="14.4" customHeight="1" x14ac:dyDescent="0.3">
      <c r="A194" s="747" t="s">
        <v>596</v>
      </c>
      <c r="B194" s="748" t="s">
        <v>1791</v>
      </c>
      <c r="C194" s="748" t="s">
        <v>1792</v>
      </c>
      <c r="D194" s="748" t="s">
        <v>1793</v>
      </c>
      <c r="E194" s="748" t="s">
        <v>1794</v>
      </c>
      <c r="F194" s="752"/>
      <c r="G194" s="752"/>
      <c r="H194" s="766">
        <v>0</v>
      </c>
      <c r="I194" s="752">
        <v>140.4</v>
      </c>
      <c r="J194" s="752">
        <v>52001.592899999996</v>
      </c>
      <c r="K194" s="766">
        <v>1</v>
      </c>
      <c r="L194" s="752">
        <v>140.4</v>
      </c>
      <c r="M194" s="753">
        <v>52001.592899999996</v>
      </c>
    </row>
    <row r="195" spans="1:13" ht="14.4" customHeight="1" x14ac:dyDescent="0.3">
      <c r="A195" s="747" t="s">
        <v>596</v>
      </c>
      <c r="B195" s="748" t="s">
        <v>1795</v>
      </c>
      <c r="C195" s="748" t="s">
        <v>1796</v>
      </c>
      <c r="D195" s="748" t="s">
        <v>1797</v>
      </c>
      <c r="E195" s="748" t="s">
        <v>1798</v>
      </c>
      <c r="F195" s="752"/>
      <c r="G195" s="752"/>
      <c r="H195" s="766">
        <v>0</v>
      </c>
      <c r="I195" s="752">
        <v>3.3</v>
      </c>
      <c r="J195" s="752">
        <v>490.05</v>
      </c>
      <c r="K195" s="766">
        <v>1</v>
      </c>
      <c r="L195" s="752">
        <v>3.3</v>
      </c>
      <c r="M195" s="753">
        <v>490.05</v>
      </c>
    </row>
    <row r="196" spans="1:13" ht="14.4" customHeight="1" x14ac:dyDescent="0.3">
      <c r="A196" s="747" t="s">
        <v>596</v>
      </c>
      <c r="B196" s="748" t="s">
        <v>1795</v>
      </c>
      <c r="C196" s="748" t="s">
        <v>1799</v>
      </c>
      <c r="D196" s="748" t="s">
        <v>1797</v>
      </c>
      <c r="E196" s="748" t="s">
        <v>1800</v>
      </c>
      <c r="F196" s="752"/>
      <c r="G196" s="752"/>
      <c r="H196" s="766">
        <v>0</v>
      </c>
      <c r="I196" s="752">
        <v>5.5</v>
      </c>
      <c r="J196" s="752">
        <v>1621.4</v>
      </c>
      <c r="K196" s="766">
        <v>1</v>
      </c>
      <c r="L196" s="752">
        <v>5.5</v>
      </c>
      <c r="M196" s="753">
        <v>1621.4</v>
      </c>
    </row>
    <row r="197" spans="1:13" ht="14.4" customHeight="1" x14ac:dyDescent="0.3">
      <c r="A197" s="747" t="s">
        <v>596</v>
      </c>
      <c r="B197" s="748" t="s">
        <v>1808</v>
      </c>
      <c r="C197" s="748" t="s">
        <v>1985</v>
      </c>
      <c r="D197" s="748" t="s">
        <v>1094</v>
      </c>
      <c r="E197" s="748" t="s">
        <v>1277</v>
      </c>
      <c r="F197" s="752"/>
      <c r="G197" s="752"/>
      <c r="H197" s="766">
        <v>0</v>
      </c>
      <c r="I197" s="752">
        <v>1</v>
      </c>
      <c r="J197" s="752">
        <v>54.009999999999984</v>
      </c>
      <c r="K197" s="766">
        <v>1</v>
      </c>
      <c r="L197" s="752">
        <v>1</v>
      </c>
      <c r="M197" s="753">
        <v>54.009999999999984</v>
      </c>
    </row>
    <row r="198" spans="1:13" ht="14.4" customHeight="1" x14ac:dyDescent="0.3">
      <c r="A198" s="747" t="s">
        <v>596</v>
      </c>
      <c r="B198" s="748" t="s">
        <v>1808</v>
      </c>
      <c r="C198" s="748" t="s">
        <v>1918</v>
      </c>
      <c r="D198" s="748" t="s">
        <v>1094</v>
      </c>
      <c r="E198" s="748" t="s">
        <v>1093</v>
      </c>
      <c r="F198" s="752"/>
      <c r="G198" s="752"/>
      <c r="H198" s="766">
        <v>0</v>
      </c>
      <c r="I198" s="752">
        <v>2</v>
      </c>
      <c r="J198" s="752">
        <v>97.200000000000045</v>
      </c>
      <c r="K198" s="766">
        <v>1</v>
      </c>
      <c r="L198" s="752">
        <v>2</v>
      </c>
      <c r="M198" s="753">
        <v>97.200000000000045</v>
      </c>
    </row>
    <row r="199" spans="1:13" ht="14.4" customHeight="1" x14ac:dyDescent="0.3">
      <c r="A199" s="747" t="s">
        <v>596</v>
      </c>
      <c r="B199" s="748" t="s">
        <v>1808</v>
      </c>
      <c r="C199" s="748" t="s">
        <v>1986</v>
      </c>
      <c r="D199" s="748" t="s">
        <v>1092</v>
      </c>
      <c r="E199" s="748" t="s">
        <v>1277</v>
      </c>
      <c r="F199" s="752">
        <v>2</v>
      </c>
      <c r="G199" s="752">
        <v>102.44000000000003</v>
      </c>
      <c r="H199" s="766">
        <v>1</v>
      </c>
      <c r="I199" s="752"/>
      <c r="J199" s="752"/>
      <c r="K199" s="766">
        <v>0</v>
      </c>
      <c r="L199" s="752">
        <v>2</v>
      </c>
      <c r="M199" s="753">
        <v>102.44000000000003</v>
      </c>
    </row>
    <row r="200" spans="1:13" ht="14.4" customHeight="1" x14ac:dyDescent="0.3">
      <c r="A200" s="747" t="s">
        <v>596</v>
      </c>
      <c r="B200" s="748" t="s">
        <v>1812</v>
      </c>
      <c r="C200" s="748" t="s">
        <v>1987</v>
      </c>
      <c r="D200" s="748" t="s">
        <v>1988</v>
      </c>
      <c r="E200" s="748" t="s">
        <v>1989</v>
      </c>
      <c r="F200" s="752"/>
      <c r="G200" s="752"/>
      <c r="H200" s="766">
        <v>0</v>
      </c>
      <c r="I200" s="752">
        <v>3</v>
      </c>
      <c r="J200" s="752">
        <v>13518.39</v>
      </c>
      <c r="K200" s="766">
        <v>1</v>
      </c>
      <c r="L200" s="752">
        <v>3</v>
      </c>
      <c r="M200" s="753">
        <v>13518.39</v>
      </c>
    </row>
    <row r="201" spans="1:13" ht="14.4" customHeight="1" x14ac:dyDescent="0.3">
      <c r="A201" s="747" t="s">
        <v>596</v>
      </c>
      <c r="B201" s="748" t="s">
        <v>1990</v>
      </c>
      <c r="C201" s="748" t="s">
        <v>1991</v>
      </c>
      <c r="D201" s="748" t="s">
        <v>1992</v>
      </c>
      <c r="E201" s="748" t="s">
        <v>1993</v>
      </c>
      <c r="F201" s="752">
        <v>4</v>
      </c>
      <c r="G201" s="752">
        <v>3647.2200000000003</v>
      </c>
      <c r="H201" s="766">
        <v>1</v>
      </c>
      <c r="I201" s="752"/>
      <c r="J201" s="752"/>
      <c r="K201" s="766">
        <v>0</v>
      </c>
      <c r="L201" s="752">
        <v>4</v>
      </c>
      <c r="M201" s="753">
        <v>3647.2200000000003</v>
      </c>
    </row>
    <row r="202" spans="1:13" ht="14.4" customHeight="1" x14ac:dyDescent="0.3">
      <c r="A202" s="747" t="s">
        <v>596</v>
      </c>
      <c r="B202" s="748" t="s">
        <v>1994</v>
      </c>
      <c r="C202" s="748" t="s">
        <v>1995</v>
      </c>
      <c r="D202" s="748" t="s">
        <v>1996</v>
      </c>
      <c r="E202" s="748" t="s">
        <v>1997</v>
      </c>
      <c r="F202" s="752"/>
      <c r="G202" s="752"/>
      <c r="H202" s="766">
        <v>0</v>
      </c>
      <c r="I202" s="752">
        <v>2</v>
      </c>
      <c r="J202" s="752">
        <v>86.84</v>
      </c>
      <c r="K202" s="766">
        <v>1</v>
      </c>
      <c r="L202" s="752">
        <v>2</v>
      </c>
      <c r="M202" s="753">
        <v>86.84</v>
      </c>
    </row>
    <row r="203" spans="1:13" ht="14.4" customHeight="1" x14ac:dyDescent="0.3">
      <c r="A203" s="747" t="s">
        <v>596</v>
      </c>
      <c r="B203" s="748" t="s">
        <v>1818</v>
      </c>
      <c r="C203" s="748" t="s">
        <v>1819</v>
      </c>
      <c r="D203" s="748" t="s">
        <v>854</v>
      </c>
      <c r="E203" s="748" t="s">
        <v>855</v>
      </c>
      <c r="F203" s="752">
        <v>11</v>
      </c>
      <c r="G203" s="752">
        <v>1923.6200000000001</v>
      </c>
      <c r="H203" s="766">
        <v>1</v>
      </c>
      <c r="I203" s="752"/>
      <c r="J203" s="752"/>
      <c r="K203" s="766">
        <v>0</v>
      </c>
      <c r="L203" s="752">
        <v>11</v>
      </c>
      <c r="M203" s="753">
        <v>1923.6200000000001</v>
      </c>
    </row>
    <row r="204" spans="1:13" ht="14.4" customHeight="1" x14ac:dyDescent="0.3">
      <c r="A204" s="747" t="s">
        <v>596</v>
      </c>
      <c r="B204" s="748" t="s">
        <v>1818</v>
      </c>
      <c r="C204" s="748" t="s">
        <v>1820</v>
      </c>
      <c r="D204" s="748" t="s">
        <v>880</v>
      </c>
      <c r="E204" s="748" t="s">
        <v>882</v>
      </c>
      <c r="F204" s="752"/>
      <c r="G204" s="752"/>
      <c r="H204" s="766">
        <v>0</v>
      </c>
      <c r="I204" s="752">
        <v>120</v>
      </c>
      <c r="J204" s="752">
        <v>4056.0000000000005</v>
      </c>
      <c r="K204" s="766">
        <v>1</v>
      </c>
      <c r="L204" s="752">
        <v>120</v>
      </c>
      <c r="M204" s="753">
        <v>4056.0000000000005</v>
      </c>
    </row>
    <row r="205" spans="1:13" ht="14.4" customHeight="1" x14ac:dyDescent="0.3">
      <c r="A205" s="747" t="s">
        <v>596</v>
      </c>
      <c r="B205" s="748" t="s">
        <v>1818</v>
      </c>
      <c r="C205" s="748" t="s">
        <v>1821</v>
      </c>
      <c r="D205" s="748" t="s">
        <v>880</v>
      </c>
      <c r="E205" s="748" t="s">
        <v>1822</v>
      </c>
      <c r="F205" s="752"/>
      <c r="G205" s="752"/>
      <c r="H205" s="766">
        <v>0</v>
      </c>
      <c r="I205" s="752">
        <v>162</v>
      </c>
      <c r="J205" s="752">
        <v>8203.9800000000014</v>
      </c>
      <c r="K205" s="766">
        <v>1</v>
      </c>
      <c r="L205" s="752">
        <v>162</v>
      </c>
      <c r="M205" s="753">
        <v>8203.9800000000014</v>
      </c>
    </row>
    <row r="206" spans="1:13" ht="14.4" customHeight="1" x14ac:dyDescent="0.3">
      <c r="A206" s="747" t="s">
        <v>596</v>
      </c>
      <c r="B206" s="748" t="s">
        <v>1818</v>
      </c>
      <c r="C206" s="748" t="s">
        <v>1998</v>
      </c>
      <c r="D206" s="748" t="s">
        <v>880</v>
      </c>
      <c r="E206" s="748" t="s">
        <v>1999</v>
      </c>
      <c r="F206" s="752"/>
      <c r="G206" s="752"/>
      <c r="H206" s="766">
        <v>0</v>
      </c>
      <c r="I206" s="752">
        <v>10</v>
      </c>
      <c r="J206" s="752">
        <v>506.39999999999992</v>
      </c>
      <c r="K206" s="766">
        <v>1</v>
      </c>
      <c r="L206" s="752">
        <v>10</v>
      </c>
      <c r="M206" s="753">
        <v>506.39999999999992</v>
      </c>
    </row>
    <row r="207" spans="1:13" ht="14.4" customHeight="1" x14ac:dyDescent="0.3">
      <c r="A207" s="747" t="s">
        <v>596</v>
      </c>
      <c r="B207" s="748" t="s">
        <v>1823</v>
      </c>
      <c r="C207" s="748" t="s">
        <v>2000</v>
      </c>
      <c r="D207" s="748" t="s">
        <v>1825</v>
      </c>
      <c r="E207" s="748" t="s">
        <v>2001</v>
      </c>
      <c r="F207" s="752"/>
      <c r="G207" s="752"/>
      <c r="H207" s="766">
        <v>0</v>
      </c>
      <c r="I207" s="752">
        <v>17</v>
      </c>
      <c r="J207" s="752">
        <v>2831.3999816660985</v>
      </c>
      <c r="K207" s="766">
        <v>1</v>
      </c>
      <c r="L207" s="752">
        <v>17</v>
      </c>
      <c r="M207" s="753">
        <v>2831.3999816660985</v>
      </c>
    </row>
    <row r="208" spans="1:13" ht="14.4" customHeight="1" x14ac:dyDescent="0.3">
      <c r="A208" s="747" t="s">
        <v>596</v>
      </c>
      <c r="B208" s="748" t="s">
        <v>1838</v>
      </c>
      <c r="C208" s="748" t="s">
        <v>1839</v>
      </c>
      <c r="D208" s="748" t="s">
        <v>1840</v>
      </c>
      <c r="E208" s="748" t="s">
        <v>1841</v>
      </c>
      <c r="F208" s="752"/>
      <c r="G208" s="752"/>
      <c r="H208" s="766">
        <v>0</v>
      </c>
      <c r="I208" s="752">
        <v>25</v>
      </c>
      <c r="J208" s="752">
        <v>228.2</v>
      </c>
      <c r="K208" s="766">
        <v>1</v>
      </c>
      <c r="L208" s="752">
        <v>25</v>
      </c>
      <c r="M208" s="753">
        <v>228.2</v>
      </c>
    </row>
    <row r="209" spans="1:13" ht="14.4" customHeight="1" x14ac:dyDescent="0.3">
      <c r="A209" s="747" t="s">
        <v>596</v>
      </c>
      <c r="B209" s="748" t="s">
        <v>1842</v>
      </c>
      <c r="C209" s="748" t="s">
        <v>1843</v>
      </c>
      <c r="D209" s="748" t="s">
        <v>980</v>
      </c>
      <c r="E209" s="748" t="s">
        <v>1844</v>
      </c>
      <c r="F209" s="752"/>
      <c r="G209" s="752"/>
      <c r="H209" s="766">
        <v>0</v>
      </c>
      <c r="I209" s="752">
        <v>12</v>
      </c>
      <c r="J209" s="752">
        <v>548.59</v>
      </c>
      <c r="K209" s="766">
        <v>1</v>
      </c>
      <c r="L209" s="752">
        <v>12</v>
      </c>
      <c r="M209" s="753">
        <v>548.59</v>
      </c>
    </row>
    <row r="210" spans="1:13" ht="14.4" customHeight="1" x14ac:dyDescent="0.3">
      <c r="A210" s="747" t="s">
        <v>596</v>
      </c>
      <c r="B210" s="748" t="s">
        <v>1845</v>
      </c>
      <c r="C210" s="748" t="s">
        <v>1846</v>
      </c>
      <c r="D210" s="748" t="s">
        <v>1847</v>
      </c>
      <c r="E210" s="748" t="s">
        <v>1848</v>
      </c>
      <c r="F210" s="752"/>
      <c r="G210" s="752"/>
      <c r="H210" s="766">
        <v>0</v>
      </c>
      <c r="I210" s="752">
        <v>1</v>
      </c>
      <c r="J210" s="752">
        <v>91.530000000000015</v>
      </c>
      <c r="K210" s="766">
        <v>1</v>
      </c>
      <c r="L210" s="752">
        <v>1</v>
      </c>
      <c r="M210" s="753">
        <v>91.530000000000015</v>
      </c>
    </row>
    <row r="211" spans="1:13" ht="14.4" customHeight="1" x14ac:dyDescent="0.3">
      <c r="A211" s="747" t="s">
        <v>596</v>
      </c>
      <c r="B211" s="748" t="s">
        <v>1851</v>
      </c>
      <c r="C211" s="748" t="s">
        <v>1852</v>
      </c>
      <c r="D211" s="748" t="s">
        <v>1853</v>
      </c>
      <c r="E211" s="748" t="s">
        <v>1854</v>
      </c>
      <c r="F211" s="752"/>
      <c r="G211" s="752"/>
      <c r="H211" s="766">
        <v>0</v>
      </c>
      <c r="I211" s="752">
        <v>1</v>
      </c>
      <c r="J211" s="752">
        <v>138.52000000000004</v>
      </c>
      <c r="K211" s="766">
        <v>1</v>
      </c>
      <c r="L211" s="752">
        <v>1</v>
      </c>
      <c r="M211" s="753">
        <v>138.52000000000004</v>
      </c>
    </row>
    <row r="212" spans="1:13" ht="14.4" customHeight="1" x14ac:dyDescent="0.3">
      <c r="A212" s="747" t="s">
        <v>596</v>
      </c>
      <c r="B212" s="748" t="s">
        <v>2002</v>
      </c>
      <c r="C212" s="748" t="s">
        <v>2003</v>
      </c>
      <c r="D212" s="748" t="s">
        <v>1295</v>
      </c>
      <c r="E212" s="748" t="s">
        <v>1939</v>
      </c>
      <c r="F212" s="752"/>
      <c r="G212" s="752"/>
      <c r="H212" s="766">
        <v>0</v>
      </c>
      <c r="I212" s="752">
        <v>1</v>
      </c>
      <c r="J212" s="752">
        <v>70.400000000000006</v>
      </c>
      <c r="K212" s="766">
        <v>1</v>
      </c>
      <c r="L212" s="752">
        <v>1</v>
      </c>
      <c r="M212" s="753">
        <v>70.400000000000006</v>
      </c>
    </row>
    <row r="213" spans="1:13" ht="14.4" customHeight="1" x14ac:dyDescent="0.3">
      <c r="A213" s="747" t="s">
        <v>596</v>
      </c>
      <c r="B213" s="748" t="s">
        <v>1933</v>
      </c>
      <c r="C213" s="748" t="s">
        <v>1934</v>
      </c>
      <c r="D213" s="748" t="s">
        <v>1099</v>
      </c>
      <c r="E213" s="748" t="s">
        <v>1935</v>
      </c>
      <c r="F213" s="752"/>
      <c r="G213" s="752"/>
      <c r="H213" s="766">
        <v>0</v>
      </c>
      <c r="I213" s="752">
        <v>19</v>
      </c>
      <c r="J213" s="752">
        <v>643.79999999999995</v>
      </c>
      <c r="K213" s="766">
        <v>1</v>
      </c>
      <c r="L213" s="752">
        <v>19</v>
      </c>
      <c r="M213" s="753">
        <v>643.79999999999995</v>
      </c>
    </row>
    <row r="214" spans="1:13" ht="14.4" customHeight="1" x14ac:dyDescent="0.3">
      <c r="A214" s="747" t="s">
        <v>596</v>
      </c>
      <c r="B214" s="748" t="s">
        <v>1933</v>
      </c>
      <c r="C214" s="748" t="s">
        <v>1936</v>
      </c>
      <c r="D214" s="748" t="s">
        <v>1173</v>
      </c>
      <c r="E214" s="748" t="s">
        <v>1174</v>
      </c>
      <c r="F214" s="752">
        <v>6</v>
      </c>
      <c r="G214" s="752">
        <v>672.02</v>
      </c>
      <c r="H214" s="766">
        <v>1</v>
      </c>
      <c r="I214" s="752"/>
      <c r="J214" s="752"/>
      <c r="K214" s="766">
        <v>0</v>
      </c>
      <c r="L214" s="752">
        <v>6</v>
      </c>
      <c r="M214" s="753">
        <v>672.02</v>
      </c>
    </row>
    <row r="215" spans="1:13" ht="14.4" customHeight="1" x14ac:dyDescent="0.3">
      <c r="A215" s="747" t="s">
        <v>596</v>
      </c>
      <c r="B215" s="748" t="s">
        <v>1861</v>
      </c>
      <c r="C215" s="748" t="s">
        <v>2004</v>
      </c>
      <c r="D215" s="748" t="s">
        <v>1407</v>
      </c>
      <c r="E215" s="748" t="s">
        <v>996</v>
      </c>
      <c r="F215" s="752"/>
      <c r="G215" s="752"/>
      <c r="H215" s="766">
        <v>0</v>
      </c>
      <c r="I215" s="752">
        <v>8</v>
      </c>
      <c r="J215" s="752">
        <v>1039.7600000000002</v>
      </c>
      <c r="K215" s="766">
        <v>1</v>
      </c>
      <c r="L215" s="752">
        <v>8</v>
      </c>
      <c r="M215" s="753">
        <v>1039.7600000000002</v>
      </c>
    </row>
    <row r="216" spans="1:13" ht="14.4" customHeight="1" x14ac:dyDescent="0.3">
      <c r="A216" s="747" t="s">
        <v>596</v>
      </c>
      <c r="B216" s="748" t="s">
        <v>1861</v>
      </c>
      <c r="C216" s="748" t="s">
        <v>2005</v>
      </c>
      <c r="D216" s="748" t="s">
        <v>1408</v>
      </c>
      <c r="E216" s="748" t="s">
        <v>996</v>
      </c>
      <c r="F216" s="752"/>
      <c r="G216" s="752"/>
      <c r="H216" s="766">
        <v>0</v>
      </c>
      <c r="I216" s="752">
        <v>2</v>
      </c>
      <c r="J216" s="752">
        <v>259.94</v>
      </c>
      <c r="K216" s="766">
        <v>1</v>
      </c>
      <c r="L216" s="752">
        <v>2</v>
      </c>
      <c r="M216" s="753">
        <v>259.94</v>
      </c>
    </row>
    <row r="217" spans="1:13" ht="14.4" customHeight="1" x14ac:dyDescent="0.3">
      <c r="A217" s="747" t="s">
        <v>596</v>
      </c>
      <c r="B217" s="748" t="s">
        <v>1861</v>
      </c>
      <c r="C217" s="748" t="s">
        <v>1862</v>
      </c>
      <c r="D217" s="748" t="s">
        <v>1002</v>
      </c>
      <c r="E217" s="748" t="s">
        <v>996</v>
      </c>
      <c r="F217" s="752"/>
      <c r="G217" s="752"/>
      <c r="H217" s="766">
        <v>0</v>
      </c>
      <c r="I217" s="752">
        <v>7</v>
      </c>
      <c r="J217" s="752">
        <v>909.79</v>
      </c>
      <c r="K217" s="766">
        <v>1</v>
      </c>
      <c r="L217" s="752">
        <v>7</v>
      </c>
      <c r="M217" s="753">
        <v>909.79</v>
      </c>
    </row>
    <row r="218" spans="1:13" ht="14.4" customHeight="1" x14ac:dyDescent="0.3">
      <c r="A218" s="747" t="s">
        <v>599</v>
      </c>
      <c r="B218" s="748" t="s">
        <v>2006</v>
      </c>
      <c r="C218" s="748" t="s">
        <v>2007</v>
      </c>
      <c r="D218" s="748" t="s">
        <v>2008</v>
      </c>
      <c r="E218" s="748" t="s">
        <v>2009</v>
      </c>
      <c r="F218" s="752"/>
      <c r="G218" s="752"/>
      <c r="H218" s="766">
        <v>0</v>
      </c>
      <c r="I218" s="752">
        <v>0</v>
      </c>
      <c r="J218" s="752">
        <v>-1.8189894035458565E-12</v>
      </c>
      <c r="K218" s="766">
        <v>1</v>
      </c>
      <c r="L218" s="752">
        <v>0</v>
      </c>
      <c r="M218" s="753">
        <v>-1.8189894035458565E-12</v>
      </c>
    </row>
    <row r="219" spans="1:13" ht="14.4" customHeight="1" x14ac:dyDescent="0.3">
      <c r="A219" s="747" t="s">
        <v>599</v>
      </c>
      <c r="B219" s="748" t="s">
        <v>1735</v>
      </c>
      <c r="C219" s="748" t="s">
        <v>2010</v>
      </c>
      <c r="D219" s="748" t="s">
        <v>1423</v>
      </c>
      <c r="E219" s="748" t="s">
        <v>2011</v>
      </c>
      <c r="F219" s="752"/>
      <c r="G219" s="752"/>
      <c r="H219" s="766">
        <v>0</v>
      </c>
      <c r="I219" s="752">
        <v>5</v>
      </c>
      <c r="J219" s="752">
        <v>341</v>
      </c>
      <c r="K219" s="766">
        <v>1</v>
      </c>
      <c r="L219" s="752">
        <v>5</v>
      </c>
      <c r="M219" s="753">
        <v>341</v>
      </c>
    </row>
    <row r="220" spans="1:13" ht="14.4" customHeight="1" x14ac:dyDescent="0.3">
      <c r="A220" s="747" t="s">
        <v>599</v>
      </c>
      <c r="B220" s="748" t="s">
        <v>1735</v>
      </c>
      <c r="C220" s="748" t="s">
        <v>1736</v>
      </c>
      <c r="D220" s="748" t="s">
        <v>916</v>
      </c>
      <c r="E220" s="748" t="s">
        <v>1737</v>
      </c>
      <c r="F220" s="752"/>
      <c r="G220" s="752"/>
      <c r="H220" s="766">
        <v>0</v>
      </c>
      <c r="I220" s="752">
        <v>4</v>
      </c>
      <c r="J220" s="752">
        <v>259.84000000000003</v>
      </c>
      <c r="K220" s="766">
        <v>1</v>
      </c>
      <c r="L220" s="752">
        <v>4</v>
      </c>
      <c r="M220" s="753">
        <v>259.84000000000003</v>
      </c>
    </row>
    <row r="221" spans="1:13" ht="14.4" customHeight="1" x14ac:dyDescent="0.3">
      <c r="A221" s="747" t="s">
        <v>602</v>
      </c>
      <c r="B221" s="748" t="s">
        <v>1943</v>
      </c>
      <c r="C221" s="748" t="s">
        <v>1944</v>
      </c>
      <c r="D221" s="748" t="s">
        <v>1379</v>
      </c>
      <c r="E221" s="748" t="s">
        <v>1945</v>
      </c>
      <c r="F221" s="752"/>
      <c r="G221" s="752"/>
      <c r="H221" s="766">
        <v>0</v>
      </c>
      <c r="I221" s="752">
        <v>16</v>
      </c>
      <c r="J221" s="752">
        <v>1064.45</v>
      </c>
      <c r="K221" s="766">
        <v>1</v>
      </c>
      <c r="L221" s="752">
        <v>16</v>
      </c>
      <c r="M221" s="753">
        <v>1064.45</v>
      </c>
    </row>
    <row r="222" spans="1:13" ht="14.4" customHeight="1" x14ac:dyDescent="0.3">
      <c r="A222" s="747" t="s">
        <v>602</v>
      </c>
      <c r="B222" s="748" t="s">
        <v>1623</v>
      </c>
      <c r="C222" s="748" t="s">
        <v>1624</v>
      </c>
      <c r="D222" s="748" t="s">
        <v>681</v>
      </c>
      <c r="E222" s="748" t="s">
        <v>1625</v>
      </c>
      <c r="F222" s="752"/>
      <c r="G222" s="752"/>
      <c r="H222" s="766">
        <v>0</v>
      </c>
      <c r="I222" s="752">
        <v>1340</v>
      </c>
      <c r="J222" s="752">
        <v>22218.400000000001</v>
      </c>
      <c r="K222" s="766">
        <v>1</v>
      </c>
      <c r="L222" s="752">
        <v>1340</v>
      </c>
      <c r="M222" s="753">
        <v>22218.400000000001</v>
      </c>
    </row>
    <row r="223" spans="1:13" ht="14.4" customHeight="1" x14ac:dyDescent="0.3">
      <c r="A223" s="747" t="s">
        <v>602</v>
      </c>
      <c r="B223" s="748" t="s">
        <v>1626</v>
      </c>
      <c r="C223" s="748" t="s">
        <v>1868</v>
      </c>
      <c r="D223" s="748" t="s">
        <v>1628</v>
      </c>
      <c r="E223" s="748" t="s">
        <v>1869</v>
      </c>
      <c r="F223" s="752"/>
      <c r="G223" s="752"/>
      <c r="H223" s="766">
        <v>0</v>
      </c>
      <c r="I223" s="752">
        <v>4</v>
      </c>
      <c r="J223" s="752">
        <v>493.26</v>
      </c>
      <c r="K223" s="766">
        <v>1</v>
      </c>
      <c r="L223" s="752">
        <v>4</v>
      </c>
      <c r="M223" s="753">
        <v>493.26</v>
      </c>
    </row>
    <row r="224" spans="1:13" ht="14.4" customHeight="1" x14ac:dyDescent="0.3">
      <c r="A224" s="747" t="s">
        <v>602</v>
      </c>
      <c r="B224" s="748" t="s">
        <v>1634</v>
      </c>
      <c r="C224" s="748" t="s">
        <v>1635</v>
      </c>
      <c r="D224" s="748" t="s">
        <v>1636</v>
      </c>
      <c r="E224" s="748" t="s">
        <v>1637</v>
      </c>
      <c r="F224" s="752"/>
      <c r="G224" s="752"/>
      <c r="H224" s="766">
        <v>0</v>
      </c>
      <c r="I224" s="752">
        <v>11</v>
      </c>
      <c r="J224" s="752">
        <v>4466.3899999999994</v>
      </c>
      <c r="K224" s="766">
        <v>1</v>
      </c>
      <c r="L224" s="752">
        <v>11</v>
      </c>
      <c r="M224" s="753">
        <v>4466.3899999999994</v>
      </c>
    </row>
    <row r="225" spans="1:13" ht="14.4" customHeight="1" x14ac:dyDescent="0.3">
      <c r="A225" s="747" t="s">
        <v>602</v>
      </c>
      <c r="B225" s="748" t="s">
        <v>1638</v>
      </c>
      <c r="C225" s="748" t="s">
        <v>1870</v>
      </c>
      <c r="D225" s="748" t="s">
        <v>1640</v>
      </c>
      <c r="E225" s="748" t="s">
        <v>832</v>
      </c>
      <c r="F225" s="752"/>
      <c r="G225" s="752"/>
      <c r="H225" s="766">
        <v>0</v>
      </c>
      <c r="I225" s="752">
        <v>1</v>
      </c>
      <c r="J225" s="752">
        <v>23.239999999999995</v>
      </c>
      <c r="K225" s="766">
        <v>1</v>
      </c>
      <c r="L225" s="752">
        <v>1</v>
      </c>
      <c r="M225" s="753">
        <v>23.239999999999995</v>
      </c>
    </row>
    <row r="226" spans="1:13" ht="14.4" customHeight="1" x14ac:dyDescent="0.3">
      <c r="A226" s="747" t="s">
        <v>602</v>
      </c>
      <c r="B226" s="748" t="s">
        <v>1642</v>
      </c>
      <c r="C226" s="748" t="s">
        <v>1643</v>
      </c>
      <c r="D226" s="748" t="s">
        <v>747</v>
      </c>
      <c r="E226" s="748" t="s">
        <v>1644</v>
      </c>
      <c r="F226" s="752"/>
      <c r="G226" s="752"/>
      <c r="H226" s="766">
        <v>0</v>
      </c>
      <c r="I226" s="752">
        <v>10</v>
      </c>
      <c r="J226" s="752">
        <v>33000</v>
      </c>
      <c r="K226" s="766">
        <v>1</v>
      </c>
      <c r="L226" s="752">
        <v>10</v>
      </c>
      <c r="M226" s="753">
        <v>33000</v>
      </c>
    </row>
    <row r="227" spans="1:13" ht="14.4" customHeight="1" x14ac:dyDescent="0.3">
      <c r="A227" s="747" t="s">
        <v>602</v>
      </c>
      <c r="B227" s="748" t="s">
        <v>1657</v>
      </c>
      <c r="C227" s="748" t="s">
        <v>2012</v>
      </c>
      <c r="D227" s="748" t="s">
        <v>683</v>
      </c>
      <c r="E227" s="748" t="s">
        <v>2013</v>
      </c>
      <c r="F227" s="752"/>
      <c r="G227" s="752"/>
      <c r="H227" s="766">
        <v>0</v>
      </c>
      <c r="I227" s="752">
        <v>21</v>
      </c>
      <c r="J227" s="752">
        <v>2697.3100000000004</v>
      </c>
      <c r="K227" s="766">
        <v>1</v>
      </c>
      <c r="L227" s="752">
        <v>21</v>
      </c>
      <c r="M227" s="753">
        <v>2697.3100000000004</v>
      </c>
    </row>
    <row r="228" spans="1:13" ht="14.4" customHeight="1" x14ac:dyDescent="0.3">
      <c r="A228" s="747" t="s">
        <v>602</v>
      </c>
      <c r="B228" s="748" t="s">
        <v>1657</v>
      </c>
      <c r="C228" s="748" t="s">
        <v>1658</v>
      </c>
      <c r="D228" s="748" t="s">
        <v>683</v>
      </c>
      <c r="E228" s="748" t="s">
        <v>1659</v>
      </c>
      <c r="F228" s="752"/>
      <c r="G228" s="752"/>
      <c r="H228" s="766">
        <v>0</v>
      </c>
      <c r="I228" s="752">
        <v>2</v>
      </c>
      <c r="J228" s="752">
        <v>89.319999999999979</v>
      </c>
      <c r="K228" s="766">
        <v>1</v>
      </c>
      <c r="L228" s="752">
        <v>2</v>
      </c>
      <c r="M228" s="753">
        <v>89.319999999999979</v>
      </c>
    </row>
    <row r="229" spans="1:13" ht="14.4" customHeight="1" x14ac:dyDescent="0.3">
      <c r="A229" s="747" t="s">
        <v>602</v>
      </c>
      <c r="B229" s="748" t="s">
        <v>1961</v>
      </c>
      <c r="C229" s="748" t="s">
        <v>2014</v>
      </c>
      <c r="D229" s="748" t="s">
        <v>1963</v>
      </c>
      <c r="E229" s="748" t="s">
        <v>2015</v>
      </c>
      <c r="F229" s="752"/>
      <c r="G229" s="752"/>
      <c r="H229" s="766">
        <v>0</v>
      </c>
      <c r="I229" s="752">
        <v>1</v>
      </c>
      <c r="J229" s="752">
        <v>52.340000000000025</v>
      </c>
      <c r="K229" s="766">
        <v>1</v>
      </c>
      <c r="L229" s="752">
        <v>1</v>
      </c>
      <c r="M229" s="753">
        <v>52.340000000000025</v>
      </c>
    </row>
    <row r="230" spans="1:13" ht="14.4" customHeight="1" x14ac:dyDescent="0.3">
      <c r="A230" s="747" t="s">
        <v>602</v>
      </c>
      <c r="B230" s="748" t="s">
        <v>1662</v>
      </c>
      <c r="C230" s="748" t="s">
        <v>1663</v>
      </c>
      <c r="D230" s="748" t="s">
        <v>757</v>
      </c>
      <c r="E230" s="748" t="s">
        <v>758</v>
      </c>
      <c r="F230" s="752"/>
      <c r="G230" s="752"/>
      <c r="H230" s="766">
        <v>0</v>
      </c>
      <c r="I230" s="752">
        <v>146</v>
      </c>
      <c r="J230" s="752">
        <v>5896.9400000000005</v>
      </c>
      <c r="K230" s="766">
        <v>1</v>
      </c>
      <c r="L230" s="752">
        <v>146</v>
      </c>
      <c r="M230" s="753">
        <v>5896.9400000000005</v>
      </c>
    </row>
    <row r="231" spans="1:13" ht="14.4" customHeight="1" x14ac:dyDescent="0.3">
      <c r="A231" s="747" t="s">
        <v>602</v>
      </c>
      <c r="B231" s="748" t="s">
        <v>1662</v>
      </c>
      <c r="C231" s="748" t="s">
        <v>1875</v>
      </c>
      <c r="D231" s="748" t="s">
        <v>755</v>
      </c>
      <c r="E231" s="748" t="s">
        <v>1876</v>
      </c>
      <c r="F231" s="752"/>
      <c r="G231" s="752"/>
      <c r="H231" s="766">
        <v>0</v>
      </c>
      <c r="I231" s="752">
        <v>2</v>
      </c>
      <c r="J231" s="752">
        <v>62.989999999999995</v>
      </c>
      <c r="K231" s="766">
        <v>1</v>
      </c>
      <c r="L231" s="752">
        <v>2</v>
      </c>
      <c r="M231" s="753">
        <v>62.989999999999995</v>
      </c>
    </row>
    <row r="232" spans="1:13" ht="14.4" customHeight="1" x14ac:dyDescent="0.3">
      <c r="A232" s="747" t="s">
        <v>602</v>
      </c>
      <c r="B232" s="748" t="s">
        <v>1666</v>
      </c>
      <c r="C232" s="748" t="s">
        <v>1669</v>
      </c>
      <c r="D232" s="748" t="s">
        <v>773</v>
      </c>
      <c r="E232" s="748" t="s">
        <v>1670</v>
      </c>
      <c r="F232" s="752"/>
      <c r="G232" s="752"/>
      <c r="H232" s="766">
        <v>0</v>
      </c>
      <c r="I232" s="752">
        <v>23</v>
      </c>
      <c r="J232" s="752">
        <v>921.6400000000001</v>
      </c>
      <c r="K232" s="766">
        <v>1</v>
      </c>
      <c r="L232" s="752">
        <v>23</v>
      </c>
      <c r="M232" s="753">
        <v>921.6400000000001</v>
      </c>
    </row>
    <row r="233" spans="1:13" ht="14.4" customHeight="1" x14ac:dyDescent="0.3">
      <c r="A233" s="747" t="s">
        <v>602</v>
      </c>
      <c r="B233" s="748" t="s">
        <v>1673</v>
      </c>
      <c r="C233" s="748" t="s">
        <v>1674</v>
      </c>
      <c r="D233" s="748" t="s">
        <v>659</v>
      </c>
      <c r="E233" s="748" t="s">
        <v>1675</v>
      </c>
      <c r="F233" s="752"/>
      <c r="G233" s="752"/>
      <c r="H233" s="766">
        <v>0</v>
      </c>
      <c r="I233" s="752">
        <v>2</v>
      </c>
      <c r="J233" s="752">
        <v>52.290000000000006</v>
      </c>
      <c r="K233" s="766">
        <v>1</v>
      </c>
      <c r="L233" s="752">
        <v>2</v>
      </c>
      <c r="M233" s="753">
        <v>52.290000000000006</v>
      </c>
    </row>
    <row r="234" spans="1:13" ht="14.4" customHeight="1" x14ac:dyDescent="0.3">
      <c r="A234" s="747" t="s">
        <v>602</v>
      </c>
      <c r="B234" s="748" t="s">
        <v>1673</v>
      </c>
      <c r="C234" s="748" t="s">
        <v>1676</v>
      </c>
      <c r="D234" s="748" t="s">
        <v>659</v>
      </c>
      <c r="E234" s="748" t="s">
        <v>660</v>
      </c>
      <c r="F234" s="752"/>
      <c r="G234" s="752"/>
      <c r="H234" s="766">
        <v>0</v>
      </c>
      <c r="I234" s="752">
        <v>1</v>
      </c>
      <c r="J234" s="752">
        <v>52.280000000000015</v>
      </c>
      <c r="K234" s="766">
        <v>1</v>
      </c>
      <c r="L234" s="752">
        <v>1</v>
      </c>
      <c r="M234" s="753">
        <v>52.280000000000015</v>
      </c>
    </row>
    <row r="235" spans="1:13" ht="14.4" customHeight="1" x14ac:dyDescent="0.3">
      <c r="A235" s="747" t="s">
        <v>602</v>
      </c>
      <c r="B235" s="748" t="s">
        <v>1681</v>
      </c>
      <c r="C235" s="748" t="s">
        <v>1682</v>
      </c>
      <c r="D235" s="748" t="s">
        <v>1683</v>
      </c>
      <c r="E235" s="748" t="s">
        <v>1684</v>
      </c>
      <c r="F235" s="752"/>
      <c r="G235" s="752"/>
      <c r="H235" s="766">
        <v>0</v>
      </c>
      <c r="I235" s="752">
        <v>1</v>
      </c>
      <c r="J235" s="752">
        <v>8.66</v>
      </c>
      <c r="K235" s="766">
        <v>1</v>
      </c>
      <c r="L235" s="752">
        <v>1</v>
      </c>
      <c r="M235" s="753">
        <v>8.66</v>
      </c>
    </row>
    <row r="236" spans="1:13" ht="14.4" customHeight="1" x14ac:dyDescent="0.3">
      <c r="A236" s="747" t="s">
        <v>602</v>
      </c>
      <c r="B236" s="748" t="s">
        <v>1885</v>
      </c>
      <c r="C236" s="748" t="s">
        <v>1886</v>
      </c>
      <c r="D236" s="748" t="s">
        <v>1887</v>
      </c>
      <c r="E236" s="748" t="s">
        <v>1888</v>
      </c>
      <c r="F236" s="752"/>
      <c r="G236" s="752"/>
      <c r="H236" s="766">
        <v>0</v>
      </c>
      <c r="I236" s="752">
        <v>1</v>
      </c>
      <c r="J236" s="752">
        <v>33.140000000000008</v>
      </c>
      <c r="K236" s="766">
        <v>1</v>
      </c>
      <c r="L236" s="752">
        <v>1</v>
      </c>
      <c r="M236" s="753">
        <v>33.140000000000008</v>
      </c>
    </row>
    <row r="237" spans="1:13" ht="14.4" customHeight="1" x14ac:dyDescent="0.3">
      <c r="A237" s="747" t="s">
        <v>602</v>
      </c>
      <c r="B237" s="748" t="s">
        <v>1689</v>
      </c>
      <c r="C237" s="748" t="s">
        <v>2016</v>
      </c>
      <c r="D237" s="748" t="s">
        <v>1499</v>
      </c>
      <c r="E237" s="748" t="s">
        <v>1500</v>
      </c>
      <c r="F237" s="752">
        <v>1</v>
      </c>
      <c r="G237" s="752">
        <v>180.5</v>
      </c>
      <c r="H237" s="766">
        <v>1</v>
      </c>
      <c r="I237" s="752"/>
      <c r="J237" s="752"/>
      <c r="K237" s="766">
        <v>0</v>
      </c>
      <c r="L237" s="752">
        <v>1</v>
      </c>
      <c r="M237" s="753">
        <v>180.5</v>
      </c>
    </row>
    <row r="238" spans="1:13" ht="14.4" customHeight="1" x14ac:dyDescent="0.3">
      <c r="A238" s="747" t="s">
        <v>602</v>
      </c>
      <c r="B238" s="748" t="s">
        <v>1692</v>
      </c>
      <c r="C238" s="748" t="s">
        <v>1893</v>
      </c>
      <c r="D238" s="748" t="s">
        <v>1694</v>
      </c>
      <c r="E238" s="748" t="s">
        <v>1684</v>
      </c>
      <c r="F238" s="752"/>
      <c r="G238" s="752"/>
      <c r="H238" s="766">
        <v>0</v>
      </c>
      <c r="I238" s="752">
        <v>1</v>
      </c>
      <c r="J238" s="752">
        <v>30.179999999999993</v>
      </c>
      <c r="K238" s="766">
        <v>1</v>
      </c>
      <c r="L238" s="752">
        <v>1</v>
      </c>
      <c r="M238" s="753">
        <v>30.179999999999993</v>
      </c>
    </row>
    <row r="239" spans="1:13" ht="14.4" customHeight="1" x14ac:dyDescent="0.3">
      <c r="A239" s="747" t="s">
        <v>602</v>
      </c>
      <c r="B239" s="748" t="s">
        <v>1696</v>
      </c>
      <c r="C239" s="748" t="s">
        <v>1697</v>
      </c>
      <c r="D239" s="748" t="s">
        <v>1698</v>
      </c>
      <c r="E239" s="748" t="s">
        <v>1699</v>
      </c>
      <c r="F239" s="752"/>
      <c r="G239" s="752"/>
      <c r="H239" s="766">
        <v>0</v>
      </c>
      <c r="I239" s="752">
        <v>1</v>
      </c>
      <c r="J239" s="752">
        <v>213.24</v>
      </c>
      <c r="K239" s="766">
        <v>1</v>
      </c>
      <c r="L239" s="752">
        <v>1</v>
      </c>
      <c r="M239" s="753">
        <v>213.24</v>
      </c>
    </row>
    <row r="240" spans="1:13" ht="14.4" customHeight="1" x14ac:dyDescent="0.3">
      <c r="A240" s="747" t="s">
        <v>602</v>
      </c>
      <c r="B240" s="748" t="s">
        <v>1696</v>
      </c>
      <c r="C240" s="748" t="s">
        <v>1970</v>
      </c>
      <c r="D240" s="748" t="s">
        <v>1698</v>
      </c>
      <c r="E240" s="748" t="s">
        <v>1971</v>
      </c>
      <c r="F240" s="752"/>
      <c r="G240" s="752"/>
      <c r="H240" s="766">
        <v>0</v>
      </c>
      <c r="I240" s="752">
        <v>1</v>
      </c>
      <c r="J240" s="752">
        <v>254.25</v>
      </c>
      <c r="K240" s="766">
        <v>1</v>
      </c>
      <c r="L240" s="752">
        <v>1</v>
      </c>
      <c r="M240" s="753">
        <v>254.25</v>
      </c>
    </row>
    <row r="241" spans="1:13" ht="14.4" customHeight="1" x14ac:dyDescent="0.3">
      <c r="A241" s="747" t="s">
        <v>602</v>
      </c>
      <c r="B241" s="748" t="s">
        <v>1894</v>
      </c>
      <c r="C241" s="748" t="s">
        <v>2017</v>
      </c>
      <c r="D241" s="748" t="s">
        <v>2018</v>
      </c>
      <c r="E241" s="748" t="s">
        <v>2019</v>
      </c>
      <c r="F241" s="752">
        <v>1</v>
      </c>
      <c r="G241" s="752">
        <v>157.41</v>
      </c>
      <c r="H241" s="766">
        <v>1</v>
      </c>
      <c r="I241" s="752"/>
      <c r="J241" s="752"/>
      <c r="K241" s="766">
        <v>0</v>
      </c>
      <c r="L241" s="752">
        <v>1</v>
      </c>
      <c r="M241" s="753">
        <v>157.41</v>
      </c>
    </row>
    <row r="242" spans="1:13" ht="14.4" customHeight="1" x14ac:dyDescent="0.3">
      <c r="A242" s="747" t="s">
        <v>602</v>
      </c>
      <c r="B242" s="748" t="s">
        <v>1728</v>
      </c>
      <c r="C242" s="748" t="s">
        <v>1729</v>
      </c>
      <c r="D242" s="748" t="s">
        <v>741</v>
      </c>
      <c r="E242" s="748" t="s">
        <v>1730</v>
      </c>
      <c r="F242" s="752"/>
      <c r="G242" s="752"/>
      <c r="H242" s="766">
        <v>0</v>
      </c>
      <c r="I242" s="752">
        <v>1</v>
      </c>
      <c r="J242" s="752">
        <v>74.509999999999991</v>
      </c>
      <c r="K242" s="766">
        <v>1</v>
      </c>
      <c r="L242" s="752">
        <v>1</v>
      </c>
      <c r="M242" s="753">
        <v>74.509999999999991</v>
      </c>
    </row>
    <row r="243" spans="1:13" ht="14.4" customHeight="1" x14ac:dyDescent="0.3">
      <c r="A243" s="747" t="s">
        <v>602</v>
      </c>
      <c r="B243" s="748" t="s">
        <v>1731</v>
      </c>
      <c r="C243" s="748" t="s">
        <v>1732</v>
      </c>
      <c r="D243" s="748" t="s">
        <v>1733</v>
      </c>
      <c r="E243" s="748" t="s">
        <v>1734</v>
      </c>
      <c r="F243" s="752"/>
      <c r="G243" s="752"/>
      <c r="H243" s="766">
        <v>0</v>
      </c>
      <c r="I243" s="752">
        <v>8</v>
      </c>
      <c r="J243" s="752">
        <v>11000</v>
      </c>
      <c r="K243" s="766">
        <v>1</v>
      </c>
      <c r="L243" s="752">
        <v>8</v>
      </c>
      <c r="M243" s="753">
        <v>11000</v>
      </c>
    </row>
    <row r="244" spans="1:13" ht="14.4" customHeight="1" x14ac:dyDescent="0.3">
      <c r="A244" s="747" t="s">
        <v>602</v>
      </c>
      <c r="B244" s="748" t="s">
        <v>1735</v>
      </c>
      <c r="C244" s="748" t="s">
        <v>1736</v>
      </c>
      <c r="D244" s="748" t="s">
        <v>916</v>
      </c>
      <c r="E244" s="748" t="s">
        <v>1737</v>
      </c>
      <c r="F244" s="752"/>
      <c r="G244" s="752"/>
      <c r="H244" s="766">
        <v>0</v>
      </c>
      <c r="I244" s="752">
        <v>4</v>
      </c>
      <c r="J244" s="752">
        <v>259.84000000000003</v>
      </c>
      <c r="K244" s="766">
        <v>1</v>
      </c>
      <c r="L244" s="752">
        <v>4</v>
      </c>
      <c r="M244" s="753">
        <v>259.84000000000003</v>
      </c>
    </row>
    <row r="245" spans="1:13" ht="14.4" customHeight="1" x14ac:dyDescent="0.3">
      <c r="A245" s="747" t="s">
        <v>602</v>
      </c>
      <c r="B245" s="748" t="s">
        <v>1738</v>
      </c>
      <c r="C245" s="748" t="s">
        <v>1739</v>
      </c>
      <c r="D245" s="748" t="s">
        <v>1740</v>
      </c>
      <c r="E245" s="748" t="s">
        <v>1741</v>
      </c>
      <c r="F245" s="752">
        <v>30</v>
      </c>
      <c r="G245" s="752">
        <v>1088.4000000000001</v>
      </c>
      <c r="H245" s="766">
        <v>1</v>
      </c>
      <c r="I245" s="752"/>
      <c r="J245" s="752"/>
      <c r="K245" s="766">
        <v>0</v>
      </c>
      <c r="L245" s="752">
        <v>30</v>
      </c>
      <c r="M245" s="753">
        <v>1088.4000000000001</v>
      </c>
    </row>
    <row r="246" spans="1:13" ht="14.4" customHeight="1" x14ac:dyDescent="0.3">
      <c r="A246" s="747" t="s">
        <v>602</v>
      </c>
      <c r="B246" s="748" t="s">
        <v>1738</v>
      </c>
      <c r="C246" s="748" t="s">
        <v>1742</v>
      </c>
      <c r="D246" s="748" t="s">
        <v>1743</v>
      </c>
      <c r="E246" s="748" t="s">
        <v>1744</v>
      </c>
      <c r="F246" s="752"/>
      <c r="G246" s="752"/>
      <c r="H246" s="766">
        <v>0</v>
      </c>
      <c r="I246" s="752">
        <v>2</v>
      </c>
      <c r="J246" s="752">
        <v>628.54</v>
      </c>
      <c r="K246" s="766">
        <v>1</v>
      </c>
      <c r="L246" s="752">
        <v>2</v>
      </c>
      <c r="M246" s="753">
        <v>628.54</v>
      </c>
    </row>
    <row r="247" spans="1:13" ht="14.4" customHeight="1" x14ac:dyDescent="0.3">
      <c r="A247" s="747" t="s">
        <v>602</v>
      </c>
      <c r="B247" s="748" t="s">
        <v>1745</v>
      </c>
      <c r="C247" s="748" t="s">
        <v>1749</v>
      </c>
      <c r="D247" s="748" t="s">
        <v>1750</v>
      </c>
      <c r="E247" s="748" t="s">
        <v>1751</v>
      </c>
      <c r="F247" s="752"/>
      <c r="G247" s="752"/>
      <c r="H247" s="766">
        <v>0</v>
      </c>
      <c r="I247" s="752">
        <v>1</v>
      </c>
      <c r="J247" s="752">
        <v>61.119999999999983</v>
      </c>
      <c r="K247" s="766">
        <v>1</v>
      </c>
      <c r="L247" s="752">
        <v>1</v>
      </c>
      <c r="M247" s="753">
        <v>61.119999999999983</v>
      </c>
    </row>
    <row r="248" spans="1:13" ht="14.4" customHeight="1" x14ac:dyDescent="0.3">
      <c r="A248" s="747" t="s">
        <v>602</v>
      </c>
      <c r="B248" s="748" t="s">
        <v>1752</v>
      </c>
      <c r="C248" s="748" t="s">
        <v>1753</v>
      </c>
      <c r="D248" s="748" t="s">
        <v>1754</v>
      </c>
      <c r="E248" s="748" t="s">
        <v>1755</v>
      </c>
      <c r="F248" s="752"/>
      <c r="G248" s="752"/>
      <c r="H248" s="766">
        <v>0</v>
      </c>
      <c r="I248" s="752">
        <v>6</v>
      </c>
      <c r="J248" s="752">
        <v>18426.900000000001</v>
      </c>
      <c r="K248" s="766">
        <v>1</v>
      </c>
      <c r="L248" s="752">
        <v>6</v>
      </c>
      <c r="M248" s="753">
        <v>18426.900000000001</v>
      </c>
    </row>
    <row r="249" spans="1:13" ht="14.4" customHeight="1" x14ac:dyDescent="0.3">
      <c r="A249" s="747" t="s">
        <v>602</v>
      </c>
      <c r="B249" s="748" t="s">
        <v>1762</v>
      </c>
      <c r="C249" s="748" t="s">
        <v>1763</v>
      </c>
      <c r="D249" s="748" t="s">
        <v>1764</v>
      </c>
      <c r="E249" s="748" t="s">
        <v>1765</v>
      </c>
      <c r="F249" s="752"/>
      <c r="G249" s="752"/>
      <c r="H249" s="766">
        <v>0</v>
      </c>
      <c r="I249" s="752">
        <v>42</v>
      </c>
      <c r="J249" s="752">
        <v>19272</v>
      </c>
      <c r="K249" s="766">
        <v>1</v>
      </c>
      <c r="L249" s="752">
        <v>42</v>
      </c>
      <c r="M249" s="753">
        <v>19272</v>
      </c>
    </row>
    <row r="250" spans="1:13" ht="14.4" customHeight="1" x14ac:dyDescent="0.3">
      <c r="A250" s="747" t="s">
        <v>602</v>
      </c>
      <c r="B250" s="748" t="s">
        <v>1768</v>
      </c>
      <c r="C250" s="748" t="s">
        <v>1769</v>
      </c>
      <c r="D250" s="748" t="s">
        <v>1770</v>
      </c>
      <c r="E250" s="748" t="s">
        <v>1771</v>
      </c>
      <c r="F250" s="752">
        <v>2</v>
      </c>
      <c r="G250" s="752">
        <v>2233</v>
      </c>
      <c r="H250" s="766">
        <v>1</v>
      </c>
      <c r="I250" s="752"/>
      <c r="J250" s="752"/>
      <c r="K250" s="766">
        <v>0</v>
      </c>
      <c r="L250" s="752">
        <v>2</v>
      </c>
      <c r="M250" s="753">
        <v>2233</v>
      </c>
    </row>
    <row r="251" spans="1:13" ht="14.4" customHeight="1" x14ac:dyDescent="0.3">
      <c r="A251" s="747" t="s">
        <v>602</v>
      </c>
      <c r="B251" s="748" t="s">
        <v>1768</v>
      </c>
      <c r="C251" s="748" t="s">
        <v>2020</v>
      </c>
      <c r="D251" s="748" t="s">
        <v>1773</v>
      </c>
      <c r="E251" s="748" t="s">
        <v>2021</v>
      </c>
      <c r="F251" s="752"/>
      <c r="G251" s="752"/>
      <c r="H251" s="766">
        <v>0</v>
      </c>
      <c r="I251" s="752">
        <v>2</v>
      </c>
      <c r="J251" s="752">
        <v>1078</v>
      </c>
      <c r="K251" s="766">
        <v>1</v>
      </c>
      <c r="L251" s="752">
        <v>2</v>
      </c>
      <c r="M251" s="753">
        <v>1078</v>
      </c>
    </row>
    <row r="252" spans="1:13" ht="14.4" customHeight="1" x14ac:dyDescent="0.3">
      <c r="A252" s="747" t="s">
        <v>602</v>
      </c>
      <c r="B252" s="748" t="s">
        <v>1768</v>
      </c>
      <c r="C252" s="748" t="s">
        <v>1772</v>
      </c>
      <c r="D252" s="748" t="s">
        <v>1773</v>
      </c>
      <c r="E252" s="748" t="s">
        <v>1771</v>
      </c>
      <c r="F252" s="752"/>
      <c r="G252" s="752"/>
      <c r="H252" s="766">
        <v>0</v>
      </c>
      <c r="I252" s="752">
        <v>8</v>
      </c>
      <c r="J252" s="752">
        <v>9767.4599999999991</v>
      </c>
      <c r="K252" s="766">
        <v>1</v>
      </c>
      <c r="L252" s="752">
        <v>8</v>
      </c>
      <c r="M252" s="753">
        <v>9767.4599999999991</v>
      </c>
    </row>
    <row r="253" spans="1:13" ht="14.4" customHeight="1" x14ac:dyDescent="0.3">
      <c r="A253" s="747" t="s">
        <v>602</v>
      </c>
      <c r="B253" s="748" t="s">
        <v>1774</v>
      </c>
      <c r="C253" s="748" t="s">
        <v>1912</v>
      </c>
      <c r="D253" s="748" t="s">
        <v>1776</v>
      </c>
      <c r="E253" s="748" t="s">
        <v>1913</v>
      </c>
      <c r="F253" s="752"/>
      <c r="G253" s="752"/>
      <c r="H253" s="766">
        <v>0</v>
      </c>
      <c r="I253" s="752">
        <v>6</v>
      </c>
      <c r="J253" s="752">
        <v>924</v>
      </c>
      <c r="K253" s="766">
        <v>1</v>
      </c>
      <c r="L253" s="752">
        <v>6</v>
      </c>
      <c r="M253" s="753">
        <v>924</v>
      </c>
    </row>
    <row r="254" spans="1:13" ht="14.4" customHeight="1" x14ac:dyDescent="0.3">
      <c r="A254" s="747" t="s">
        <v>602</v>
      </c>
      <c r="B254" s="748" t="s">
        <v>1782</v>
      </c>
      <c r="C254" s="748" t="s">
        <v>1783</v>
      </c>
      <c r="D254" s="748" t="s">
        <v>1014</v>
      </c>
      <c r="E254" s="748" t="s">
        <v>1784</v>
      </c>
      <c r="F254" s="752"/>
      <c r="G254" s="752"/>
      <c r="H254" s="766">
        <v>0</v>
      </c>
      <c r="I254" s="752">
        <v>4.5999999999999996</v>
      </c>
      <c r="J254" s="752">
        <v>1477.2519999999997</v>
      </c>
      <c r="K254" s="766">
        <v>1</v>
      </c>
      <c r="L254" s="752">
        <v>4.5999999999999996</v>
      </c>
      <c r="M254" s="753">
        <v>1477.2519999999997</v>
      </c>
    </row>
    <row r="255" spans="1:13" ht="14.4" customHeight="1" x14ac:dyDescent="0.3">
      <c r="A255" s="747" t="s">
        <v>602</v>
      </c>
      <c r="B255" s="748" t="s">
        <v>1785</v>
      </c>
      <c r="C255" s="748" t="s">
        <v>1786</v>
      </c>
      <c r="D255" s="748" t="s">
        <v>1787</v>
      </c>
      <c r="E255" s="748" t="s">
        <v>1788</v>
      </c>
      <c r="F255" s="752"/>
      <c r="G255" s="752"/>
      <c r="H255" s="766">
        <v>0</v>
      </c>
      <c r="I255" s="752">
        <v>10</v>
      </c>
      <c r="J255" s="752">
        <v>333.9</v>
      </c>
      <c r="K255" s="766">
        <v>1</v>
      </c>
      <c r="L255" s="752">
        <v>10</v>
      </c>
      <c r="M255" s="753">
        <v>333.9</v>
      </c>
    </row>
    <row r="256" spans="1:13" ht="14.4" customHeight="1" x14ac:dyDescent="0.3">
      <c r="A256" s="747" t="s">
        <v>602</v>
      </c>
      <c r="B256" s="748" t="s">
        <v>1785</v>
      </c>
      <c r="C256" s="748" t="s">
        <v>1789</v>
      </c>
      <c r="D256" s="748" t="s">
        <v>1787</v>
      </c>
      <c r="E256" s="748" t="s">
        <v>1790</v>
      </c>
      <c r="F256" s="752"/>
      <c r="G256" s="752"/>
      <c r="H256" s="766">
        <v>0</v>
      </c>
      <c r="I256" s="752">
        <v>20</v>
      </c>
      <c r="J256" s="752">
        <v>1057.5999999999999</v>
      </c>
      <c r="K256" s="766">
        <v>1</v>
      </c>
      <c r="L256" s="752">
        <v>20</v>
      </c>
      <c r="M256" s="753">
        <v>1057.5999999999999</v>
      </c>
    </row>
    <row r="257" spans="1:13" ht="14.4" customHeight="1" x14ac:dyDescent="0.3">
      <c r="A257" s="747" t="s">
        <v>602</v>
      </c>
      <c r="B257" s="748" t="s">
        <v>1791</v>
      </c>
      <c r="C257" s="748" t="s">
        <v>1792</v>
      </c>
      <c r="D257" s="748" t="s">
        <v>1793</v>
      </c>
      <c r="E257" s="748" t="s">
        <v>1794</v>
      </c>
      <c r="F257" s="752"/>
      <c r="G257" s="752"/>
      <c r="H257" s="766">
        <v>0</v>
      </c>
      <c r="I257" s="752">
        <v>66.3</v>
      </c>
      <c r="J257" s="752">
        <v>24533.325333333334</v>
      </c>
      <c r="K257" s="766">
        <v>1</v>
      </c>
      <c r="L257" s="752">
        <v>66.3</v>
      </c>
      <c r="M257" s="753">
        <v>24533.325333333334</v>
      </c>
    </row>
    <row r="258" spans="1:13" ht="14.4" customHeight="1" x14ac:dyDescent="0.3">
      <c r="A258" s="747" t="s">
        <v>602</v>
      </c>
      <c r="B258" s="748" t="s">
        <v>2022</v>
      </c>
      <c r="C258" s="748" t="s">
        <v>2023</v>
      </c>
      <c r="D258" s="748" t="s">
        <v>1527</v>
      </c>
      <c r="E258" s="748" t="s">
        <v>2024</v>
      </c>
      <c r="F258" s="752"/>
      <c r="G258" s="752"/>
      <c r="H258" s="766">
        <v>0</v>
      </c>
      <c r="I258" s="752">
        <v>-0.2</v>
      </c>
      <c r="J258" s="752">
        <v>-223.88400000000001</v>
      </c>
      <c r="K258" s="766">
        <v>1</v>
      </c>
      <c r="L258" s="752">
        <v>-0.2</v>
      </c>
      <c r="M258" s="753">
        <v>-223.88400000000001</v>
      </c>
    </row>
    <row r="259" spans="1:13" ht="14.4" customHeight="1" x14ac:dyDescent="0.3">
      <c r="A259" s="747" t="s">
        <v>602</v>
      </c>
      <c r="B259" s="748" t="s">
        <v>1795</v>
      </c>
      <c r="C259" s="748" t="s">
        <v>1796</v>
      </c>
      <c r="D259" s="748" t="s">
        <v>1797</v>
      </c>
      <c r="E259" s="748" t="s">
        <v>1798</v>
      </c>
      <c r="F259" s="752"/>
      <c r="G259" s="752"/>
      <c r="H259" s="766">
        <v>0</v>
      </c>
      <c r="I259" s="752">
        <v>3</v>
      </c>
      <c r="J259" s="752">
        <v>445.5</v>
      </c>
      <c r="K259" s="766">
        <v>1</v>
      </c>
      <c r="L259" s="752">
        <v>3</v>
      </c>
      <c r="M259" s="753">
        <v>445.5</v>
      </c>
    </row>
    <row r="260" spans="1:13" ht="14.4" customHeight="1" x14ac:dyDescent="0.3">
      <c r="A260" s="747" t="s">
        <v>602</v>
      </c>
      <c r="B260" s="748" t="s">
        <v>2025</v>
      </c>
      <c r="C260" s="748" t="s">
        <v>2026</v>
      </c>
      <c r="D260" s="748" t="s">
        <v>2027</v>
      </c>
      <c r="E260" s="748" t="s">
        <v>2028</v>
      </c>
      <c r="F260" s="752"/>
      <c r="G260" s="752"/>
      <c r="H260" s="766">
        <v>0</v>
      </c>
      <c r="I260" s="752">
        <v>1</v>
      </c>
      <c r="J260" s="752">
        <v>685.4</v>
      </c>
      <c r="K260" s="766">
        <v>1</v>
      </c>
      <c r="L260" s="752">
        <v>1</v>
      </c>
      <c r="M260" s="753">
        <v>685.4</v>
      </c>
    </row>
    <row r="261" spans="1:13" ht="14.4" customHeight="1" x14ac:dyDescent="0.3">
      <c r="A261" s="747" t="s">
        <v>602</v>
      </c>
      <c r="B261" s="748" t="s">
        <v>2029</v>
      </c>
      <c r="C261" s="748" t="s">
        <v>2030</v>
      </c>
      <c r="D261" s="748" t="s">
        <v>1507</v>
      </c>
      <c r="E261" s="748" t="s">
        <v>2031</v>
      </c>
      <c r="F261" s="752"/>
      <c r="G261" s="752"/>
      <c r="H261" s="766">
        <v>0</v>
      </c>
      <c r="I261" s="752">
        <v>1</v>
      </c>
      <c r="J261" s="752">
        <v>627</v>
      </c>
      <c r="K261" s="766">
        <v>1</v>
      </c>
      <c r="L261" s="752">
        <v>1</v>
      </c>
      <c r="M261" s="753">
        <v>627</v>
      </c>
    </row>
    <row r="262" spans="1:13" ht="14.4" customHeight="1" x14ac:dyDescent="0.3">
      <c r="A262" s="747" t="s">
        <v>602</v>
      </c>
      <c r="B262" s="748" t="s">
        <v>1818</v>
      </c>
      <c r="C262" s="748" t="s">
        <v>1820</v>
      </c>
      <c r="D262" s="748" t="s">
        <v>880</v>
      </c>
      <c r="E262" s="748" t="s">
        <v>882</v>
      </c>
      <c r="F262" s="752"/>
      <c r="G262" s="752"/>
      <c r="H262" s="766">
        <v>0</v>
      </c>
      <c r="I262" s="752">
        <v>1</v>
      </c>
      <c r="J262" s="752">
        <v>33.470000000000006</v>
      </c>
      <c r="K262" s="766">
        <v>1</v>
      </c>
      <c r="L262" s="752">
        <v>1</v>
      </c>
      <c r="M262" s="753">
        <v>33.470000000000006</v>
      </c>
    </row>
    <row r="263" spans="1:13" ht="14.4" customHeight="1" x14ac:dyDescent="0.3">
      <c r="A263" s="747" t="s">
        <v>602</v>
      </c>
      <c r="B263" s="748" t="s">
        <v>1818</v>
      </c>
      <c r="C263" s="748" t="s">
        <v>1821</v>
      </c>
      <c r="D263" s="748" t="s">
        <v>880</v>
      </c>
      <c r="E263" s="748" t="s">
        <v>1822</v>
      </c>
      <c r="F263" s="752"/>
      <c r="G263" s="752"/>
      <c r="H263" s="766">
        <v>0</v>
      </c>
      <c r="I263" s="752">
        <v>212</v>
      </c>
      <c r="J263" s="752">
        <v>10739.180000000002</v>
      </c>
      <c r="K263" s="766">
        <v>1</v>
      </c>
      <c r="L263" s="752">
        <v>212</v>
      </c>
      <c r="M263" s="753">
        <v>10739.180000000002</v>
      </c>
    </row>
    <row r="264" spans="1:13" ht="14.4" customHeight="1" x14ac:dyDescent="0.3">
      <c r="A264" s="747" t="s">
        <v>602</v>
      </c>
      <c r="B264" s="748" t="s">
        <v>1823</v>
      </c>
      <c r="C264" s="748" t="s">
        <v>1824</v>
      </c>
      <c r="D264" s="748" t="s">
        <v>1825</v>
      </c>
      <c r="E264" s="748" t="s">
        <v>1826</v>
      </c>
      <c r="F264" s="752"/>
      <c r="G264" s="752"/>
      <c r="H264" s="766">
        <v>0</v>
      </c>
      <c r="I264" s="752">
        <v>44</v>
      </c>
      <c r="J264" s="752">
        <v>9922</v>
      </c>
      <c r="K264" s="766">
        <v>1</v>
      </c>
      <c r="L264" s="752">
        <v>44</v>
      </c>
      <c r="M264" s="753">
        <v>9922</v>
      </c>
    </row>
    <row r="265" spans="1:13" ht="14.4" customHeight="1" x14ac:dyDescent="0.3">
      <c r="A265" s="747" t="s">
        <v>602</v>
      </c>
      <c r="B265" s="748" t="s">
        <v>1827</v>
      </c>
      <c r="C265" s="748" t="s">
        <v>1828</v>
      </c>
      <c r="D265" s="748" t="s">
        <v>1829</v>
      </c>
      <c r="E265" s="748" t="s">
        <v>1830</v>
      </c>
      <c r="F265" s="752"/>
      <c r="G265" s="752"/>
      <c r="H265" s="766">
        <v>0</v>
      </c>
      <c r="I265" s="752">
        <v>1</v>
      </c>
      <c r="J265" s="752">
        <v>58.25</v>
      </c>
      <c r="K265" s="766">
        <v>1</v>
      </c>
      <c r="L265" s="752">
        <v>1</v>
      </c>
      <c r="M265" s="753">
        <v>58.25</v>
      </c>
    </row>
    <row r="266" spans="1:13" ht="14.4" customHeight="1" x14ac:dyDescent="0.3">
      <c r="A266" s="747" t="s">
        <v>602</v>
      </c>
      <c r="B266" s="748" t="s">
        <v>1920</v>
      </c>
      <c r="C266" s="748" t="s">
        <v>2032</v>
      </c>
      <c r="D266" s="748" t="s">
        <v>1194</v>
      </c>
      <c r="E266" s="748" t="s">
        <v>2033</v>
      </c>
      <c r="F266" s="752"/>
      <c r="G266" s="752"/>
      <c r="H266" s="766">
        <v>0</v>
      </c>
      <c r="I266" s="752">
        <v>1</v>
      </c>
      <c r="J266" s="752">
        <v>527.11999999999989</v>
      </c>
      <c r="K266" s="766">
        <v>1</v>
      </c>
      <c r="L266" s="752">
        <v>1</v>
      </c>
      <c r="M266" s="753">
        <v>527.11999999999989</v>
      </c>
    </row>
    <row r="267" spans="1:13" ht="14.4" customHeight="1" x14ac:dyDescent="0.3">
      <c r="A267" s="747" t="s">
        <v>602</v>
      </c>
      <c r="B267" s="748" t="s">
        <v>1920</v>
      </c>
      <c r="C267" s="748" t="s">
        <v>2034</v>
      </c>
      <c r="D267" s="748" t="s">
        <v>1192</v>
      </c>
      <c r="E267" s="748" t="s">
        <v>1504</v>
      </c>
      <c r="F267" s="752">
        <v>2</v>
      </c>
      <c r="G267" s="752">
        <v>476.3900000000001</v>
      </c>
      <c r="H267" s="766">
        <v>1</v>
      </c>
      <c r="I267" s="752"/>
      <c r="J267" s="752"/>
      <c r="K267" s="766">
        <v>0</v>
      </c>
      <c r="L267" s="752">
        <v>2</v>
      </c>
      <c r="M267" s="753">
        <v>476.3900000000001</v>
      </c>
    </row>
    <row r="268" spans="1:13" ht="14.4" customHeight="1" x14ac:dyDescent="0.3">
      <c r="A268" s="747" t="s">
        <v>602</v>
      </c>
      <c r="B268" s="748" t="s">
        <v>1838</v>
      </c>
      <c r="C268" s="748" t="s">
        <v>2035</v>
      </c>
      <c r="D268" s="748" t="s">
        <v>1840</v>
      </c>
      <c r="E268" s="748" t="s">
        <v>2036</v>
      </c>
      <c r="F268" s="752"/>
      <c r="G268" s="752"/>
      <c r="H268" s="766">
        <v>0</v>
      </c>
      <c r="I268" s="752">
        <v>3</v>
      </c>
      <c r="J268" s="752">
        <v>58.739999999999995</v>
      </c>
      <c r="K268" s="766">
        <v>1</v>
      </c>
      <c r="L268" s="752">
        <v>3</v>
      </c>
      <c r="M268" s="753">
        <v>58.739999999999995</v>
      </c>
    </row>
    <row r="269" spans="1:13" ht="14.4" customHeight="1" x14ac:dyDescent="0.3">
      <c r="A269" s="747" t="s">
        <v>602</v>
      </c>
      <c r="B269" s="748" t="s">
        <v>1842</v>
      </c>
      <c r="C269" s="748" t="s">
        <v>1843</v>
      </c>
      <c r="D269" s="748" t="s">
        <v>980</v>
      </c>
      <c r="E269" s="748" t="s">
        <v>1844</v>
      </c>
      <c r="F269" s="752"/>
      <c r="G269" s="752"/>
      <c r="H269" s="766">
        <v>0</v>
      </c>
      <c r="I269" s="752">
        <v>2</v>
      </c>
      <c r="J269" s="752">
        <v>90.97999999999999</v>
      </c>
      <c r="K269" s="766">
        <v>1</v>
      </c>
      <c r="L269" s="752">
        <v>2</v>
      </c>
      <c r="M269" s="753">
        <v>90.97999999999999</v>
      </c>
    </row>
    <row r="270" spans="1:13" ht="14.4" customHeight="1" x14ac:dyDescent="0.3">
      <c r="A270" s="747" t="s">
        <v>602</v>
      </c>
      <c r="B270" s="748" t="s">
        <v>2037</v>
      </c>
      <c r="C270" s="748" t="s">
        <v>2038</v>
      </c>
      <c r="D270" s="748" t="s">
        <v>2039</v>
      </c>
      <c r="E270" s="748" t="s">
        <v>2040</v>
      </c>
      <c r="F270" s="752"/>
      <c r="G270" s="752"/>
      <c r="H270" s="766">
        <v>0</v>
      </c>
      <c r="I270" s="752">
        <v>1</v>
      </c>
      <c r="J270" s="752">
        <v>50.74</v>
      </c>
      <c r="K270" s="766">
        <v>1</v>
      </c>
      <c r="L270" s="752">
        <v>1</v>
      </c>
      <c r="M270" s="753">
        <v>50.74</v>
      </c>
    </row>
    <row r="271" spans="1:13" ht="14.4" customHeight="1" x14ac:dyDescent="0.3">
      <c r="A271" s="747" t="s">
        <v>602</v>
      </c>
      <c r="B271" s="748" t="s">
        <v>2037</v>
      </c>
      <c r="C271" s="748" t="s">
        <v>2041</v>
      </c>
      <c r="D271" s="748" t="s">
        <v>2039</v>
      </c>
      <c r="E271" s="748" t="s">
        <v>1880</v>
      </c>
      <c r="F271" s="752"/>
      <c r="G271" s="752"/>
      <c r="H271" s="766">
        <v>0</v>
      </c>
      <c r="I271" s="752">
        <v>1</v>
      </c>
      <c r="J271" s="752">
        <v>99.62</v>
      </c>
      <c r="K271" s="766">
        <v>1</v>
      </c>
      <c r="L271" s="752">
        <v>1</v>
      </c>
      <c r="M271" s="753">
        <v>99.62</v>
      </c>
    </row>
    <row r="272" spans="1:13" ht="14.4" customHeight="1" x14ac:dyDescent="0.3">
      <c r="A272" s="747" t="s">
        <v>602</v>
      </c>
      <c r="B272" s="748" t="s">
        <v>2002</v>
      </c>
      <c r="C272" s="748" t="s">
        <v>2003</v>
      </c>
      <c r="D272" s="748" t="s">
        <v>1295</v>
      </c>
      <c r="E272" s="748" t="s">
        <v>1939</v>
      </c>
      <c r="F272" s="752"/>
      <c r="G272" s="752"/>
      <c r="H272" s="766">
        <v>0</v>
      </c>
      <c r="I272" s="752">
        <v>6</v>
      </c>
      <c r="J272" s="752">
        <v>422.40000000000003</v>
      </c>
      <c r="K272" s="766">
        <v>1</v>
      </c>
      <c r="L272" s="752">
        <v>6</v>
      </c>
      <c r="M272" s="753">
        <v>422.40000000000003</v>
      </c>
    </row>
    <row r="273" spans="1:13" ht="14.4" customHeight="1" x14ac:dyDescent="0.3">
      <c r="A273" s="747" t="s">
        <v>602</v>
      </c>
      <c r="B273" s="748" t="s">
        <v>2002</v>
      </c>
      <c r="C273" s="748" t="s">
        <v>2042</v>
      </c>
      <c r="D273" s="748" t="s">
        <v>1458</v>
      </c>
      <c r="E273" s="748" t="s">
        <v>2043</v>
      </c>
      <c r="F273" s="752"/>
      <c r="G273" s="752"/>
      <c r="H273" s="766">
        <v>0</v>
      </c>
      <c r="I273" s="752">
        <v>1</v>
      </c>
      <c r="J273" s="752">
        <v>79.22</v>
      </c>
      <c r="K273" s="766">
        <v>1</v>
      </c>
      <c r="L273" s="752">
        <v>1</v>
      </c>
      <c r="M273" s="753">
        <v>79.22</v>
      </c>
    </row>
    <row r="274" spans="1:13" ht="14.4" customHeight="1" thickBot="1" x14ac:dyDescent="0.35">
      <c r="A274" s="754" t="s">
        <v>602</v>
      </c>
      <c r="B274" s="755" t="s">
        <v>1855</v>
      </c>
      <c r="C274" s="755" t="s">
        <v>1856</v>
      </c>
      <c r="D274" s="755" t="s">
        <v>1857</v>
      </c>
      <c r="E274" s="755" t="s">
        <v>1858</v>
      </c>
      <c r="F274" s="759"/>
      <c r="G274" s="759"/>
      <c r="H274" s="767">
        <v>0</v>
      </c>
      <c r="I274" s="759">
        <v>3</v>
      </c>
      <c r="J274" s="759">
        <v>243.60000000000002</v>
      </c>
      <c r="K274" s="767">
        <v>1</v>
      </c>
      <c r="L274" s="759">
        <v>3</v>
      </c>
      <c r="M274" s="760">
        <v>243.60000000000002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3233</v>
      </c>
      <c r="C3" s="396">
        <f>SUM(C6:C1048576)</f>
        <v>884</v>
      </c>
      <c r="D3" s="396">
        <f>SUM(D6:D1048576)</f>
        <v>1932</v>
      </c>
      <c r="E3" s="397">
        <f>SUM(E6:E1048576)</f>
        <v>0</v>
      </c>
      <c r="F3" s="394">
        <f>IF(SUM($B3:$E3)=0,"",B3/SUM($B3:$E3))</f>
        <v>0.53446850719127126</v>
      </c>
      <c r="G3" s="392">
        <f t="shared" ref="G3:I3" si="0">IF(SUM($B3:$E3)=0,"",C3/SUM($B3:$E3))</f>
        <v>0.14613985782774011</v>
      </c>
      <c r="H3" s="392">
        <f t="shared" si="0"/>
        <v>0.3193916349809886</v>
      </c>
      <c r="I3" s="393">
        <f t="shared" si="0"/>
        <v>0</v>
      </c>
      <c r="J3" s="396">
        <f>SUM(J6:J1048576)</f>
        <v>324</v>
      </c>
      <c r="K3" s="396">
        <f>SUM(K6:K1048576)</f>
        <v>434</v>
      </c>
      <c r="L3" s="396">
        <f>SUM(L6:L1048576)</f>
        <v>1932</v>
      </c>
      <c r="M3" s="397">
        <f>SUM(M6:M1048576)</f>
        <v>0</v>
      </c>
      <c r="N3" s="394">
        <f>IF(SUM($J3:$M3)=0,"",J3/SUM($J3:$M3))</f>
        <v>0.12044609665427509</v>
      </c>
      <c r="O3" s="392">
        <f t="shared" ref="O3:Q3" si="1">IF(SUM($J3:$M3)=0,"",K3/SUM($J3:$M3))</f>
        <v>0.16133828996282529</v>
      </c>
      <c r="P3" s="392">
        <f t="shared" si="1"/>
        <v>0.71821561338289963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2045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1533</v>
      </c>
      <c r="B7" s="798">
        <v>800</v>
      </c>
      <c r="C7" s="752">
        <v>113</v>
      </c>
      <c r="D7" s="752">
        <v>657</v>
      </c>
      <c r="E7" s="753"/>
      <c r="F7" s="795">
        <v>0.50955414012738853</v>
      </c>
      <c r="G7" s="766">
        <v>7.1974522292993628E-2</v>
      </c>
      <c r="H7" s="766">
        <v>0.41847133757961785</v>
      </c>
      <c r="I7" s="801">
        <v>0</v>
      </c>
      <c r="J7" s="798">
        <v>67</v>
      </c>
      <c r="K7" s="752">
        <v>73</v>
      </c>
      <c r="L7" s="752">
        <v>657</v>
      </c>
      <c r="M7" s="753"/>
      <c r="N7" s="795">
        <v>8.4065244667503133E-2</v>
      </c>
      <c r="O7" s="766">
        <v>9.1593475533249688E-2</v>
      </c>
      <c r="P7" s="766">
        <v>0.82434127979924721</v>
      </c>
      <c r="Q7" s="789">
        <v>0</v>
      </c>
    </row>
    <row r="8" spans="1:17" ht="14.4" customHeight="1" x14ac:dyDescent="0.3">
      <c r="A8" s="792" t="s">
        <v>1534</v>
      </c>
      <c r="B8" s="798">
        <v>620</v>
      </c>
      <c r="C8" s="752">
        <v>332</v>
      </c>
      <c r="D8" s="752">
        <v>719</v>
      </c>
      <c r="E8" s="753"/>
      <c r="F8" s="795">
        <v>0.37103530819868341</v>
      </c>
      <c r="G8" s="766">
        <v>0.19868342309994017</v>
      </c>
      <c r="H8" s="766">
        <v>0.4302812687013764</v>
      </c>
      <c r="I8" s="801">
        <v>0</v>
      </c>
      <c r="J8" s="798">
        <v>83</v>
      </c>
      <c r="K8" s="752">
        <v>149</v>
      </c>
      <c r="L8" s="752">
        <v>719</v>
      </c>
      <c r="M8" s="753"/>
      <c r="N8" s="795">
        <v>8.7276550998948474E-2</v>
      </c>
      <c r="O8" s="766">
        <v>0.15667718191377497</v>
      </c>
      <c r="P8" s="766">
        <v>0.75604626708727651</v>
      </c>
      <c r="Q8" s="789">
        <v>0</v>
      </c>
    </row>
    <row r="9" spans="1:17" ht="14.4" customHeight="1" x14ac:dyDescent="0.3">
      <c r="A9" s="792" t="s">
        <v>1536</v>
      </c>
      <c r="B9" s="798">
        <v>634</v>
      </c>
      <c r="C9" s="752">
        <v>318</v>
      </c>
      <c r="D9" s="752">
        <v>426</v>
      </c>
      <c r="E9" s="753"/>
      <c r="F9" s="795">
        <v>0.46008708272859217</v>
      </c>
      <c r="G9" s="766">
        <v>0.23076923076923078</v>
      </c>
      <c r="H9" s="766">
        <v>0.30914368650217705</v>
      </c>
      <c r="I9" s="801">
        <v>0</v>
      </c>
      <c r="J9" s="798">
        <v>71</v>
      </c>
      <c r="K9" s="752">
        <v>134</v>
      </c>
      <c r="L9" s="752">
        <v>426</v>
      </c>
      <c r="M9" s="753"/>
      <c r="N9" s="795">
        <v>0.11251980982567353</v>
      </c>
      <c r="O9" s="766">
        <v>0.21236133122028525</v>
      </c>
      <c r="P9" s="766">
        <v>0.67511885895404122</v>
      </c>
      <c r="Q9" s="789">
        <v>0</v>
      </c>
    </row>
    <row r="10" spans="1:17" ht="14.4" customHeight="1" x14ac:dyDescent="0.3">
      <c r="A10" s="792" t="s">
        <v>1537</v>
      </c>
      <c r="B10" s="798">
        <v>55</v>
      </c>
      <c r="C10" s="752"/>
      <c r="D10" s="752"/>
      <c r="E10" s="753"/>
      <c r="F10" s="795">
        <v>1</v>
      </c>
      <c r="G10" s="766">
        <v>0</v>
      </c>
      <c r="H10" s="766">
        <v>0</v>
      </c>
      <c r="I10" s="801">
        <v>0</v>
      </c>
      <c r="J10" s="798">
        <v>14</v>
      </c>
      <c r="K10" s="752"/>
      <c r="L10" s="752"/>
      <c r="M10" s="753"/>
      <c r="N10" s="795">
        <v>1</v>
      </c>
      <c r="O10" s="766">
        <v>0</v>
      </c>
      <c r="P10" s="766">
        <v>0</v>
      </c>
      <c r="Q10" s="789">
        <v>0</v>
      </c>
    </row>
    <row r="11" spans="1:17" ht="14.4" customHeight="1" x14ac:dyDescent="0.3">
      <c r="A11" s="792" t="s">
        <v>1535</v>
      </c>
      <c r="B11" s="798">
        <v>1118</v>
      </c>
      <c r="C11" s="752">
        <v>121</v>
      </c>
      <c r="D11" s="752">
        <v>130</v>
      </c>
      <c r="E11" s="753"/>
      <c r="F11" s="795">
        <v>0.81665449233016796</v>
      </c>
      <c r="G11" s="766">
        <v>8.8385682980277575E-2</v>
      </c>
      <c r="H11" s="766">
        <v>9.4959824689554426E-2</v>
      </c>
      <c r="I11" s="801">
        <v>0</v>
      </c>
      <c r="J11" s="798">
        <v>84</v>
      </c>
      <c r="K11" s="752">
        <v>78</v>
      </c>
      <c r="L11" s="752">
        <v>130</v>
      </c>
      <c r="M11" s="753"/>
      <c r="N11" s="795">
        <v>0.28767123287671231</v>
      </c>
      <c r="O11" s="766">
        <v>0.26712328767123289</v>
      </c>
      <c r="P11" s="766">
        <v>0.4452054794520548</v>
      </c>
      <c r="Q11" s="789">
        <v>0</v>
      </c>
    </row>
    <row r="12" spans="1:17" ht="14.4" customHeight="1" thickBot="1" x14ac:dyDescent="0.35">
      <c r="A12" s="793" t="s">
        <v>2046</v>
      </c>
      <c r="B12" s="799">
        <v>6</v>
      </c>
      <c r="C12" s="759"/>
      <c r="D12" s="759"/>
      <c r="E12" s="760"/>
      <c r="F12" s="796">
        <v>1</v>
      </c>
      <c r="G12" s="767">
        <v>0</v>
      </c>
      <c r="H12" s="767">
        <v>0</v>
      </c>
      <c r="I12" s="802">
        <v>0</v>
      </c>
      <c r="J12" s="799">
        <v>5</v>
      </c>
      <c r="K12" s="759"/>
      <c r="L12" s="759"/>
      <c r="M12" s="760"/>
      <c r="N12" s="796">
        <v>1</v>
      </c>
      <c r="O12" s="767">
        <v>0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4</v>
      </c>
      <c r="B5" s="730" t="s">
        <v>2047</v>
      </c>
      <c r="C5" s="733">
        <v>8819964.8800000101</v>
      </c>
      <c r="D5" s="733">
        <v>5273</v>
      </c>
      <c r="E5" s="733">
        <v>7920358.7400000095</v>
      </c>
      <c r="F5" s="803">
        <v>0.89800343286627693</v>
      </c>
      <c r="G5" s="733">
        <v>4227</v>
      </c>
      <c r="H5" s="803">
        <v>0.80163095012326946</v>
      </c>
      <c r="I5" s="733">
        <v>899606.13999999966</v>
      </c>
      <c r="J5" s="803">
        <v>0.10199656713372295</v>
      </c>
      <c r="K5" s="733">
        <v>1046</v>
      </c>
      <c r="L5" s="803">
        <v>0.19836904987673051</v>
      </c>
      <c r="M5" s="733" t="s">
        <v>73</v>
      </c>
      <c r="N5" s="270"/>
    </row>
    <row r="6" spans="1:14" ht="14.4" customHeight="1" x14ac:dyDescent="0.3">
      <c r="A6" s="729">
        <v>4</v>
      </c>
      <c r="B6" s="730" t="s">
        <v>2048</v>
      </c>
      <c r="C6" s="733">
        <v>1254429.5000000005</v>
      </c>
      <c r="D6" s="733">
        <v>1660</v>
      </c>
      <c r="E6" s="733">
        <v>949543.83000000054</v>
      </c>
      <c r="F6" s="803">
        <v>0.75695272631901611</v>
      </c>
      <c r="G6" s="733">
        <v>1099.5</v>
      </c>
      <c r="H6" s="803">
        <v>0.66234939759036149</v>
      </c>
      <c r="I6" s="733">
        <v>304885.66999999987</v>
      </c>
      <c r="J6" s="803">
        <v>0.24304727368098386</v>
      </c>
      <c r="K6" s="733">
        <v>560.5</v>
      </c>
      <c r="L6" s="803">
        <v>0.33765060240963857</v>
      </c>
      <c r="M6" s="733" t="s">
        <v>1</v>
      </c>
      <c r="N6" s="270"/>
    </row>
    <row r="7" spans="1:14" ht="14.4" customHeight="1" x14ac:dyDescent="0.3">
      <c r="A7" s="729">
        <v>4</v>
      </c>
      <c r="B7" s="730" t="s">
        <v>2049</v>
      </c>
      <c r="C7" s="733">
        <v>0</v>
      </c>
      <c r="D7" s="733">
        <v>151</v>
      </c>
      <c r="E7" s="733">
        <v>0</v>
      </c>
      <c r="F7" s="803" t="s">
        <v>576</v>
      </c>
      <c r="G7" s="733">
        <v>134.5</v>
      </c>
      <c r="H7" s="803">
        <v>0.89072847682119205</v>
      </c>
      <c r="I7" s="733">
        <v>0</v>
      </c>
      <c r="J7" s="803" t="s">
        <v>576</v>
      </c>
      <c r="K7" s="733">
        <v>16.5</v>
      </c>
      <c r="L7" s="803">
        <v>0.10927152317880795</v>
      </c>
      <c r="M7" s="733" t="s">
        <v>1</v>
      </c>
      <c r="N7" s="270"/>
    </row>
    <row r="8" spans="1:14" ht="14.4" customHeight="1" x14ac:dyDescent="0.3">
      <c r="A8" s="729">
        <v>4</v>
      </c>
      <c r="B8" s="730" t="s">
        <v>2050</v>
      </c>
      <c r="C8" s="733">
        <v>7565535.3800000092</v>
      </c>
      <c r="D8" s="733">
        <v>3462</v>
      </c>
      <c r="E8" s="733">
        <v>6970814.9100000095</v>
      </c>
      <c r="F8" s="803">
        <v>0.9213908282588722</v>
      </c>
      <c r="G8" s="733">
        <v>2993</v>
      </c>
      <c r="H8" s="803">
        <v>0.86452917388792605</v>
      </c>
      <c r="I8" s="733">
        <v>594720.46999999986</v>
      </c>
      <c r="J8" s="803">
        <v>7.8609171741127873E-2</v>
      </c>
      <c r="K8" s="733">
        <v>469</v>
      </c>
      <c r="L8" s="803">
        <v>0.13547082611207395</v>
      </c>
      <c r="M8" s="733" t="s">
        <v>1</v>
      </c>
      <c r="N8" s="270"/>
    </row>
    <row r="9" spans="1:14" ht="14.4" customHeight="1" x14ac:dyDescent="0.3">
      <c r="A9" s="729" t="s">
        <v>2051</v>
      </c>
      <c r="B9" s="730" t="s">
        <v>3</v>
      </c>
      <c r="C9" s="733">
        <v>8819964.8800000101</v>
      </c>
      <c r="D9" s="733">
        <v>5273</v>
      </c>
      <c r="E9" s="733">
        <v>7920358.7400000095</v>
      </c>
      <c r="F9" s="803">
        <v>0.89800343286627693</v>
      </c>
      <c r="G9" s="733">
        <v>4227</v>
      </c>
      <c r="H9" s="803">
        <v>0.80163095012326946</v>
      </c>
      <c r="I9" s="733">
        <v>899606.13999999966</v>
      </c>
      <c r="J9" s="803">
        <v>0.10199656713372295</v>
      </c>
      <c r="K9" s="733">
        <v>1046</v>
      </c>
      <c r="L9" s="803">
        <v>0.19836904987673051</v>
      </c>
      <c r="M9" s="733" t="s">
        <v>587</v>
      </c>
      <c r="N9" s="270"/>
    </row>
    <row r="11" spans="1:14" ht="14.4" customHeight="1" x14ac:dyDescent="0.3">
      <c r="A11" s="729">
        <v>4</v>
      </c>
      <c r="B11" s="730" t="s">
        <v>2047</v>
      </c>
      <c r="C11" s="733" t="s">
        <v>576</v>
      </c>
      <c r="D11" s="733" t="s">
        <v>576</v>
      </c>
      <c r="E11" s="733" t="s">
        <v>576</v>
      </c>
      <c r="F11" s="803" t="s">
        <v>576</v>
      </c>
      <c r="G11" s="733" t="s">
        <v>576</v>
      </c>
      <c r="H11" s="803" t="s">
        <v>576</v>
      </c>
      <c r="I11" s="733" t="s">
        <v>576</v>
      </c>
      <c r="J11" s="803" t="s">
        <v>576</v>
      </c>
      <c r="K11" s="733" t="s">
        <v>576</v>
      </c>
      <c r="L11" s="803" t="s">
        <v>576</v>
      </c>
      <c r="M11" s="733" t="s">
        <v>73</v>
      </c>
      <c r="N11" s="270"/>
    </row>
    <row r="12" spans="1:14" ht="14.4" customHeight="1" x14ac:dyDescent="0.3">
      <c r="A12" s="729" t="s">
        <v>2052</v>
      </c>
      <c r="B12" s="730" t="s">
        <v>2048</v>
      </c>
      <c r="C12" s="733">
        <v>12956.970000000001</v>
      </c>
      <c r="D12" s="733">
        <v>29</v>
      </c>
      <c r="E12" s="733">
        <v>6753.9800000000005</v>
      </c>
      <c r="F12" s="803">
        <v>0.52126230129420692</v>
      </c>
      <c r="G12" s="733">
        <v>21</v>
      </c>
      <c r="H12" s="803">
        <v>0.72413793103448276</v>
      </c>
      <c r="I12" s="733">
        <v>6202.99</v>
      </c>
      <c r="J12" s="803">
        <v>0.47873769870579302</v>
      </c>
      <c r="K12" s="733">
        <v>8</v>
      </c>
      <c r="L12" s="803">
        <v>0.27586206896551724</v>
      </c>
      <c r="M12" s="733" t="s">
        <v>1</v>
      </c>
      <c r="N12" s="270"/>
    </row>
    <row r="13" spans="1:14" ht="14.4" customHeight="1" x14ac:dyDescent="0.3">
      <c r="A13" s="729" t="s">
        <v>2052</v>
      </c>
      <c r="B13" s="730" t="s">
        <v>2049</v>
      </c>
      <c r="C13" s="733">
        <v>0</v>
      </c>
      <c r="D13" s="733">
        <v>1</v>
      </c>
      <c r="E13" s="733">
        <v>0</v>
      </c>
      <c r="F13" s="803" t="s">
        <v>576</v>
      </c>
      <c r="G13" s="733">
        <v>1</v>
      </c>
      <c r="H13" s="803">
        <v>1</v>
      </c>
      <c r="I13" s="733" t="s">
        <v>576</v>
      </c>
      <c r="J13" s="803" t="s">
        <v>576</v>
      </c>
      <c r="K13" s="733" t="s">
        <v>576</v>
      </c>
      <c r="L13" s="803">
        <v>0</v>
      </c>
      <c r="M13" s="733" t="s">
        <v>1</v>
      </c>
      <c r="N13" s="270"/>
    </row>
    <row r="14" spans="1:14" ht="14.4" customHeight="1" x14ac:dyDescent="0.3">
      <c r="A14" s="729" t="s">
        <v>2052</v>
      </c>
      <c r="B14" s="730" t="s">
        <v>2050</v>
      </c>
      <c r="C14" s="733">
        <v>400</v>
      </c>
      <c r="D14" s="733">
        <v>1</v>
      </c>
      <c r="E14" s="733">
        <v>400</v>
      </c>
      <c r="F14" s="803">
        <v>1</v>
      </c>
      <c r="G14" s="733">
        <v>1</v>
      </c>
      <c r="H14" s="803">
        <v>1</v>
      </c>
      <c r="I14" s="733" t="s">
        <v>576</v>
      </c>
      <c r="J14" s="803">
        <v>0</v>
      </c>
      <c r="K14" s="733" t="s">
        <v>576</v>
      </c>
      <c r="L14" s="803">
        <v>0</v>
      </c>
      <c r="M14" s="733" t="s">
        <v>1</v>
      </c>
      <c r="N14" s="270"/>
    </row>
    <row r="15" spans="1:14" ht="14.4" customHeight="1" x14ac:dyDescent="0.3">
      <c r="A15" s="729" t="s">
        <v>2052</v>
      </c>
      <c r="B15" s="730" t="s">
        <v>2053</v>
      </c>
      <c r="C15" s="733">
        <v>13356.970000000001</v>
      </c>
      <c r="D15" s="733">
        <v>31</v>
      </c>
      <c r="E15" s="733">
        <v>7153.9800000000005</v>
      </c>
      <c r="F15" s="803">
        <v>0.5355990168428918</v>
      </c>
      <c r="G15" s="733">
        <v>23</v>
      </c>
      <c r="H15" s="803">
        <v>0.74193548387096775</v>
      </c>
      <c r="I15" s="733">
        <v>6202.99</v>
      </c>
      <c r="J15" s="803">
        <v>0.4644009831571082</v>
      </c>
      <c r="K15" s="733">
        <v>8</v>
      </c>
      <c r="L15" s="803">
        <v>0.25806451612903225</v>
      </c>
      <c r="M15" s="733" t="s">
        <v>591</v>
      </c>
      <c r="N15" s="270"/>
    </row>
    <row r="16" spans="1:14" ht="14.4" customHeight="1" x14ac:dyDescent="0.3">
      <c r="A16" s="729" t="s">
        <v>576</v>
      </c>
      <c r="B16" s="730" t="s">
        <v>576</v>
      </c>
      <c r="C16" s="733" t="s">
        <v>576</v>
      </c>
      <c r="D16" s="733" t="s">
        <v>576</v>
      </c>
      <c r="E16" s="733" t="s">
        <v>576</v>
      </c>
      <c r="F16" s="803" t="s">
        <v>576</v>
      </c>
      <c r="G16" s="733" t="s">
        <v>576</v>
      </c>
      <c r="H16" s="803" t="s">
        <v>576</v>
      </c>
      <c r="I16" s="733" t="s">
        <v>576</v>
      </c>
      <c r="J16" s="803" t="s">
        <v>576</v>
      </c>
      <c r="K16" s="733" t="s">
        <v>576</v>
      </c>
      <c r="L16" s="803" t="s">
        <v>576</v>
      </c>
      <c r="M16" s="733" t="s">
        <v>592</v>
      </c>
      <c r="N16" s="270"/>
    </row>
    <row r="17" spans="1:14" ht="14.4" customHeight="1" x14ac:dyDescent="0.3">
      <c r="A17" s="729" t="s">
        <v>2054</v>
      </c>
      <c r="B17" s="730" t="s">
        <v>2048</v>
      </c>
      <c r="C17" s="733">
        <v>838812.97000000044</v>
      </c>
      <c r="D17" s="733">
        <v>1474</v>
      </c>
      <c r="E17" s="733">
        <v>581043.06000000052</v>
      </c>
      <c r="F17" s="803">
        <v>0.69269679985992616</v>
      </c>
      <c r="G17" s="733">
        <v>992.5</v>
      </c>
      <c r="H17" s="803">
        <v>0.67333785617367703</v>
      </c>
      <c r="I17" s="733">
        <v>257769.90999999989</v>
      </c>
      <c r="J17" s="803">
        <v>0.30730320014007384</v>
      </c>
      <c r="K17" s="733">
        <v>481.5</v>
      </c>
      <c r="L17" s="803">
        <v>0.32666214382632291</v>
      </c>
      <c r="M17" s="733" t="s">
        <v>1</v>
      </c>
      <c r="N17" s="270"/>
    </row>
    <row r="18" spans="1:14" ht="14.4" customHeight="1" x14ac:dyDescent="0.3">
      <c r="A18" s="729" t="s">
        <v>2054</v>
      </c>
      <c r="B18" s="730" t="s">
        <v>2049</v>
      </c>
      <c r="C18" s="733">
        <v>0</v>
      </c>
      <c r="D18" s="733">
        <v>145</v>
      </c>
      <c r="E18" s="733">
        <v>0</v>
      </c>
      <c r="F18" s="803" t="s">
        <v>576</v>
      </c>
      <c r="G18" s="733">
        <v>128.5</v>
      </c>
      <c r="H18" s="803">
        <v>0.88620689655172413</v>
      </c>
      <c r="I18" s="733">
        <v>0</v>
      </c>
      <c r="J18" s="803" t="s">
        <v>576</v>
      </c>
      <c r="K18" s="733">
        <v>16.5</v>
      </c>
      <c r="L18" s="803">
        <v>0.11379310344827587</v>
      </c>
      <c r="M18" s="733" t="s">
        <v>1</v>
      </c>
      <c r="N18" s="270"/>
    </row>
    <row r="19" spans="1:14" ht="14.4" customHeight="1" x14ac:dyDescent="0.3">
      <c r="A19" s="729" t="s">
        <v>2054</v>
      </c>
      <c r="B19" s="730" t="s">
        <v>2050</v>
      </c>
      <c r="C19" s="733">
        <v>7541120.9000000097</v>
      </c>
      <c r="D19" s="733">
        <v>3407</v>
      </c>
      <c r="E19" s="733">
        <v>6959594.9100000095</v>
      </c>
      <c r="F19" s="803">
        <v>0.92288600093919737</v>
      </c>
      <c r="G19" s="733">
        <v>2968</v>
      </c>
      <c r="H19" s="803">
        <v>0.87114763721749344</v>
      </c>
      <c r="I19" s="733">
        <v>581525.98999999987</v>
      </c>
      <c r="J19" s="803">
        <v>7.7113999060802629E-2</v>
      </c>
      <c r="K19" s="733">
        <v>439</v>
      </c>
      <c r="L19" s="803">
        <v>0.12885236278250661</v>
      </c>
      <c r="M19" s="733" t="s">
        <v>1</v>
      </c>
      <c r="N19" s="270"/>
    </row>
    <row r="20" spans="1:14" ht="14.4" customHeight="1" x14ac:dyDescent="0.3">
      <c r="A20" s="729" t="s">
        <v>2054</v>
      </c>
      <c r="B20" s="730" t="s">
        <v>2055</v>
      </c>
      <c r="C20" s="733">
        <v>8379933.8700000104</v>
      </c>
      <c r="D20" s="733">
        <v>5026</v>
      </c>
      <c r="E20" s="733">
        <v>7540637.97000001</v>
      </c>
      <c r="F20" s="803">
        <v>0.89984456762783505</v>
      </c>
      <c r="G20" s="733">
        <v>4089</v>
      </c>
      <c r="H20" s="803">
        <v>0.81356943891762834</v>
      </c>
      <c r="I20" s="733">
        <v>839295.89999999979</v>
      </c>
      <c r="J20" s="803">
        <v>0.10015543237216486</v>
      </c>
      <c r="K20" s="733">
        <v>937</v>
      </c>
      <c r="L20" s="803">
        <v>0.18643056108237166</v>
      </c>
      <c r="M20" s="733" t="s">
        <v>591</v>
      </c>
      <c r="N20" s="270"/>
    </row>
    <row r="21" spans="1:14" ht="14.4" customHeight="1" x14ac:dyDescent="0.3">
      <c r="A21" s="729" t="s">
        <v>576</v>
      </c>
      <c r="B21" s="730" t="s">
        <v>576</v>
      </c>
      <c r="C21" s="733" t="s">
        <v>576</v>
      </c>
      <c r="D21" s="733" t="s">
        <v>576</v>
      </c>
      <c r="E21" s="733" t="s">
        <v>576</v>
      </c>
      <c r="F21" s="803" t="s">
        <v>576</v>
      </c>
      <c r="G21" s="733" t="s">
        <v>576</v>
      </c>
      <c r="H21" s="803" t="s">
        <v>576</v>
      </c>
      <c r="I21" s="733" t="s">
        <v>576</v>
      </c>
      <c r="J21" s="803" t="s">
        <v>576</v>
      </c>
      <c r="K21" s="733" t="s">
        <v>576</v>
      </c>
      <c r="L21" s="803" t="s">
        <v>576</v>
      </c>
      <c r="M21" s="733" t="s">
        <v>592</v>
      </c>
      <c r="N21" s="270"/>
    </row>
    <row r="22" spans="1:14" ht="14.4" customHeight="1" x14ac:dyDescent="0.3">
      <c r="A22" s="729" t="s">
        <v>2056</v>
      </c>
      <c r="B22" s="730" t="s">
        <v>2048</v>
      </c>
      <c r="C22" s="733">
        <v>402140.30999999994</v>
      </c>
      <c r="D22" s="733">
        <v>152</v>
      </c>
      <c r="E22" s="733">
        <v>361746.78999999992</v>
      </c>
      <c r="F22" s="803">
        <v>0.8995536657342309</v>
      </c>
      <c r="G22" s="733">
        <v>86</v>
      </c>
      <c r="H22" s="803">
        <v>0.56578947368421051</v>
      </c>
      <c r="I22" s="733">
        <v>40393.51999999999</v>
      </c>
      <c r="J22" s="803">
        <v>0.10044633426576907</v>
      </c>
      <c r="K22" s="733">
        <v>66</v>
      </c>
      <c r="L22" s="803">
        <v>0.43421052631578949</v>
      </c>
      <c r="M22" s="733" t="s">
        <v>1</v>
      </c>
      <c r="N22" s="270"/>
    </row>
    <row r="23" spans="1:14" ht="14.4" customHeight="1" x14ac:dyDescent="0.3">
      <c r="A23" s="729" t="s">
        <v>2056</v>
      </c>
      <c r="B23" s="730" t="s">
        <v>2050</v>
      </c>
      <c r="C23" s="733">
        <v>22946</v>
      </c>
      <c r="D23" s="733">
        <v>52</v>
      </c>
      <c r="E23" s="733">
        <v>10820</v>
      </c>
      <c r="F23" s="803">
        <v>0.4715418809378541</v>
      </c>
      <c r="G23" s="733">
        <v>24</v>
      </c>
      <c r="H23" s="803">
        <v>0.46153846153846156</v>
      </c>
      <c r="I23" s="733">
        <v>12126</v>
      </c>
      <c r="J23" s="803">
        <v>0.5284581190621459</v>
      </c>
      <c r="K23" s="733">
        <v>28</v>
      </c>
      <c r="L23" s="803">
        <v>0.53846153846153844</v>
      </c>
      <c r="M23" s="733" t="s">
        <v>1</v>
      </c>
      <c r="N23" s="270"/>
    </row>
    <row r="24" spans="1:14" ht="14.4" customHeight="1" x14ac:dyDescent="0.3">
      <c r="A24" s="729" t="s">
        <v>2056</v>
      </c>
      <c r="B24" s="730" t="s">
        <v>2057</v>
      </c>
      <c r="C24" s="733">
        <v>425086.30999999994</v>
      </c>
      <c r="D24" s="733">
        <v>204</v>
      </c>
      <c r="E24" s="733">
        <v>372566.78999999992</v>
      </c>
      <c r="F24" s="803">
        <v>0.87644974969906697</v>
      </c>
      <c r="G24" s="733">
        <v>110</v>
      </c>
      <c r="H24" s="803">
        <v>0.53921568627450978</v>
      </c>
      <c r="I24" s="733">
        <v>52519.51999999999</v>
      </c>
      <c r="J24" s="803">
        <v>0.123550250300933</v>
      </c>
      <c r="K24" s="733">
        <v>94</v>
      </c>
      <c r="L24" s="803">
        <v>0.46078431372549017</v>
      </c>
      <c r="M24" s="733" t="s">
        <v>591</v>
      </c>
      <c r="N24" s="270"/>
    </row>
    <row r="25" spans="1:14" ht="14.4" customHeight="1" x14ac:dyDescent="0.3">
      <c r="A25" s="729" t="s">
        <v>576</v>
      </c>
      <c r="B25" s="730" t="s">
        <v>576</v>
      </c>
      <c r="C25" s="733" t="s">
        <v>576</v>
      </c>
      <c r="D25" s="733" t="s">
        <v>576</v>
      </c>
      <c r="E25" s="733" t="s">
        <v>576</v>
      </c>
      <c r="F25" s="803" t="s">
        <v>576</v>
      </c>
      <c r="G25" s="733" t="s">
        <v>576</v>
      </c>
      <c r="H25" s="803" t="s">
        <v>576</v>
      </c>
      <c r="I25" s="733" t="s">
        <v>576</v>
      </c>
      <c r="J25" s="803" t="s">
        <v>576</v>
      </c>
      <c r="K25" s="733" t="s">
        <v>576</v>
      </c>
      <c r="L25" s="803" t="s">
        <v>576</v>
      </c>
      <c r="M25" s="733" t="s">
        <v>592</v>
      </c>
      <c r="N25" s="270"/>
    </row>
    <row r="26" spans="1:14" ht="14.4" customHeight="1" x14ac:dyDescent="0.3">
      <c r="A26" s="729" t="s">
        <v>2058</v>
      </c>
      <c r="B26" s="730" t="s">
        <v>2048</v>
      </c>
      <c r="C26" s="733">
        <v>151.09</v>
      </c>
      <c r="D26" s="733">
        <v>3</v>
      </c>
      <c r="E26" s="733" t="s">
        <v>576</v>
      </c>
      <c r="F26" s="803">
        <v>0</v>
      </c>
      <c r="G26" s="733" t="s">
        <v>576</v>
      </c>
      <c r="H26" s="803">
        <v>0</v>
      </c>
      <c r="I26" s="733">
        <v>151.09</v>
      </c>
      <c r="J26" s="803">
        <v>1</v>
      </c>
      <c r="K26" s="733">
        <v>3</v>
      </c>
      <c r="L26" s="803">
        <v>1</v>
      </c>
      <c r="M26" s="733" t="s">
        <v>1</v>
      </c>
      <c r="N26" s="270"/>
    </row>
    <row r="27" spans="1:14" ht="14.4" customHeight="1" x14ac:dyDescent="0.3">
      <c r="A27" s="729" t="s">
        <v>2058</v>
      </c>
      <c r="B27" s="730" t="s">
        <v>2049</v>
      </c>
      <c r="C27" s="733">
        <v>0</v>
      </c>
      <c r="D27" s="733">
        <v>5</v>
      </c>
      <c r="E27" s="733">
        <v>0</v>
      </c>
      <c r="F27" s="803" t="s">
        <v>576</v>
      </c>
      <c r="G27" s="733">
        <v>5</v>
      </c>
      <c r="H27" s="803">
        <v>1</v>
      </c>
      <c r="I27" s="733" t="s">
        <v>576</v>
      </c>
      <c r="J27" s="803" t="s">
        <v>576</v>
      </c>
      <c r="K27" s="733" t="s">
        <v>576</v>
      </c>
      <c r="L27" s="803">
        <v>0</v>
      </c>
      <c r="M27" s="733" t="s">
        <v>1</v>
      </c>
      <c r="N27" s="270"/>
    </row>
    <row r="28" spans="1:14" ht="14.4" customHeight="1" x14ac:dyDescent="0.3">
      <c r="A28" s="729" t="s">
        <v>2058</v>
      </c>
      <c r="B28" s="730" t="s">
        <v>2050</v>
      </c>
      <c r="C28" s="733">
        <v>690</v>
      </c>
      <c r="D28" s="733">
        <v>1</v>
      </c>
      <c r="E28" s="733" t="s">
        <v>576</v>
      </c>
      <c r="F28" s="803">
        <v>0</v>
      </c>
      <c r="G28" s="733" t="s">
        <v>576</v>
      </c>
      <c r="H28" s="803">
        <v>0</v>
      </c>
      <c r="I28" s="733">
        <v>690</v>
      </c>
      <c r="J28" s="803">
        <v>1</v>
      </c>
      <c r="K28" s="733">
        <v>1</v>
      </c>
      <c r="L28" s="803">
        <v>1</v>
      </c>
      <c r="M28" s="733" t="s">
        <v>1</v>
      </c>
      <c r="N28" s="270"/>
    </row>
    <row r="29" spans="1:14" ht="14.4" customHeight="1" x14ac:dyDescent="0.3">
      <c r="A29" s="729" t="s">
        <v>2058</v>
      </c>
      <c r="B29" s="730" t="s">
        <v>2059</v>
      </c>
      <c r="C29" s="733">
        <v>841.09</v>
      </c>
      <c r="D29" s="733">
        <v>9</v>
      </c>
      <c r="E29" s="733">
        <v>0</v>
      </c>
      <c r="F29" s="803">
        <v>0</v>
      </c>
      <c r="G29" s="733">
        <v>5</v>
      </c>
      <c r="H29" s="803">
        <v>0.55555555555555558</v>
      </c>
      <c r="I29" s="733">
        <v>841.09</v>
      </c>
      <c r="J29" s="803">
        <v>1</v>
      </c>
      <c r="K29" s="733">
        <v>4</v>
      </c>
      <c r="L29" s="803">
        <v>0.44444444444444442</v>
      </c>
      <c r="M29" s="733" t="s">
        <v>591</v>
      </c>
      <c r="N29" s="270"/>
    </row>
    <row r="30" spans="1:14" ht="14.4" customHeight="1" x14ac:dyDescent="0.3">
      <c r="A30" s="729" t="s">
        <v>576</v>
      </c>
      <c r="B30" s="730" t="s">
        <v>576</v>
      </c>
      <c r="C30" s="733" t="s">
        <v>576</v>
      </c>
      <c r="D30" s="733" t="s">
        <v>576</v>
      </c>
      <c r="E30" s="733" t="s">
        <v>576</v>
      </c>
      <c r="F30" s="803" t="s">
        <v>576</v>
      </c>
      <c r="G30" s="733" t="s">
        <v>576</v>
      </c>
      <c r="H30" s="803" t="s">
        <v>576</v>
      </c>
      <c r="I30" s="733" t="s">
        <v>576</v>
      </c>
      <c r="J30" s="803" t="s">
        <v>576</v>
      </c>
      <c r="K30" s="733" t="s">
        <v>576</v>
      </c>
      <c r="L30" s="803" t="s">
        <v>576</v>
      </c>
      <c r="M30" s="733" t="s">
        <v>592</v>
      </c>
      <c r="N30" s="270"/>
    </row>
    <row r="31" spans="1:14" ht="14.4" customHeight="1" x14ac:dyDescent="0.3">
      <c r="A31" s="729" t="s">
        <v>2060</v>
      </c>
      <c r="B31" s="730" t="s">
        <v>2048</v>
      </c>
      <c r="C31" s="733">
        <v>368.16</v>
      </c>
      <c r="D31" s="733">
        <v>2</v>
      </c>
      <c r="E31" s="733" t="s">
        <v>576</v>
      </c>
      <c r="F31" s="803">
        <v>0</v>
      </c>
      <c r="G31" s="733" t="s">
        <v>576</v>
      </c>
      <c r="H31" s="803">
        <v>0</v>
      </c>
      <c r="I31" s="733">
        <v>368.16</v>
      </c>
      <c r="J31" s="803">
        <v>1</v>
      </c>
      <c r="K31" s="733">
        <v>2</v>
      </c>
      <c r="L31" s="803">
        <v>1</v>
      </c>
      <c r="M31" s="733" t="s">
        <v>1</v>
      </c>
      <c r="N31" s="270"/>
    </row>
    <row r="32" spans="1:14" ht="14.4" customHeight="1" x14ac:dyDescent="0.3">
      <c r="A32" s="729" t="s">
        <v>2060</v>
      </c>
      <c r="B32" s="730" t="s">
        <v>2050</v>
      </c>
      <c r="C32" s="733">
        <v>378.48</v>
      </c>
      <c r="D32" s="733">
        <v>1</v>
      </c>
      <c r="E32" s="733" t="s">
        <v>576</v>
      </c>
      <c r="F32" s="803">
        <v>0</v>
      </c>
      <c r="G32" s="733" t="s">
        <v>576</v>
      </c>
      <c r="H32" s="803">
        <v>0</v>
      </c>
      <c r="I32" s="733">
        <v>378.48</v>
      </c>
      <c r="J32" s="803">
        <v>1</v>
      </c>
      <c r="K32" s="733">
        <v>1</v>
      </c>
      <c r="L32" s="803">
        <v>1</v>
      </c>
      <c r="M32" s="733" t="s">
        <v>1</v>
      </c>
      <c r="N32" s="270"/>
    </row>
    <row r="33" spans="1:14" ht="14.4" customHeight="1" x14ac:dyDescent="0.3">
      <c r="A33" s="729" t="s">
        <v>2060</v>
      </c>
      <c r="B33" s="730" t="s">
        <v>2053</v>
      </c>
      <c r="C33" s="733">
        <v>746.6400000000001</v>
      </c>
      <c r="D33" s="733">
        <v>3</v>
      </c>
      <c r="E33" s="733" t="s">
        <v>576</v>
      </c>
      <c r="F33" s="803">
        <v>0</v>
      </c>
      <c r="G33" s="733" t="s">
        <v>576</v>
      </c>
      <c r="H33" s="803">
        <v>0</v>
      </c>
      <c r="I33" s="733">
        <v>746.6400000000001</v>
      </c>
      <c r="J33" s="803">
        <v>1</v>
      </c>
      <c r="K33" s="733">
        <v>3</v>
      </c>
      <c r="L33" s="803">
        <v>1</v>
      </c>
      <c r="M33" s="733" t="s">
        <v>591</v>
      </c>
      <c r="N33" s="270"/>
    </row>
    <row r="34" spans="1:14" ht="14.4" customHeight="1" x14ac:dyDescent="0.3">
      <c r="A34" s="729" t="s">
        <v>576</v>
      </c>
      <c r="B34" s="730" t="s">
        <v>576</v>
      </c>
      <c r="C34" s="733" t="s">
        <v>576</v>
      </c>
      <c r="D34" s="733" t="s">
        <v>576</v>
      </c>
      <c r="E34" s="733" t="s">
        <v>576</v>
      </c>
      <c r="F34" s="803" t="s">
        <v>576</v>
      </c>
      <c r="G34" s="733" t="s">
        <v>576</v>
      </c>
      <c r="H34" s="803" t="s">
        <v>576</v>
      </c>
      <c r="I34" s="733" t="s">
        <v>576</v>
      </c>
      <c r="J34" s="803" t="s">
        <v>576</v>
      </c>
      <c r="K34" s="733" t="s">
        <v>576</v>
      </c>
      <c r="L34" s="803" t="s">
        <v>576</v>
      </c>
      <c r="M34" s="733" t="s">
        <v>592</v>
      </c>
      <c r="N34" s="270"/>
    </row>
    <row r="35" spans="1:14" ht="14.4" customHeight="1" x14ac:dyDescent="0.3">
      <c r="A35" s="729" t="s">
        <v>2051</v>
      </c>
      <c r="B35" s="730" t="s">
        <v>2061</v>
      </c>
      <c r="C35" s="733">
        <v>8819964.880000012</v>
      </c>
      <c r="D35" s="733">
        <v>5273</v>
      </c>
      <c r="E35" s="733">
        <v>7920358.7400000105</v>
      </c>
      <c r="F35" s="803">
        <v>0.89800343286627682</v>
      </c>
      <c r="G35" s="733">
        <v>4227</v>
      </c>
      <c r="H35" s="803">
        <v>0.80163095012326946</v>
      </c>
      <c r="I35" s="733">
        <v>899606.13999999978</v>
      </c>
      <c r="J35" s="803">
        <v>0.10199656713372293</v>
      </c>
      <c r="K35" s="733">
        <v>1046</v>
      </c>
      <c r="L35" s="803">
        <v>0.19836904987673051</v>
      </c>
      <c r="M35" s="733" t="s">
        <v>587</v>
      </c>
      <c r="N35" s="270"/>
    </row>
    <row r="36" spans="1:14" ht="14.4" customHeight="1" x14ac:dyDescent="0.3">
      <c r="A36" s="804" t="s">
        <v>301</v>
      </c>
    </row>
    <row r="37" spans="1:14" ht="14.4" customHeight="1" x14ac:dyDescent="0.3">
      <c r="A37" s="805" t="s">
        <v>2062</v>
      </c>
    </row>
    <row r="38" spans="1:14" ht="14.4" customHeight="1" x14ac:dyDescent="0.3">
      <c r="A38" s="804" t="s">
        <v>2063</v>
      </c>
    </row>
  </sheetData>
  <autoFilter ref="A4:M4"/>
  <mergeCells count="4">
    <mergeCell ref="E3:H3"/>
    <mergeCell ref="C3:D3"/>
    <mergeCell ref="I3:L3"/>
    <mergeCell ref="A1:L1"/>
  </mergeCells>
  <conditionalFormatting sqref="F4 F10 F3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5">
    <cfRule type="expression" dxfId="49" priority="4">
      <formula>AND(LEFT(M11,6)&lt;&gt;"mezera",M11&lt;&gt;"")</formula>
    </cfRule>
  </conditionalFormatting>
  <conditionalFormatting sqref="A11:A35">
    <cfRule type="expression" dxfId="48" priority="2">
      <formula>AND(M11&lt;&gt;"",M11&lt;&gt;"mezeraKL")</formula>
    </cfRule>
  </conditionalFormatting>
  <conditionalFormatting sqref="F11:F35">
    <cfRule type="cellIs" dxfId="47" priority="1" operator="lessThan">
      <formula>0.6</formula>
    </cfRule>
  </conditionalFormatting>
  <conditionalFormatting sqref="B11:L3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5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2064</v>
      </c>
      <c r="B5" s="797">
        <v>376569.36</v>
      </c>
      <c r="C5" s="741">
        <v>1</v>
      </c>
      <c r="D5" s="810">
        <v>118</v>
      </c>
      <c r="E5" s="813" t="s">
        <v>2064</v>
      </c>
      <c r="F5" s="797">
        <v>343090.63999999996</v>
      </c>
      <c r="G5" s="765">
        <v>0.9110954752133843</v>
      </c>
      <c r="H5" s="745">
        <v>59</v>
      </c>
      <c r="I5" s="788">
        <v>0.5</v>
      </c>
      <c r="J5" s="816">
        <v>33478.720000000001</v>
      </c>
      <c r="K5" s="765">
        <v>8.8904524786615674E-2</v>
      </c>
      <c r="L5" s="745">
        <v>59</v>
      </c>
      <c r="M5" s="788">
        <v>0.5</v>
      </c>
    </row>
    <row r="6" spans="1:13" ht="14.4" customHeight="1" x14ac:dyDescent="0.3">
      <c r="A6" s="807" t="s">
        <v>2065</v>
      </c>
      <c r="B6" s="798">
        <v>1398.4299999999998</v>
      </c>
      <c r="C6" s="748">
        <v>1</v>
      </c>
      <c r="D6" s="811">
        <v>15</v>
      </c>
      <c r="E6" s="814" t="s">
        <v>2065</v>
      </c>
      <c r="F6" s="798">
        <v>756.55</v>
      </c>
      <c r="G6" s="766">
        <v>0.54099954949479057</v>
      </c>
      <c r="H6" s="752">
        <v>9</v>
      </c>
      <c r="I6" s="789">
        <v>0.6</v>
      </c>
      <c r="J6" s="817">
        <v>641.88</v>
      </c>
      <c r="K6" s="766">
        <v>0.45900045050520949</v>
      </c>
      <c r="L6" s="752">
        <v>6</v>
      </c>
      <c r="M6" s="789">
        <v>0.4</v>
      </c>
    </row>
    <row r="7" spans="1:13" ht="14.4" customHeight="1" x14ac:dyDescent="0.3">
      <c r="A7" s="807" t="s">
        <v>2066</v>
      </c>
      <c r="B7" s="798">
        <v>543.06999999999994</v>
      </c>
      <c r="C7" s="748">
        <v>1</v>
      </c>
      <c r="D7" s="811">
        <v>1</v>
      </c>
      <c r="E7" s="814" t="s">
        <v>2066</v>
      </c>
      <c r="F7" s="798">
        <v>543.06999999999994</v>
      </c>
      <c r="G7" s="766">
        <v>1</v>
      </c>
      <c r="H7" s="752">
        <v>1</v>
      </c>
      <c r="I7" s="789">
        <v>1</v>
      </c>
      <c r="J7" s="817"/>
      <c r="K7" s="766">
        <v>0</v>
      </c>
      <c r="L7" s="752"/>
      <c r="M7" s="789">
        <v>0</v>
      </c>
    </row>
    <row r="8" spans="1:13" ht="14.4" customHeight="1" x14ac:dyDescent="0.3">
      <c r="A8" s="807" t="s">
        <v>2067</v>
      </c>
      <c r="B8" s="798">
        <v>83901.11</v>
      </c>
      <c r="C8" s="748">
        <v>1</v>
      </c>
      <c r="D8" s="811">
        <v>143</v>
      </c>
      <c r="E8" s="814" t="s">
        <v>2067</v>
      </c>
      <c r="F8" s="798">
        <v>68378.080000000002</v>
      </c>
      <c r="G8" s="766">
        <v>0.81498421177026148</v>
      </c>
      <c r="H8" s="752">
        <v>113</v>
      </c>
      <c r="I8" s="789">
        <v>0.79020979020979021</v>
      </c>
      <c r="J8" s="817">
        <v>15523.029999999999</v>
      </c>
      <c r="K8" s="766">
        <v>0.18501578822973855</v>
      </c>
      <c r="L8" s="752">
        <v>30</v>
      </c>
      <c r="M8" s="789">
        <v>0.20979020979020979</v>
      </c>
    </row>
    <row r="9" spans="1:13" ht="14.4" customHeight="1" x14ac:dyDescent="0.3">
      <c r="A9" s="807" t="s">
        <v>2068</v>
      </c>
      <c r="B9" s="798">
        <v>1432957.6299999997</v>
      </c>
      <c r="C9" s="748">
        <v>1</v>
      </c>
      <c r="D9" s="811">
        <v>484</v>
      </c>
      <c r="E9" s="814" t="s">
        <v>2068</v>
      </c>
      <c r="F9" s="798">
        <v>1340902.4299999997</v>
      </c>
      <c r="G9" s="766">
        <v>0.93575860299512137</v>
      </c>
      <c r="H9" s="752">
        <v>437</v>
      </c>
      <c r="I9" s="789">
        <v>0.90289256198347112</v>
      </c>
      <c r="J9" s="817">
        <v>92055.2</v>
      </c>
      <c r="K9" s="766">
        <v>6.4241397004878659E-2</v>
      </c>
      <c r="L9" s="752">
        <v>47</v>
      </c>
      <c r="M9" s="789">
        <v>9.7107438016528921E-2</v>
      </c>
    </row>
    <row r="10" spans="1:13" ht="14.4" customHeight="1" x14ac:dyDescent="0.3">
      <c r="A10" s="807" t="s">
        <v>2069</v>
      </c>
      <c r="B10" s="798">
        <v>41771.61</v>
      </c>
      <c r="C10" s="748">
        <v>1</v>
      </c>
      <c r="D10" s="811">
        <v>111</v>
      </c>
      <c r="E10" s="814" t="s">
        <v>2069</v>
      </c>
      <c r="F10" s="798">
        <v>30003.919999999998</v>
      </c>
      <c r="G10" s="766">
        <v>0.71828497872119357</v>
      </c>
      <c r="H10" s="752">
        <v>84</v>
      </c>
      <c r="I10" s="789">
        <v>0.7567567567567568</v>
      </c>
      <c r="J10" s="817">
        <v>11767.69</v>
      </c>
      <c r="K10" s="766">
        <v>0.28171502127880638</v>
      </c>
      <c r="L10" s="752">
        <v>27</v>
      </c>
      <c r="M10" s="789">
        <v>0.24324324324324326</v>
      </c>
    </row>
    <row r="11" spans="1:13" ht="14.4" customHeight="1" x14ac:dyDescent="0.3">
      <c r="A11" s="807" t="s">
        <v>2070</v>
      </c>
      <c r="B11" s="798">
        <v>19923.71</v>
      </c>
      <c r="C11" s="748">
        <v>1</v>
      </c>
      <c r="D11" s="811">
        <v>59</v>
      </c>
      <c r="E11" s="814" t="s">
        <v>2070</v>
      </c>
      <c r="F11" s="798">
        <v>15269.04</v>
      </c>
      <c r="G11" s="766">
        <v>0.76637533872958408</v>
      </c>
      <c r="H11" s="752">
        <v>44</v>
      </c>
      <c r="I11" s="789">
        <v>0.74576271186440679</v>
      </c>
      <c r="J11" s="817">
        <v>4654.67</v>
      </c>
      <c r="K11" s="766">
        <v>0.23362466127041601</v>
      </c>
      <c r="L11" s="752">
        <v>15</v>
      </c>
      <c r="M11" s="789">
        <v>0.25423728813559321</v>
      </c>
    </row>
    <row r="12" spans="1:13" ht="14.4" customHeight="1" x14ac:dyDescent="0.3">
      <c r="A12" s="807" t="s">
        <v>2071</v>
      </c>
      <c r="B12" s="798">
        <v>64110.150000000009</v>
      </c>
      <c r="C12" s="748">
        <v>1</v>
      </c>
      <c r="D12" s="811">
        <v>121</v>
      </c>
      <c r="E12" s="814" t="s">
        <v>2071</v>
      </c>
      <c r="F12" s="798">
        <v>52258.170000000006</v>
      </c>
      <c r="G12" s="766">
        <v>0.81513098939871453</v>
      </c>
      <c r="H12" s="752">
        <v>97</v>
      </c>
      <c r="I12" s="789">
        <v>0.80165289256198347</v>
      </c>
      <c r="J12" s="817">
        <v>11851.98</v>
      </c>
      <c r="K12" s="766">
        <v>0.18486901060128541</v>
      </c>
      <c r="L12" s="752">
        <v>24</v>
      </c>
      <c r="M12" s="789">
        <v>0.19834710743801653</v>
      </c>
    </row>
    <row r="13" spans="1:13" ht="14.4" customHeight="1" x14ac:dyDescent="0.3">
      <c r="A13" s="807" t="s">
        <v>2072</v>
      </c>
      <c r="B13" s="798">
        <v>86340.040000000008</v>
      </c>
      <c r="C13" s="748">
        <v>1</v>
      </c>
      <c r="D13" s="811">
        <v>92</v>
      </c>
      <c r="E13" s="814" t="s">
        <v>2072</v>
      </c>
      <c r="F13" s="798">
        <v>64074.71</v>
      </c>
      <c r="G13" s="766">
        <v>0.74212045766946588</v>
      </c>
      <c r="H13" s="752">
        <v>67</v>
      </c>
      <c r="I13" s="789">
        <v>0.72826086956521741</v>
      </c>
      <c r="J13" s="817">
        <v>22265.330000000005</v>
      </c>
      <c r="K13" s="766">
        <v>0.25787954233053406</v>
      </c>
      <c r="L13" s="752">
        <v>25</v>
      </c>
      <c r="M13" s="789">
        <v>0.27173913043478259</v>
      </c>
    </row>
    <row r="14" spans="1:13" ht="14.4" customHeight="1" x14ac:dyDescent="0.3">
      <c r="A14" s="807" t="s">
        <v>2073</v>
      </c>
      <c r="B14" s="798">
        <v>2484098.0799999982</v>
      </c>
      <c r="C14" s="748">
        <v>1</v>
      </c>
      <c r="D14" s="811">
        <v>986</v>
      </c>
      <c r="E14" s="814" t="s">
        <v>2073</v>
      </c>
      <c r="F14" s="798">
        <v>2330526.359999998</v>
      </c>
      <c r="G14" s="766">
        <v>0.93817807709106227</v>
      </c>
      <c r="H14" s="752">
        <v>842</v>
      </c>
      <c r="I14" s="789">
        <v>0.8539553752535497</v>
      </c>
      <c r="J14" s="817">
        <v>153571.72</v>
      </c>
      <c r="K14" s="766">
        <v>6.1821922908937683E-2</v>
      </c>
      <c r="L14" s="752">
        <v>144</v>
      </c>
      <c r="M14" s="789">
        <v>0.1460446247464503</v>
      </c>
    </row>
    <row r="15" spans="1:13" ht="14.4" customHeight="1" x14ac:dyDescent="0.3">
      <c r="A15" s="807" t="s">
        <v>2074</v>
      </c>
      <c r="B15" s="798">
        <v>690</v>
      </c>
      <c r="C15" s="748">
        <v>1</v>
      </c>
      <c r="D15" s="811">
        <v>1</v>
      </c>
      <c r="E15" s="814" t="s">
        <v>2074</v>
      </c>
      <c r="F15" s="798"/>
      <c r="G15" s="766">
        <v>0</v>
      </c>
      <c r="H15" s="752"/>
      <c r="I15" s="789">
        <v>0</v>
      </c>
      <c r="J15" s="817">
        <v>690</v>
      </c>
      <c r="K15" s="766">
        <v>1</v>
      </c>
      <c r="L15" s="752">
        <v>1</v>
      </c>
      <c r="M15" s="789">
        <v>1</v>
      </c>
    </row>
    <row r="16" spans="1:13" ht="14.4" customHeight="1" x14ac:dyDescent="0.3">
      <c r="A16" s="807" t="s">
        <v>2075</v>
      </c>
      <c r="B16" s="798">
        <v>472841.78</v>
      </c>
      <c r="C16" s="748">
        <v>1</v>
      </c>
      <c r="D16" s="811">
        <v>233</v>
      </c>
      <c r="E16" s="814" t="s">
        <v>2075</v>
      </c>
      <c r="F16" s="798">
        <v>437279.41000000003</v>
      </c>
      <c r="G16" s="766">
        <v>0.92479012747139222</v>
      </c>
      <c r="H16" s="752">
        <v>198</v>
      </c>
      <c r="I16" s="789">
        <v>0.84978540772532185</v>
      </c>
      <c r="J16" s="817">
        <v>35562.369999999995</v>
      </c>
      <c r="K16" s="766">
        <v>7.5209872528607752E-2</v>
      </c>
      <c r="L16" s="752">
        <v>35</v>
      </c>
      <c r="M16" s="789">
        <v>0.15021459227467812</v>
      </c>
    </row>
    <row r="17" spans="1:13" ht="14.4" customHeight="1" x14ac:dyDescent="0.3">
      <c r="A17" s="807" t="s">
        <v>2076</v>
      </c>
      <c r="B17" s="798">
        <v>1228.0400000000002</v>
      </c>
      <c r="C17" s="748">
        <v>1</v>
      </c>
      <c r="D17" s="811">
        <v>2</v>
      </c>
      <c r="E17" s="814" t="s">
        <v>2076</v>
      </c>
      <c r="F17" s="798">
        <v>1228.0400000000002</v>
      </c>
      <c r="G17" s="766">
        <v>1</v>
      </c>
      <c r="H17" s="752">
        <v>2</v>
      </c>
      <c r="I17" s="789">
        <v>1</v>
      </c>
      <c r="J17" s="817"/>
      <c r="K17" s="766">
        <v>0</v>
      </c>
      <c r="L17" s="752"/>
      <c r="M17" s="789">
        <v>0</v>
      </c>
    </row>
    <row r="18" spans="1:13" ht="14.4" customHeight="1" x14ac:dyDescent="0.3">
      <c r="A18" s="807" t="s">
        <v>2077</v>
      </c>
      <c r="B18" s="798">
        <v>3397.59</v>
      </c>
      <c r="C18" s="748">
        <v>1</v>
      </c>
      <c r="D18" s="811">
        <v>14</v>
      </c>
      <c r="E18" s="814" t="s">
        <v>2077</v>
      </c>
      <c r="F18" s="798">
        <v>2041.4900000000002</v>
      </c>
      <c r="G18" s="766">
        <v>0.60086414193590165</v>
      </c>
      <c r="H18" s="752">
        <v>9</v>
      </c>
      <c r="I18" s="789">
        <v>0.6428571428571429</v>
      </c>
      <c r="J18" s="817">
        <v>1356.1</v>
      </c>
      <c r="K18" s="766">
        <v>0.39913585806409835</v>
      </c>
      <c r="L18" s="752">
        <v>5</v>
      </c>
      <c r="M18" s="789">
        <v>0.35714285714285715</v>
      </c>
    </row>
    <row r="19" spans="1:13" ht="14.4" customHeight="1" x14ac:dyDescent="0.3">
      <c r="A19" s="807" t="s">
        <v>2078</v>
      </c>
      <c r="B19" s="798">
        <v>15036.76</v>
      </c>
      <c r="C19" s="748">
        <v>1</v>
      </c>
      <c r="D19" s="811">
        <v>55</v>
      </c>
      <c r="E19" s="814" t="s">
        <v>2078</v>
      </c>
      <c r="F19" s="798">
        <v>6360.75</v>
      </c>
      <c r="G19" s="766">
        <v>0.4230133353195768</v>
      </c>
      <c r="H19" s="752">
        <v>31</v>
      </c>
      <c r="I19" s="789">
        <v>0.5636363636363636</v>
      </c>
      <c r="J19" s="817">
        <v>8676.01</v>
      </c>
      <c r="K19" s="766">
        <v>0.57698666468042314</v>
      </c>
      <c r="L19" s="752">
        <v>24</v>
      </c>
      <c r="M19" s="789">
        <v>0.43636363636363634</v>
      </c>
    </row>
    <row r="20" spans="1:13" ht="14.4" customHeight="1" x14ac:dyDescent="0.3">
      <c r="A20" s="807" t="s">
        <v>2079</v>
      </c>
      <c r="B20" s="798">
        <v>133018.28999999998</v>
      </c>
      <c r="C20" s="748">
        <v>1</v>
      </c>
      <c r="D20" s="811">
        <v>131</v>
      </c>
      <c r="E20" s="814" t="s">
        <v>2079</v>
      </c>
      <c r="F20" s="798">
        <v>102095.70999999999</v>
      </c>
      <c r="G20" s="766">
        <v>0.76753136730294769</v>
      </c>
      <c r="H20" s="752">
        <v>98</v>
      </c>
      <c r="I20" s="789">
        <v>0.74809160305343514</v>
      </c>
      <c r="J20" s="817">
        <v>30922.579999999998</v>
      </c>
      <c r="K20" s="766">
        <v>0.23246863269705242</v>
      </c>
      <c r="L20" s="752">
        <v>33</v>
      </c>
      <c r="M20" s="789">
        <v>0.25190839694656486</v>
      </c>
    </row>
    <row r="21" spans="1:13" ht="14.4" customHeight="1" x14ac:dyDescent="0.3">
      <c r="A21" s="807" t="s">
        <v>2080</v>
      </c>
      <c r="B21" s="798">
        <v>0</v>
      </c>
      <c r="C21" s="748"/>
      <c r="D21" s="811">
        <v>1</v>
      </c>
      <c r="E21" s="814" t="s">
        <v>2080</v>
      </c>
      <c r="F21" s="798"/>
      <c r="G21" s="766"/>
      <c r="H21" s="752"/>
      <c r="I21" s="789">
        <v>0</v>
      </c>
      <c r="J21" s="817">
        <v>0</v>
      </c>
      <c r="K21" s="766"/>
      <c r="L21" s="752">
        <v>1</v>
      </c>
      <c r="M21" s="789">
        <v>1</v>
      </c>
    </row>
    <row r="22" spans="1:13" ht="14.4" customHeight="1" x14ac:dyDescent="0.3">
      <c r="A22" s="807" t="s">
        <v>2081</v>
      </c>
      <c r="B22" s="798">
        <v>12165.76</v>
      </c>
      <c r="C22" s="748">
        <v>1</v>
      </c>
      <c r="D22" s="811">
        <v>22</v>
      </c>
      <c r="E22" s="814" t="s">
        <v>2081</v>
      </c>
      <c r="F22" s="798">
        <v>12165.76</v>
      </c>
      <c r="G22" s="766">
        <v>1</v>
      </c>
      <c r="H22" s="752">
        <v>21</v>
      </c>
      <c r="I22" s="789">
        <v>0.95454545454545459</v>
      </c>
      <c r="J22" s="817">
        <v>0</v>
      </c>
      <c r="K22" s="766">
        <v>0</v>
      </c>
      <c r="L22" s="752">
        <v>1</v>
      </c>
      <c r="M22" s="789">
        <v>4.5454545454545456E-2</v>
      </c>
    </row>
    <row r="23" spans="1:13" ht="14.4" customHeight="1" x14ac:dyDescent="0.3">
      <c r="A23" s="807" t="s">
        <v>2082</v>
      </c>
      <c r="B23" s="798">
        <v>165978.13999999998</v>
      </c>
      <c r="C23" s="748">
        <v>1</v>
      </c>
      <c r="D23" s="811">
        <v>353</v>
      </c>
      <c r="E23" s="814" t="s">
        <v>2082</v>
      </c>
      <c r="F23" s="798">
        <v>152014.09</v>
      </c>
      <c r="G23" s="766">
        <v>0.9158681378162209</v>
      </c>
      <c r="H23" s="752">
        <v>303</v>
      </c>
      <c r="I23" s="789">
        <v>0.85835694050991507</v>
      </c>
      <c r="J23" s="817">
        <v>13964.05</v>
      </c>
      <c r="K23" s="766">
        <v>8.4131862183779146E-2</v>
      </c>
      <c r="L23" s="752">
        <v>50</v>
      </c>
      <c r="M23" s="789">
        <v>0.14164305949008499</v>
      </c>
    </row>
    <row r="24" spans="1:13" ht="14.4" customHeight="1" x14ac:dyDescent="0.3">
      <c r="A24" s="807" t="s">
        <v>2083</v>
      </c>
      <c r="B24" s="798">
        <v>1796</v>
      </c>
      <c r="C24" s="748">
        <v>1</v>
      </c>
      <c r="D24" s="811">
        <v>4</v>
      </c>
      <c r="E24" s="814" t="s">
        <v>2083</v>
      </c>
      <c r="F24" s="798">
        <v>1230</v>
      </c>
      <c r="G24" s="766">
        <v>0.68485523385300673</v>
      </c>
      <c r="H24" s="752">
        <v>3</v>
      </c>
      <c r="I24" s="789">
        <v>0.75</v>
      </c>
      <c r="J24" s="817">
        <v>566</v>
      </c>
      <c r="K24" s="766">
        <v>0.31514476614699333</v>
      </c>
      <c r="L24" s="752">
        <v>1</v>
      </c>
      <c r="M24" s="789">
        <v>0.25</v>
      </c>
    </row>
    <row r="25" spans="1:13" ht="14.4" customHeight="1" x14ac:dyDescent="0.3">
      <c r="A25" s="807" t="s">
        <v>2084</v>
      </c>
      <c r="B25" s="798">
        <v>554.24</v>
      </c>
      <c r="C25" s="748">
        <v>1</v>
      </c>
      <c r="D25" s="811">
        <v>1</v>
      </c>
      <c r="E25" s="814" t="s">
        <v>2084</v>
      </c>
      <c r="F25" s="798">
        <v>554.24</v>
      </c>
      <c r="G25" s="766">
        <v>1</v>
      </c>
      <c r="H25" s="752">
        <v>1</v>
      </c>
      <c r="I25" s="789">
        <v>1</v>
      </c>
      <c r="J25" s="817"/>
      <c r="K25" s="766">
        <v>0</v>
      </c>
      <c r="L25" s="752"/>
      <c r="M25" s="789">
        <v>0</v>
      </c>
    </row>
    <row r="26" spans="1:13" ht="14.4" customHeight="1" x14ac:dyDescent="0.3">
      <c r="A26" s="807" t="s">
        <v>2085</v>
      </c>
      <c r="B26" s="798">
        <v>54003.450000000004</v>
      </c>
      <c r="C26" s="748">
        <v>1</v>
      </c>
      <c r="D26" s="811">
        <v>112</v>
      </c>
      <c r="E26" s="814" t="s">
        <v>2085</v>
      </c>
      <c r="F26" s="798">
        <v>37517.630000000005</v>
      </c>
      <c r="G26" s="766">
        <v>0.69472654061916417</v>
      </c>
      <c r="H26" s="752">
        <v>91</v>
      </c>
      <c r="I26" s="789">
        <v>0.8125</v>
      </c>
      <c r="J26" s="817">
        <v>16485.82</v>
      </c>
      <c r="K26" s="766">
        <v>0.30527345938083583</v>
      </c>
      <c r="L26" s="752">
        <v>21</v>
      </c>
      <c r="M26" s="789">
        <v>0.1875</v>
      </c>
    </row>
    <row r="27" spans="1:13" ht="14.4" customHeight="1" x14ac:dyDescent="0.3">
      <c r="A27" s="807" t="s">
        <v>2086</v>
      </c>
      <c r="B27" s="798">
        <v>259499.1</v>
      </c>
      <c r="C27" s="748">
        <v>1</v>
      </c>
      <c r="D27" s="811">
        <v>207</v>
      </c>
      <c r="E27" s="814" t="s">
        <v>2086</v>
      </c>
      <c r="F27" s="798">
        <v>233512.30000000002</v>
      </c>
      <c r="G27" s="766">
        <v>0.89985784151081838</v>
      </c>
      <c r="H27" s="752">
        <v>163</v>
      </c>
      <c r="I27" s="789">
        <v>0.7874396135265701</v>
      </c>
      <c r="J27" s="817">
        <v>25986.799999999999</v>
      </c>
      <c r="K27" s="766">
        <v>0.10014215848918165</v>
      </c>
      <c r="L27" s="752">
        <v>44</v>
      </c>
      <c r="M27" s="789">
        <v>0.21256038647342995</v>
      </c>
    </row>
    <row r="28" spans="1:13" ht="14.4" customHeight="1" x14ac:dyDescent="0.3">
      <c r="A28" s="807" t="s">
        <v>2087</v>
      </c>
      <c r="B28" s="798">
        <v>162689.48000000001</v>
      </c>
      <c r="C28" s="748">
        <v>1</v>
      </c>
      <c r="D28" s="811">
        <v>129</v>
      </c>
      <c r="E28" s="814" t="s">
        <v>2087</v>
      </c>
      <c r="F28" s="798">
        <v>131221.51</v>
      </c>
      <c r="G28" s="766">
        <v>0.80657649160843103</v>
      </c>
      <c r="H28" s="752">
        <v>101</v>
      </c>
      <c r="I28" s="789">
        <v>0.78294573643410847</v>
      </c>
      <c r="J28" s="817">
        <v>31467.97</v>
      </c>
      <c r="K28" s="766">
        <v>0.19342350839156902</v>
      </c>
      <c r="L28" s="752">
        <v>28</v>
      </c>
      <c r="M28" s="789">
        <v>0.21705426356589147</v>
      </c>
    </row>
    <row r="29" spans="1:13" ht="14.4" customHeight="1" x14ac:dyDescent="0.3">
      <c r="A29" s="807" t="s">
        <v>2088</v>
      </c>
      <c r="B29" s="798">
        <v>8104.44</v>
      </c>
      <c r="C29" s="748">
        <v>1</v>
      </c>
      <c r="D29" s="811">
        <v>9</v>
      </c>
      <c r="E29" s="814" t="s">
        <v>2088</v>
      </c>
      <c r="F29" s="798">
        <v>7789.69</v>
      </c>
      <c r="G29" s="766">
        <v>0.96116326359378312</v>
      </c>
      <c r="H29" s="752">
        <v>7</v>
      </c>
      <c r="I29" s="789">
        <v>0.77777777777777779</v>
      </c>
      <c r="J29" s="817">
        <v>314.75</v>
      </c>
      <c r="K29" s="766">
        <v>3.8836736406216842E-2</v>
      </c>
      <c r="L29" s="752">
        <v>2</v>
      </c>
      <c r="M29" s="789">
        <v>0.22222222222222221</v>
      </c>
    </row>
    <row r="30" spans="1:13" ht="14.4" customHeight="1" x14ac:dyDescent="0.3">
      <c r="A30" s="807" t="s">
        <v>2089</v>
      </c>
      <c r="B30" s="798">
        <v>1409512.33</v>
      </c>
      <c r="C30" s="748">
        <v>1</v>
      </c>
      <c r="D30" s="811">
        <v>566</v>
      </c>
      <c r="E30" s="814" t="s">
        <v>2089</v>
      </c>
      <c r="F30" s="798">
        <v>1262864.8400000001</v>
      </c>
      <c r="G30" s="766">
        <v>0.89595870367448294</v>
      </c>
      <c r="H30" s="752">
        <v>466</v>
      </c>
      <c r="I30" s="789">
        <v>0.82332155477031799</v>
      </c>
      <c r="J30" s="817">
        <v>146647.49</v>
      </c>
      <c r="K30" s="766">
        <v>0.10404129632551705</v>
      </c>
      <c r="L30" s="752">
        <v>100</v>
      </c>
      <c r="M30" s="789">
        <v>0.17667844522968199</v>
      </c>
    </row>
    <row r="31" spans="1:13" ht="14.4" customHeight="1" x14ac:dyDescent="0.3">
      <c r="A31" s="807" t="s">
        <v>2090</v>
      </c>
      <c r="B31" s="798">
        <v>150620.93</v>
      </c>
      <c r="C31" s="748">
        <v>1</v>
      </c>
      <c r="D31" s="811">
        <v>188</v>
      </c>
      <c r="E31" s="814" t="s">
        <v>2090</v>
      </c>
      <c r="F31" s="798">
        <v>125172.3</v>
      </c>
      <c r="G31" s="766">
        <v>0.83104187445928002</v>
      </c>
      <c r="H31" s="752">
        <v>141</v>
      </c>
      <c r="I31" s="789">
        <v>0.75</v>
      </c>
      <c r="J31" s="817">
        <v>25448.629999999997</v>
      </c>
      <c r="K31" s="766">
        <v>0.16895812554071998</v>
      </c>
      <c r="L31" s="752">
        <v>47</v>
      </c>
      <c r="M31" s="789">
        <v>0.25</v>
      </c>
    </row>
    <row r="32" spans="1:13" ht="14.4" customHeight="1" x14ac:dyDescent="0.3">
      <c r="A32" s="807" t="s">
        <v>2091</v>
      </c>
      <c r="B32" s="798">
        <v>368.16</v>
      </c>
      <c r="C32" s="748">
        <v>1</v>
      </c>
      <c r="D32" s="811">
        <v>1</v>
      </c>
      <c r="E32" s="814" t="s">
        <v>2091</v>
      </c>
      <c r="F32" s="798"/>
      <c r="G32" s="766">
        <v>0</v>
      </c>
      <c r="H32" s="752"/>
      <c r="I32" s="789">
        <v>0</v>
      </c>
      <c r="J32" s="817">
        <v>368.16</v>
      </c>
      <c r="K32" s="766">
        <v>1</v>
      </c>
      <c r="L32" s="752">
        <v>1</v>
      </c>
      <c r="M32" s="789">
        <v>1</v>
      </c>
    </row>
    <row r="33" spans="1:13" ht="14.4" customHeight="1" x14ac:dyDescent="0.3">
      <c r="A33" s="807" t="s">
        <v>2092</v>
      </c>
      <c r="B33" s="798">
        <v>6615.91</v>
      </c>
      <c r="C33" s="748">
        <v>1</v>
      </c>
      <c r="D33" s="811">
        <v>13</v>
      </c>
      <c r="E33" s="814" t="s">
        <v>2092</v>
      </c>
      <c r="F33" s="798">
        <v>5991.37</v>
      </c>
      <c r="G33" s="766">
        <v>0.90560028779109747</v>
      </c>
      <c r="H33" s="752">
        <v>11</v>
      </c>
      <c r="I33" s="789">
        <v>0.84615384615384615</v>
      </c>
      <c r="J33" s="817">
        <v>624.54</v>
      </c>
      <c r="K33" s="766">
        <v>9.4399712208902475E-2</v>
      </c>
      <c r="L33" s="752">
        <v>2</v>
      </c>
      <c r="M33" s="789">
        <v>0.15384615384615385</v>
      </c>
    </row>
    <row r="34" spans="1:13" ht="14.4" customHeight="1" x14ac:dyDescent="0.3">
      <c r="A34" s="807" t="s">
        <v>2093</v>
      </c>
      <c r="B34" s="798">
        <v>12000.58</v>
      </c>
      <c r="C34" s="748">
        <v>1</v>
      </c>
      <c r="D34" s="811">
        <v>6</v>
      </c>
      <c r="E34" s="814" t="s">
        <v>2093</v>
      </c>
      <c r="F34" s="798">
        <v>12000.58</v>
      </c>
      <c r="G34" s="766">
        <v>1</v>
      </c>
      <c r="H34" s="752">
        <v>6</v>
      </c>
      <c r="I34" s="789">
        <v>1</v>
      </c>
      <c r="J34" s="817"/>
      <c r="K34" s="766">
        <v>0</v>
      </c>
      <c r="L34" s="752"/>
      <c r="M34" s="789">
        <v>0</v>
      </c>
    </row>
    <row r="35" spans="1:13" ht="14.4" customHeight="1" x14ac:dyDescent="0.3">
      <c r="A35" s="807" t="s">
        <v>2094</v>
      </c>
      <c r="B35" s="798">
        <v>142320.51</v>
      </c>
      <c r="C35" s="748">
        <v>1</v>
      </c>
      <c r="D35" s="811">
        <v>139</v>
      </c>
      <c r="E35" s="814" t="s">
        <v>2094</v>
      </c>
      <c r="F35" s="798">
        <v>125264.49</v>
      </c>
      <c r="G35" s="766">
        <v>0.88015768071657419</v>
      </c>
      <c r="H35" s="752">
        <v>91</v>
      </c>
      <c r="I35" s="789">
        <v>0.65467625899280579</v>
      </c>
      <c r="J35" s="817">
        <v>17056.019999999997</v>
      </c>
      <c r="K35" s="766">
        <v>0.11984231928342581</v>
      </c>
      <c r="L35" s="752">
        <v>48</v>
      </c>
      <c r="M35" s="789">
        <v>0.34532374100719426</v>
      </c>
    </row>
    <row r="36" spans="1:13" ht="14.4" customHeight="1" x14ac:dyDescent="0.3">
      <c r="A36" s="807" t="s">
        <v>2095</v>
      </c>
      <c r="B36" s="798">
        <v>26630.879999999997</v>
      </c>
      <c r="C36" s="748">
        <v>1</v>
      </c>
      <c r="D36" s="811">
        <v>23</v>
      </c>
      <c r="E36" s="814" t="s">
        <v>2095</v>
      </c>
      <c r="F36" s="798">
        <v>13205.94</v>
      </c>
      <c r="G36" s="766">
        <v>0.49588823200735394</v>
      </c>
      <c r="H36" s="752">
        <v>15</v>
      </c>
      <c r="I36" s="789">
        <v>0.65217391304347827</v>
      </c>
      <c r="J36" s="817">
        <v>13424.939999999999</v>
      </c>
      <c r="K36" s="766">
        <v>0.50411176799264612</v>
      </c>
      <c r="L36" s="752">
        <v>8</v>
      </c>
      <c r="M36" s="789">
        <v>0.34782608695652173</v>
      </c>
    </row>
    <row r="37" spans="1:13" ht="14.4" customHeight="1" x14ac:dyDescent="0.3">
      <c r="A37" s="807" t="s">
        <v>2096</v>
      </c>
      <c r="B37" s="798">
        <v>139376.90999999997</v>
      </c>
      <c r="C37" s="748">
        <v>1</v>
      </c>
      <c r="D37" s="811">
        <v>203</v>
      </c>
      <c r="E37" s="814" t="s">
        <v>2096</v>
      </c>
      <c r="F37" s="798">
        <v>84294.709999999992</v>
      </c>
      <c r="G37" s="766">
        <v>0.60479680601327723</v>
      </c>
      <c r="H37" s="752">
        <v>140</v>
      </c>
      <c r="I37" s="789">
        <v>0.68965517241379315</v>
      </c>
      <c r="J37" s="817">
        <v>55082.2</v>
      </c>
      <c r="K37" s="766">
        <v>0.39520319398672282</v>
      </c>
      <c r="L37" s="752">
        <v>63</v>
      </c>
      <c r="M37" s="789">
        <v>0.31034482758620691</v>
      </c>
    </row>
    <row r="38" spans="1:13" ht="14.4" customHeight="1" x14ac:dyDescent="0.3">
      <c r="A38" s="807" t="s">
        <v>2097</v>
      </c>
      <c r="B38" s="798">
        <v>2147.4700000000003</v>
      </c>
      <c r="C38" s="748">
        <v>1</v>
      </c>
      <c r="D38" s="811">
        <v>4</v>
      </c>
      <c r="E38" s="814" t="s">
        <v>2097</v>
      </c>
      <c r="F38" s="798">
        <v>1281.79</v>
      </c>
      <c r="G38" s="766">
        <v>0.59688377486064992</v>
      </c>
      <c r="H38" s="752">
        <v>3</v>
      </c>
      <c r="I38" s="789">
        <v>0.75</v>
      </c>
      <c r="J38" s="817">
        <v>865.68000000000006</v>
      </c>
      <c r="K38" s="766">
        <v>0.40311622513935003</v>
      </c>
      <c r="L38" s="752">
        <v>1</v>
      </c>
      <c r="M38" s="789">
        <v>0.25</v>
      </c>
    </row>
    <row r="39" spans="1:13" ht="14.4" customHeight="1" x14ac:dyDescent="0.3">
      <c r="A39" s="807" t="s">
        <v>2098</v>
      </c>
      <c r="B39" s="798">
        <v>38899.78</v>
      </c>
      <c r="C39" s="748">
        <v>1</v>
      </c>
      <c r="D39" s="811">
        <v>37</v>
      </c>
      <c r="E39" s="814" t="s">
        <v>2098</v>
      </c>
      <c r="F39" s="798">
        <v>26376.639999999999</v>
      </c>
      <c r="G39" s="766">
        <v>0.67806655975946395</v>
      </c>
      <c r="H39" s="752">
        <v>28</v>
      </c>
      <c r="I39" s="789">
        <v>0.7567567567567568</v>
      </c>
      <c r="J39" s="817">
        <v>12523.14</v>
      </c>
      <c r="K39" s="766">
        <v>0.32193344024053605</v>
      </c>
      <c r="L39" s="752">
        <v>9</v>
      </c>
      <c r="M39" s="789">
        <v>0.24324324324324326</v>
      </c>
    </row>
    <row r="40" spans="1:13" ht="14.4" customHeight="1" x14ac:dyDescent="0.3">
      <c r="A40" s="807" t="s">
        <v>2099</v>
      </c>
      <c r="B40" s="798">
        <v>25733.47</v>
      </c>
      <c r="C40" s="748">
        <v>1</v>
      </c>
      <c r="D40" s="811">
        <v>60</v>
      </c>
      <c r="E40" s="814" t="s">
        <v>2099</v>
      </c>
      <c r="F40" s="798">
        <v>10570.59</v>
      </c>
      <c r="G40" s="766">
        <v>0.41077204123656857</v>
      </c>
      <c r="H40" s="752">
        <v>35</v>
      </c>
      <c r="I40" s="789">
        <v>0.58333333333333337</v>
      </c>
      <c r="J40" s="817">
        <v>15162.880000000001</v>
      </c>
      <c r="K40" s="766">
        <v>0.58922795876343148</v>
      </c>
      <c r="L40" s="752">
        <v>25</v>
      </c>
      <c r="M40" s="789">
        <v>0.41666666666666669</v>
      </c>
    </row>
    <row r="41" spans="1:13" ht="14.4" customHeight="1" x14ac:dyDescent="0.3">
      <c r="A41" s="807" t="s">
        <v>2100</v>
      </c>
      <c r="B41" s="798">
        <v>378.48</v>
      </c>
      <c r="C41" s="748">
        <v>1</v>
      </c>
      <c r="D41" s="811">
        <v>1</v>
      </c>
      <c r="E41" s="814" t="s">
        <v>2100</v>
      </c>
      <c r="F41" s="798"/>
      <c r="G41" s="766">
        <v>0</v>
      </c>
      <c r="H41" s="752"/>
      <c r="I41" s="789">
        <v>0</v>
      </c>
      <c r="J41" s="817">
        <v>378.48</v>
      </c>
      <c r="K41" s="766">
        <v>1</v>
      </c>
      <c r="L41" s="752">
        <v>1</v>
      </c>
      <c r="M41" s="789">
        <v>1</v>
      </c>
    </row>
    <row r="42" spans="1:13" ht="14.4" customHeight="1" x14ac:dyDescent="0.3">
      <c r="A42" s="807" t="s">
        <v>2101</v>
      </c>
      <c r="B42" s="798">
        <v>848607.87999999989</v>
      </c>
      <c r="C42" s="748">
        <v>1</v>
      </c>
      <c r="D42" s="811">
        <v>468</v>
      </c>
      <c r="E42" s="814" t="s">
        <v>2101</v>
      </c>
      <c r="F42" s="798">
        <v>816392.28999999992</v>
      </c>
      <c r="G42" s="766">
        <v>0.96203713074170372</v>
      </c>
      <c r="H42" s="752">
        <v>410</v>
      </c>
      <c r="I42" s="789">
        <v>0.87606837606837606</v>
      </c>
      <c r="J42" s="817">
        <v>32215.59</v>
      </c>
      <c r="K42" s="766">
        <v>3.7962869258296311E-2</v>
      </c>
      <c r="L42" s="752">
        <v>58</v>
      </c>
      <c r="M42" s="789">
        <v>0.12393162393162394</v>
      </c>
    </row>
    <row r="43" spans="1:13" ht="14.4" customHeight="1" x14ac:dyDescent="0.3">
      <c r="A43" s="807" t="s">
        <v>2102</v>
      </c>
      <c r="B43" s="798">
        <v>4.7</v>
      </c>
      <c r="C43" s="748">
        <v>1</v>
      </c>
      <c r="D43" s="811">
        <v>1</v>
      </c>
      <c r="E43" s="814" t="s">
        <v>2102</v>
      </c>
      <c r="F43" s="798"/>
      <c r="G43" s="766">
        <v>0</v>
      </c>
      <c r="H43" s="752"/>
      <c r="I43" s="789">
        <v>0</v>
      </c>
      <c r="J43" s="817">
        <v>4.7</v>
      </c>
      <c r="K43" s="766">
        <v>1</v>
      </c>
      <c r="L43" s="752">
        <v>1</v>
      </c>
      <c r="M43" s="789">
        <v>1</v>
      </c>
    </row>
    <row r="44" spans="1:13" ht="14.4" customHeight="1" thickBot="1" x14ac:dyDescent="0.35">
      <c r="A44" s="808" t="s">
        <v>2103</v>
      </c>
      <c r="B44" s="799">
        <v>134130.63</v>
      </c>
      <c r="C44" s="755">
        <v>1</v>
      </c>
      <c r="D44" s="812">
        <v>159</v>
      </c>
      <c r="E44" s="815" t="s">
        <v>2103</v>
      </c>
      <c r="F44" s="799">
        <v>66129.61</v>
      </c>
      <c r="G44" s="767">
        <v>0.493023927495159</v>
      </c>
      <c r="H44" s="759">
        <v>100</v>
      </c>
      <c r="I44" s="790">
        <v>0.62893081761006286</v>
      </c>
      <c r="J44" s="818">
        <v>68001.02</v>
      </c>
      <c r="K44" s="767">
        <v>0.506976072504841</v>
      </c>
      <c r="L44" s="759">
        <v>59</v>
      </c>
      <c r="M44" s="790">
        <v>0.37106918238993708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04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3993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8819964.8800000213</v>
      </c>
      <c r="N3" s="70">
        <f>SUBTOTAL(9,N7:N1048576)</f>
        <v>10574</v>
      </c>
      <c r="O3" s="70">
        <f>SUBTOTAL(9,O7:O1048576)</f>
        <v>5273</v>
      </c>
      <c r="P3" s="70">
        <f>SUBTOTAL(9,P7:P1048576)</f>
        <v>7920358.7400000216</v>
      </c>
      <c r="Q3" s="71">
        <f>IF(M3=0,0,P3/M3)</f>
        <v>0.89800343286627715</v>
      </c>
      <c r="R3" s="70">
        <f>SUBTOTAL(9,R7:R1048576)</f>
        <v>8582</v>
      </c>
      <c r="S3" s="71">
        <f>IF(N3=0,0,R3/N3)</f>
        <v>0.81161339133724231</v>
      </c>
      <c r="T3" s="70">
        <f>SUBTOTAL(9,T7:T1048576)</f>
        <v>4227</v>
      </c>
      <c r="U3" s="72">
        <f>IF(O3=0,0,T3/O3)</f>
        <v>0.80163095012326946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4</v>
      </c>
      <c r="B7" s="825" t="s">
        <v>2047</v>
      </c>
      <c r="C7" s="825" t="s">
        <v>2052</v>
      </c>
      <c r="D7" s="826" t="s">
        <v>3989</v>
      </c>
      <c r="E7" s="827" t="s">
        <v>2065</v>
      </c>
      <c r="F7" s="825" t="s">
        <v>2048</v>
      </c>
      <c r="G7" s="825" t="s">
        <v>2104</v>
      </c>
      <c r="H7" s="825" t="s">
        <v>576</v>
      </c>
      <c r="I7" s="825" t="s">
        <v>2105</v>
      </c>
      <c r="J7" s="825" t="s">
        <v>2106</v>
      </c>
      <c r="K7" s="825" t="s">
        <v>2107</v>
      </c>
      <c r="L7" s="828">
        <v>0</v>
      </c>
      <c r="M7" s="828">
        <v>0</v>
      </c>
      <c r="N7" s="825">
        <v>1</v>
      </c>
      <c r="O7" s="829">
        <v>0.5</v>
      </c>
      <c r="P7" s="828">
        <v>0</v>
      </c>
      <c r="Q7" s="830"/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4</v>
      </c>
      <c r="B8" s="832" t="s">
        <v>2047</v>
      </c>
      <c r="C8" s="832" t="s">
        <v>2052</v>
      </c>
      <c r="D8" s="833" t="s">
        <v>3989</v>
      </c>
      <c r="E8" s="834" t="s">
        <v>2065</v>
      </c>
      <c r="F8" s="832" t="s">
        <v>2048</v>
      </c>
      <c r="G8" s="832" t="s">
        <v>2108</v>
      </c>
      <c r="H8" s="832" t="s">
        <v>576</v>
      </c>
      <c r="I8" s="832" t="s">
        <v>2109</v>
      </c>
      <c r="J8" s="832" t="s">
        <v>1300</v>
      </c>
      <c r="K8" s="832" t="s">
        <v>2110</v>
      </c>
      <c r="L8" s="835">
        <v>0</v>
      </c>
      <c r="M8" s="835">
        <v>0</v>
      </c>
      <c r="N8" s="832">
        <v>2</v>
      </c>
      <c r="O8" s="836">
        <v>0.5</v>
      </c>
      <c r="P8" s="835">
        <v>0</v>
      </c>
      <c r="Q8" s="837"/>
      <c r="R8" s="832">
        <v>2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4</v>
      </c>
      <c r="B9" s="832" t="s">
        <v>2047</v>
      </c>
      <c r="C9" s="832" t="s">
        <v>2052</v>
      </c>
      <c r="D9" s="833" t="s">
        <v>3989</v>
      </c>
      <c r="E9" s="834" t="s">
        <v>2065</v>
      </c>
      <c r="F9" s="832" t="s">
        <v>2048</v>
      </c>
      <c r="G9" s="832" t="s">
        <v>2111</v>
      </c>
      <c r="H9" s="832" t="s">
        <v>628</v>
      </c>
      <c r="I9" s="832" t="s">
        <v>1820</v>
      </c>
      <c r="J9" s="832" t="s">
        <v>880</v>
      </c>
      <c r="K9" s="832" t="s">
        <v>882</v>
      </c>
      <c r="L9" s="835">
        <v>0</v>
      </c>
      <c r="M9" s="835">
        <v>0</v>
      </c>
      <c r="N9" s="832">
        <v>1</v>
      </c>
      <c r="O9" s="836">
        <v>0.5</v>
      </c>
      <c r="P9" s="835">
        <v>0</v>
      </c>
      <c r="Q9" s="837"/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4</v>
      </c>
      <c r="B10" s="832" t="s">
        <v>2047</v>
      </c>
      <c r="C10" s="832" t="s">
        <v>2052</v>
      </c>
      <c r="D10" s="833" t="s">
        <v>3989</v>
      </c>
      <c r="E10" s="834" t="s">
        <v>2065</v>
      </c>
      <c r="F10" s="832" t="s">
        <v>2048</v>
      </c>
      <c r="G10" s="832" t="s">
        <v>2112</v>
      </c>
      <c r="H10" s="832" t="s">
        <v>576</v>
      </c>
      <c r="I10" s="832" t="s">
        <v>2113</v>
      </c>
      <c r="J10" s="832" t="s">
        <v>1020</v>
      </c>
      <c r="K10" s="832" t="s">
        <v>1984</v>
      </c>
      <c r="L10" s="835">
        <v>154.36000000000001</v>
      </c>
      <c r="M10" s="835">
        <v>154.36000000000001</v>
      </c>
      <c r="N10" s="832">
        <v>1</v>
      </c>
      <c r="O10" s="836">
        <v>0.5</v>
      </c>
      <c r="P10" s="835">
        <v>154.36000000000001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4</v>
      </c>
      <c r="B11" s="832" t="s">
        <v>2047</v>
      </c>
      <c r="C11" s="832" t="s">
        <v>2052</v>
      </c>
      <c r="D11" s="833" t="s">
        <v>3989</v>
      </c>
      <c r="E11" s="834" t="s">
        <v>2065</v>
      </c>
      <c r="F11" s="832" t="s">
        <v>2049</v>
      </c>
      <c r="G11" s="832" t="s">
        <v>2114</v>
      </c>
      <c r="H11" s="832" t="s">
        <v>576</v>
      </c>
      <c r="I11" s="832" t="s">
        <v>2115</v>
      </c>
      <c r="J11" s="832" t="s">
        <v>2116</v>
      </c>
      <c r="K11" s="832"/>
      <c r="L11" s="835">
        <v>0</v>
      </c>
      <c r="M11" s="835">
        <v>0</v>
      </c>
      <c r="N11" s="832">
        <v>1</v>
      </c>
      <c r="O11" s="836">
        <v>1</v>
      </c>
      <c r="P11" s="835">
        <v>0</v>
      </c>
      <c r="Q11" s="837"/>
      <c r="R11" s="832">
        <v>1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4</v>
      </c>
      <c r="B12" s="832" t="s">
        <v>2047</v>
      </c>
      <c r="C12" s="832" t="s">
        <v>2052</v>
      </c>
      <c r="D12" s="833" t="s">
        <v>3989</v>
      </c>
      <c r="E12" s="834" t="s">
        <v>2068</v>
      </c>
      <c r="F12" s="832" t="s">
        <v>2048</v>
      </c>
      <c r="G12" s="832" t="s">
        <v>2112</v>
      </c>
      <c r="H12" s="832" t="s">
        <v>628</v>
      </c>
      <c r="I12" s="832" t="s">
        <v>1983</v>
      </c>
      <c r="J12" s="832" t="s">
        <v>1020</v>
      </c>
      <c r="K12" s="832" t="s">
        <v>1984</v>
      </c>
      <c r="L12" s="835">
        <v>154.36000000000001</v>
      </c>
      <c r="M12" s="835">
        <v>154.36000000000001</v>
      </c>
      <c r="N12" s="832">
        <v>1</v>
      </c>
      <c r="O12" s="836">
        <v>1</v>
      </c>
      <c r="P12" s="835">
        <v>154.36000000000001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4</v>
      </c>
      <c r="B13" s="832" t="s">
        <v>2047</v>
      </c>
      <c r="C13" s="832" t="s">
        <v>2052</v>
      </c>
      <c r="D13" s="833" t="s">
        <v>3989</v>
      </c>
      <c r="E13" s="834" t="s">
        <v>2069</v>
      </c>
      <c r="F13" s="832" t="s">
        <v>2048</v>
      </c>
      <c r="G13" s="832" t="s">
        <v>2117</v>
      </c>
      <c r="H13" s="832" t="s">
        <v>628</v>
      </c>
      <c r="I13" s="832" t="s">
        <v>1658</v>
      </c>
      <c r="J13" s="832" t="s">
        <v>683</v>
      </c>
      <c r="K13" s="832" t="s">
        <v>1659</v>
      </c>
      <c r="L13" s="835">
        <v>80.010000000000005</v>
      </c>
      <c r="M13" s="835">
        <v>80.010000000000005</v>
      </c>
      <c r="N13" s="832">
        <v>1</v>
      </c>
      <c r="O13" s="836">
        <v>1</v>
      </c>
      <c r="P13" s="835">
        <v>80.010000000000005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4</v>
      </c>
      <c r="B14" s="832" t="s">
        <v>2047</v>
      </c>
      <c r="C14" s="832" t="s">
        <v>2052</v>
      </c>
      <c r="D14" s="833" t="s">
        <v>3989</v>
      </c>
      <c r="E14" s="834" t="s">
        <v>2069</v>
      </c>
      <c r="F14" s="832" t="s">
        <v>2048</v>
      </c>
      <c r="G14" s="832" t="s">
        <v>2118</v>
      </c>
      <c r="H14" s="832" t="s">
        <v>576</v>
      </c>
      <c r="I14" s="832" t="s">
        <v>2119</v>
      </c>
      <c r="J14" s="832" t="s">
        <v>2120</v>
      </c>
      <c r="K14" s="832" t="s">
        <v>2121</v>
      </c>
      <c r="L14" s="835">
        <v>846.47</v>
      </c>
      <c r="M14" s="835">
        <v>846.47</v>
      </c>
      <c r="N14" s="832">
        <v>1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4</v>
      </c>
      <c r="B15" s="832" t="s">
        <v>2047</v>
      </c>
      <c r="C15" s="832" t="s">
        <v>2052</v>
      </c>
      <c r="D15" s="833" t="s">
        <v>3989</v>
      </c>
      <c r="E15" s="834" t="s">
        <v>2069</v>
      </c>
      <c r="F15" s="832" t="s">
        <v>2048</v>
      </c>
      <c r="G15" s="832" t="s">
        <v>2122</v>
      </c>
      <c r="H15" s="832" t="s">
        <v>628</v>
      </c>
      <c r="I15" s="832" t="s">
        <v>2123</v>
      </c>
      <c r="J15" s="832" t="s">
        <v>749</v>
      </c>
      <c r="K15" s="832" t="s">
        <v>2124</v>
      </c>
      <c r="L15" s="835">
        <v>736.33</v>
      </c>
      <c r="M15" s="835">
        <v>736.33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4</v>
      </c>
      <c r="B16" s="832" t="s">
        <v>2047</v>
      </c>
      <c r="C16" s="832" t="s">
        <v>2052</v>
      </c>
      <c r="D16" s="833" t="s">
        <v>3989</v>
      </c>
      <c r="E16" s="834" t="s">
        <v>2069</v>
      </c>
      <c r="F16" s="832" t="s">
        <v>2048</v>
      </c>
      <c r="G16" s="832" t="s">
        <v>2122</v>
      </c>
      <c r="H16" s="832" t="s">
        <v>628</v>
      </c>
      <c r="I16" s="832" t="s">
        <v>1647</v>
      </c>
      <c r="J16" s="832" t="s">
        <v>749</v>
      </c>
      <c r="K16" s="832" t="s">
        <v>1648</v>
      </c>
      <c r="L16" s="835">
        <v>490.89</v>
      </c>
      <c r="M16" s="835">
        <v>981.78</v>
      </c>
      <c r="N16" s="832">
        <v>2</v>
      </c>
      <c r="O16" s="836">
        <v>2</v>
      </c>
      <c r="P16" s="835">
        <v>981.78</v>
      </c>
      <c r="Q16" s="837">
        <v>1</v>
      </c>
      <c r="R16" s="832">
        <v>2</v>
      </c>
      <c r="S16" s="837">
        <v>1</v>
      </c>
      <c r="T16" s="836">
        <v>2</v>
      </c>
      <c r="U16" s="838">
        <v>1</v>
      </c>
    </row>
    <row r="17" spans="1:21" ht="14.4" customHeight="1" x14ac:dyDescent="0.3">
      <c r="A17" s="831">
        <v>4</v>
      </c>
      <c r="B17" s="832" t="s">
        <v>2047</v>
      </c>
      <c r="C17" s="832" t="s">
        <v>2052</v>
      </c>
      <c r="D17" s="833" t="s">
        <v>3989</v>
      </c>
      <c r="E17" s="834" t="s">
        <v>2069</v>
      </c>
      <c r="F17" s="832" t="s">
        <v>2048</v>
      </c>
      <c r="G17" s="832" t="s">
        <v>2122</v>
      </c>
      <c r="H17" s="832" t="s">
        <v>628</v>
      </c>
      <c r="I17" s="832" t="s">
        <v>2125</v>
      </c>
      <c r="J17" s="832" t="s">
        <v>749</v>
      </c>
      <c r="K17" s="832" t="s">
        <v>2126</v>
      </c>
      <c r="L17" s="835">
        <v>1154.68</v>
      </c>
      <c r="M17" s="835">
        <v>1154.68</v>
      </c>
      <c r="N17" s="832">
        <v>1</v>
      </c>
      <c r="O17" s="836">
        <v>1</v>
      </c>
      <c r="P17" s="835">
        <v>1154.68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4</v>
      </c>
      <c r="B18" s="832" t="s">
        <v>2047</v>
      </c>
      <c r="C18" s="832" t="s">
        <v>2052</v>
      </c>
      <c r="D18" s="833" t="s">
        <v>3989</v>
      </c>
      <c r="E18" s="834" t="s">
        <v>2069</v>
      </c>
      <c r="F18" s="832" t="s">
        <v>2048</v>
      </c>
      <c r="G18" s="832" t="s">
        <v>2111</v>
      </c>
      <c r="H18" s="832" t="s">
        <v>628</v>
      </c>
      <c r="I18" s="832" t="s">
        <v>1820</v>
      </c>
      <c r="J18" s="832" t="s">
        <v>880</v>
      </c>
      <c r="K18" s="832" t="s">
        <v>882</v>
      </c>
      <c r="L18" s="835">
        <v>0</v>
      </c>
      <c r="M18" s="835">
        <v>0</v>
      </c>
      <c r="N18" s="832">
        <v>1</v>
      </c>
      <c r="O18" s="836">
        <v>1</v>
      </c>
      <c r="P18" s="835"/>
      <c r="Q18" s="837"/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4</v>
      </c>
      <c r="B19" s="832" t="s">
        <v>2047</v>
      </c>
      <c r="C19" s="832" t="s">
        <v>2052</v>
      </c>
      <c r="D19" s="833" t="s">
        <v>3989</v>
      </c>
      <c r="E19" s="834" t="s">
        <v>2069</v>
      </c>
      <c r="F19" s="832" t="s">
        <v>2048</v>
      </c>
      <c r="G19" s="832" t="s">
        <v>2127</v>
      </c>
      <c r="H19" s="832" t="s">
        <v>576</v>
      </c>
      <c r="I19" s="832" t="s">
        <v>2128</v>
      </c>
      <c r="J19" s="832" t="s">
        <v>972</v>
      </c>
      <c r="K19" s="832" t="s">
        <v>2129</v>
      </c>
      <c r="L19" s="835">
        <v>50.32</v>
      </c>
      <c r="M19" s="835">
        <v>50.32</v>
      </c>
      <c r="N19" s="832">
        <v>1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4</v>
      </c>
      <c r="B20" s="832" t="s">
        <v>2047</v>
      </c>
      <c r="C20" s="832" t="s">
        <v>2052</v>
      </c>
      <c r="D20" s="833" t="s">
        <v>3989</v>
      </c>
      <c r="E20" s="834" t="s">
        <v>2069</v>
      </c>
      <c r="F20" s="832" t="s">
        <v>2048</v>
      </c>
      <c r="G20" s="832" t="s">
        <v>2127</v>
      </c>
      <c r="H20" s="832" t="s">
        <v>576</v>
      </c>
      <c r="I20" s="832" t="s">
        <v>2130</v>
      </c>
      <c r="J20" s="832" t="s">
        <v>972</v>
      </c>
      <c r="K20" s="832" t="s">
        <v>2131</v>
      </c>
      <c r="L20" s="835">
        <v>16.77</v>
      </c>
      <c r="M20" s="835">
        <v>16.77</v>
      </c>
      <c r="N20" s="832">
        <v>1</v>
      </c>
      <c r="O20" s="836">
        <v>1</v>
      </c>
      <c r="P20" s="835">
        <v>16.77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4</v>
      </c>
      <c r="B21" s="832" t="s">
        <v>2047</v>
      </c>
      <c r="C21" s="832" t="s">
        <v>2052</v>
      </c>
      <c r="D21" s="833" t="s">
        <v>3989</v>
      </c>
      <c r="E21" s="834" t="s">
        <v>2069</v>
      </c>
      <c r="F21" s="832" t="s">
        <v>2048</v>
      </c>
      <c r="G21" s="832" t="s">
        <v>2112</v>
      </c>
      <c r="H21" s="832" t="s">
        <v>628</v>
      </c>
      <c r="I21" s="832" t="s">
        <v>1983</v>
      </c>
      <c r="J21" s="832" t="s">
        <v>1020</v>
      </c>
      <c r="K21" s="832" t="s">
        <v>1984</v>
      </c>
      <c r="L21" s="835">
        <v>154.36000000000001</v>
      </c>
      <c r="M21" s="835">
        <v>463.08000000000004</v>
      </c>
      <c r="N21" s="832">
        <v>3</v>
      </c>
      <c r="O21" s="836">
        <v>3</v>
      </c>
      <c r="P21" s="835">
        <v>308.72000000000003</v>
      </c>
      <c r="Q21" s="837">
        <v>0.66666666666666663</v>
      </c>
      <c r="R21" s="832">
        <v>2</v>
      </c>
      <c r="S21" s="837">
        <v>0.66666666666666663</v>
      </c>
      <c r="T21" s="836">
        <v>2</v>
      </c>
      <c r="U21" s="838">
        <v>0.66666666666666663</v>
      </c>
    </row>
    <row r="22" spans="1:21" ht="14.4" customHeight="1" x14ac:dyDescent="0.3">
      <c r="A22" s="831">
        <v>4</v>
      </c>
      <c r="B22" s="832" t="s">
        <v>2047</v>
      </c>
      <c r="C22" s="832" t="s">
        <v>2052</v>
      </c>
      <c r="D22" s="833" t="s">
        <v>3989</v>
      </c>
      <c r="E22" s="834" t="s">
        <v>2071</v>
      </c>
      <c r="F22" s="832" t="s">
        <v>2048</v>
      </c>
      <c r="G22" s="832" t="s">
        <v>2132</v>
      </c>
      <c r="H22" s="832" t="s">
        <v>576</v>
      </c>
      <c r="I22" s="832" t="s">
        <v>2133</v>
      </c>
      <c r="J22" s="832" t="s">
        <v>2134</v>
      </c>
      <c r="K22" s="832" t="s">
        <v>2135</v>
      </c>
      <c r="L22" s="835">
        <v>111.72</v>
      </c>
      <c r="M22" s="835">
        <v>111.72</v>
      </c>
      <c r="N22" s="832">
        <v>1</v>
      </c>
      <c r="O22" s="836">
        <v>1</v>
      </c>
      <c r="P22" s="835">
        <v>111.72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4</v>
      </c>
      <c r="B23" s="832" t="s">
        <v>2047</v>
      </c>
      <c r="C23" s="832" t="s">
        <v>2052</v>
      </c>
      <c r="D23" s="833" t="s">
        <v>3989</v>
      </c>
      <c r="E23" s="834" t="s">
        <v>2071</v>
      </c>
      <c r="F23" s="832" t="s">
        <v>2048</v>
      </c>
      <c r="G23" s="832" t="s">
        <v>2108</v>
      </c>
      <c r="H23" s="832" t="s">
        <v>576</v>
      </c>
      <c r="I23" s="832" t="s">
        <v>2109</v>
      </c>
      <c r="J23" s="832" t="s">
        <v>1300</v>
      </c>
      <c r="K23" s="832" t="s">
        <v>2110</v>
      </c>
      <c r="L23" s="835">
        <v>0</v>
      </c>
      <c r="M23" s="835">
        <v>0</v>
      </c>
      <c r="N23" s="832">
        <v>1</v>
      </c>
      <c r="O23" s="836">
        <v>0.5</v>
      </c>
      <c r="P23" s="835">
        <v>0</v>
      </c>
      <c r="Q23" s="837"/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4</v>
      </c>
      <c r="B24" s="832" t="s">
        <v>2047</v>
      </c>
      <c r="C24" s="832" t="s">
        <v>2052</v>
      </c>
      <c r="D24" s="833" t="s">
        <v>3989</v>
      </c>
      <c r="E24" s="834" t="s">
        <v>2071</v>
      </c>
      <c r="F24" s="832" t="s">
        <v>2048</v>
      </c>
      <c r="G24" s="832" t="s">
        <v>2136</v>
      </c>
      <c r="H24" s="832" t="s">
        <v>628</v>
      </c>
      <c r="I24" s="832" t="s">
        <v>2137</v>
      </c>
      <c r="J24" s="832" t="s">
        <v>715</v>
      </c>
      <c r="K24" s="832" t="s">
        <v>2138</v>
      </c>
      <c r="L24" s="835">
        <v>0</v>
      </c>
      <c r="M24" s="835">
        <v>0</v>
      </c>
      <c r="N24" s="832">
        <v>1</v>
      </c>
      <c r="O24" s="836">
        <v>0.5</v>
      </c>
      <c r="P24" s="835">
        <v>0</v>
      </c>
      <c r="Q24" s="837"/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4</v>
      </c>
      <c r="B25" s="832" t="s">
        <v>2047</v>
      </c>
      <c r="C25" s="832" t="s">
        <v>2052</v>
      </c>
      <c r="D25" s="833" t="s">
        <v>3989</v>
      </c>
      <c r="E25" s="834" t="s">
        <v>2079</v>
      </c>
      <c r="F25" s="832" t="s">
        <v>2048</v>
      </c>
      <c r="G25" s="832" t="s">
        <v>2139</v>
      </c>
      <c r="H25" s="832" t="s">
        <v>576</v>
      </c>
      <c r="I25" s="832" t="s">
        <v>2140</v>
      </c>
      <c r="J25" s="832" t="s">
        <v>806</v>
      </c>
      <c r="K25" s="832" t="s">
        <v>2141</v>
      </c>
      <c r="L25" s="835">
        <v>45.03</v>
      </c>
      <c r="M25" s="835">
        <v>45.03</v>
      </c>
      <c r="N25" s="832">
        <v>1</v>
      </c>
      <c r="O25" s="836">
        <v>0.5</v>
      </c>
      <c r="P25" s="835">
        <v>45.03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4</v>
      </c>
      <c r="B26" s="832" t="s">
        <v>2047</v>
      </c>
      <c r="C26" s="832" t="s">
        <v>2052</v>
      </c>
      <c r="D26" s="833" t="s">
        <v>3989</v>
      </c>
      <c r="E26" s="834" t="s">
        <v>2079</v>
      </c>
      <c r="F26" s="832" t="s">
        <v>2048</v>
      </c>
      <c r="G26" s="832" t="s">
        <v>2142</v>
      </c>
      <c r="H26" s="832" t="s">
        <v>576</v>
      </c>
      <c r="I26" s="832" t="s">
        <v>2143</v>
      </c>
      <c r="J26" s="832" t="s">
        <v>1048</v>
      </c>
      <c r="K26" s="832" t="s">
        <v>2144</v>
      </c>
      <c r="L26" s="835">
        <v>34.19</v>
      </c>
      <c r="M26" s="835">
        <v>34.19</v>
      </c>
      <c r="N26" s="832">
        <v>1</v>
      </c>
      <c r="O26" s="836">
        <v>0.5</v>
      </c>
      <c r="P26" s="835">
        <v>34.19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4</v>
      </c>
      <c r="B27" s="832" t="s">
        <v>2047</v>
      </c>
      <c r="C27" s="832" t="s">
        <v>2052</v>
      </c>
      <c r="D27" s="833" t="s">
        <v>3989</v>
      </c>
      <c r="E27" s="834" t="s">
        <v>2079</v>
      </c>
      <c r="F27" s="832" t="s">
        <v>2048</v>
      </c>
      <c r="G27" s="832" t="s">
        <v>2122</v>
      </c>
      <c r="H27" s="832" t="s">
        <v>628</v>
      </c>
      <c r="I27" s="832" t="s">
        <v>1647</v>
      </c>
      <c r="J27" s="832" t="s">
        <v>749</v>
      </c>
      <c r="K27" s="832" t="s">
        <v>1648</v>
      </c>
      <c r="L27" s="835">
        <v>490.89</v>
      </c>
      <c r="M27" s="835">
        <v>1472.67</v>
      </c>
      <c r="N27" s="832">
        <v>3</v>
      </c>
      <c r="O27" s="836">
        <v>1</v>
      </c>
      <c r="P27" s="835">
        <v>490.89</v>
      </c>
      <c r="Q27" s="837">
        <v>0.33333333333333331</v>
      </c>
      <c r="R27" s="832">
        <v>1</v>
      </c>
      <c r="S27" s="837">
        <v>0.33333333333333331</v>
      </c>
      <c r="T27" s="836">
        <v>0.5</v>
      </c>
      <c r="U27" s="838">
        <v>0.5</v>
      </c>
    </row>
    <row r="28" spans="1:21" ht="14.4" customHeight="1" x14ac:dyDescent="0.3">
      <c r="A28" s="831">
        <v>4</v>
      </c>
      <c r="B28" s="832" t="s">
        <v>2047</v>
      </c>
      <c r="C28" s="832" t="s">
        <v>2052</v>
      </c>
      <c r="D28" s="833" t="s">
        <v>3989</v>
      </c>
      <c r="E28" s="834" t="s">
        <v>2079</v>
      </c>
      <c r="F28" s="832" t="s">
        <v>2048</v>
      </c>
      <c r="G28" s="832" t="s">
        <v>2111</v>
      </c>
      <c r="H28" s="832" t="s">
        <v>628</v>
      </c>
      <c r="I28" s="832" t="s">
        <v>1820</v>
      </c>
      <c r="J28" s="832" t="s">
        <v>880</v>
      </c>
      <c r="K28" s="832" t="s">
        <v>882</v>
      </c>
      <c r="L28" s="835">
        <v>0</v>
      </c>
      <c r="M28" s="835">
        <v>0</v>
      </c>
      <c r="N28" s="832">
        <v>3</v>
      </c>
      <c r="O28" s="836">
        <v>2</v>
      </c>
      <c r="P28" s="835">
        <v>0</v>
      </c>
      <c r="Q28" s="837"/>
      <c r="R28" s="832">
        <v>3</v>
      </c>
      <c r="S28" s="837">
        <v>1</v>
      </c>
      <c r="T28" s="836">
        <v>2</v>
      </c>
      <c r="U28" s="838">
        <v>1</v>
      </c>
    </row>
    <row r="29" spans="1:21" ht="14.4" customHeight="1" x14ac:dyDescent="0.3">
      <c r="A29" s="831">
        <v>4</v>
      </c>
      <c r="B29" s="832" t="s">
        <v>2047</v>
      </c>
      <c r="C29" s="832" t="s">
        <v>2052</v>
      </c>
      <c r="D29" s="833" t="s">
        <v>3989</v>
      </c>
      <c r="E29" s="834" t="s">
        <v>2079</v>
      </c>
      <c r="F29" s="832" t="s">
        <v>2048</v>
      </c>
      <c r="G29" s="832" t="s">
        <v>2112</v>
      </c>
      <c r="H29" s="832" t="s">
        <v>576</v>
      </c>
      <c r="I29" s="832" t="s">
        <v>2145</v>
      </c>
      <c r="J29" s="832" t="s">
        <v>1020</v>
      </c>
      <c r="K29" s="832" t="s">
        <v>1984</v>
      </c>
      <c r="L29" s="835">
        <v>154.36000000000001</v>
      </c>
      <c r="M29" s="835">
        <v>154.36000000000001</v>
      </c>
      <c r="N29" s="832">
        <v>1</v>
      </c>
      <c r="O29" s="836">
        <v>0.5</v>
      </c>
      <c r="P29" s="835">
        <v>154.36000000000001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4</v>
      </c>
      <c r="B30" s="832" t="s">
        <v>2047</v>
      </c>
      <c r="C30" s="832" t="s">
        <v>2052</v>
      </c>
      <c r="D30" s="833" t="s">
        <v>3989</v>
      </c>
      <c r="E30" s="834" t="s">
        <v>2079</v>
      </c>
      <c r="F30" s="832" t="s">
        <v>2048</v>
      </c>
      <c r="G30" s="832" t="s">
        <v>2146</v>
      </c>
      <c r="H30" s="832" t="s">
        <v>576</v>
      </c>
      <c r="I30" s="832" t="s">
        <v>2147</v>
      </c>
      <c r="J30" s="832" t="s">
        <v>2148</v>
      </c>
      <c r="K30" s="832" t="s">
        <v>2149</v>
      </c>
      <c r="L30" s="835">
        <v>374.79</v>
      </c>
      <c r="M30" s="835">
        <v>1124.3700000000001</v>
      </c>
      <c r="N30" s="832">
        <v>3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4</v>
      </c>
      <c r="B31" s="832" t="s">
        <v>2047</v>
      </c>
      <c r="C31" s="832" t="s">
        <v>2052</v>
      </c>
      <c r="D31" s="833" t="s">
        <v>3989</v>
      </c>
      <c r="E31" s="834" t="s">
        <v>2079</v>
      </c>
      <c r="F31" s="832" t="s">
        <v>2050</v>
      </c>
      <c r="G31" s="832" t="s">
        <v>2150</v>
      </c>
      <c r="H31" s="832" t="s">
        <v>576</v>
      </c>
      <c r="I31" s="832" t="s">
        <v>2151</v>
      </c>
      <c r="J31" s="832" t="s">
        <v>2152</v>
      </c>
      <c r="K31" s="832" t="s">
        <v>2153</v>
      </c>
      <c r="L31" s="835">
        <v>200</v>
      </c>
      <c r="M31" s="835">
        <v>400</v>
      </c>
      <c r="N31" s="832">
        <v>2</v>
      </c>
      <c r="O31" s="836">
        <v>1</v>
      </c>
      <c r="P31" s="835">
        <v>400</v>
      </c>
      <c r="Q31" s="837">
        <v>1</v>
      </c>
      <c r="R31" s="832">
        <v>2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4</v>
      </c>
      <c r="B32" s="832" t="s">
        <v>2047</v>
      </c>
      <c r="C32" s="832" t="s">
        <v>2052</v>
      </c>
      <c r="D32" s="833" t="s">
        <v>3989</v>
      </c>
      <c r="E32" s="834" t="s">
        <v>2098</v>
      </c>
      <c r="F32" s="832" t="s">
        <v>2048</v>
      </c>
      <c r="G32" s="832" t="s">
        <v>2122</v>
      </c>
      <c r="H32" s="832" t="s">
        <v>628</v>
      </c>
      <c r="I32" s="832" t="s">
        <v>1953</v>
      </c>
      <c r="J32" s="832" t="s">
        <v>751</v>
      </c>
      <c r="K32" s="832" t="s">
        <v>1954</v>
      </c>
      <c r="L32" s="835">
        <v>1385.62</v>
      </c>
      <c r="M32" s="835">
        <v>1385.62</v>
      </c>
      <c r="N32" s="832">
        <v>1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4</v>
      </c>
      <c r="B33" s="832" t="s">
        <v>2047</v>
      </c>
      <c r="C33" s="832" t="s">
        <v>2052</v>
      </c>
      <c r="D33" s="833" t="s">
        <v>3989</v>
      </c>
      <c r="E33" s="834" t="s">
        <v>2103</v>
      </c>
      <c r="F33" s="832" t="s">
        <v>2048</v>
      </c>
      <c r="G33" s="832" t="s">
        <v>2154</v>
      </c>
      <c r="H33" s="832" t="s">
        <v>576</v>
      </c>
      <c r="I33" s="832" t="s">
        <v>2155</v>
      </c>
      <c r="J33" s="832" t="s">
        <v>677</v>
      </c>
      <c r="K33" s="832" t="s">
        <v>678</v>
      </c>
      <c r="L33" s="835">
        <v>38.5</v>
      </c>
      <c r="M33" s="835">
        <v>38.5</v>
      </c>
      <c r="N33" s="832">
        <v>1</v>
      </c>
      <c r="O33" s="836">
        <v>1</v>
      </c>
      <c r="P33" s="835">
        <v>38.5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4</v>
      </c>
      <c r="B34" s="832" t="s">
        <v>2047</v>
      </c>
      <c r="C34" s="832" t="s">
        <v>2052</v>
      </c>
      <c r="D34" s="833" t="s">
        <v>3989</v>
      </c>
      <c r="E34" s="834" t="s">
        <v>2103</v>
      </c>
      <c r="F34" s="832" t="s">
        <v>2048</v>
      </c>
      <c r="G34" s="832" t="s">
        <v>2122</v>
      </c>
      <c r="H34" s="832" t="s">
        <v>628</v>
      </c>
      <c r="I34" s="832" t="s">
        <v>2156</v>
      </c>
      <c r="J34" s="832" t="s">
        <v>749</v>
      </c>
      <c r="K34" s="832" t="s">
        <v>2157</v>
      </c>
      <c r="L34" s="835">
        <v>923.74</v>
      </c>
      <c r="M34" s="835">
        <v>923.74</v>
      </c>
      <c r="N34" s="832">
        <v>1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4</v>
      </c>
      <c r="B35" s="832" t="s">
        <v>2047</v>
      </c>
      <c r="C35" s="832" t="s">
        <v>2052</v>
      </c>
      <c r="D35" s="833" t="s">
        <v>3989</v>
      </c>
      <c r="E35" s="834" t="s">
        <v>2095</v>
      </c>
      <c r="F35" s="832" t="s">
        <v>2048</v>
      </c>
      <c r="G35" s="832" t="s">
        <v>2112</v>
      </c>
      <c r="H35" s="832" t="s">
        <v>628</v>
      </c>
      <c r="I35" s="832" t="s">
        <v>1757</v>
      </c>
      <c r="J35" s="832" t="s">
        <v>1020</v>
      </c>
      <c r="K35" s="832" t="s">
        <v>1758</v>
      </c>
      <c r="L35" s="835">
        <v>225.06</v>
      </c>
      <c r="M35" s="835">
        <v>225.06</v>
      </c>
      <c r="N35" s="832">
        <v>1</v>
      </c>
      <c r="O35" s="836">
        <v>1</v>
      </c>
      <c r="P35" s="835">
        <v>225.06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4</v>
      </c>
      <c r="B36" s="832" t="s">
        <v>2047</v>
      </c>
      <c r="C36" s="832" t="s">
        <v>2052</v>
      </c>
      <c r="D36" s="833" t="s">
        <v>3989</v>
      </c>
      <c r="E36" s="834" t="s">
        <v>2067</v>
      </c>
      <c r="F36" s="832" t="s">
        <v>2048</v>
      </c>
      <c r="G36" s="832" t="s">
        <v>2122</v>
      </c>
      <c r="H36" s="832" t="s">
        <v>628</v>
      </c>
      <c r="I36" s="832" t="s">
        <v>2123</v>
      </c>
      <c r="J36" s="832" t="s">
        <v>749</v>
      </c>
      <c r="K36" s="832" t="s">
        <v>2124</v>
      </c>
      <c r="L36" s="835">
        <v>736.33</v>
      </c>
      <c r="M36" s="835">
        <v>736.33</v>
      </c>
      <c r="N36" s="832">
        <v>1</v>
      </c>
      <c r="O36" s="836">
        <v>1</v>
      </c>
      <c r="P36" s="835">
        <v>736.33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4</v>
      </c>
      <c r="B37" s="832" t="s">
        <v>2047</v>
      </c>
      <c r="C37" s="832" t="s">
        <v>2052</v>
      </c>
      <c r="D37" s="833" t="s">
        <v>3989</v>
      </c>
      <c r="E37" s="834" t="s">
        <v>2085</v>
      </c>
      <c r="F37" s="832" t="s">
        <v>2048</v>
      </c>
      <c r="G37" s="832" t="s">
        <v>2122</v>
      </c>
      <c r="H37" s="832" t="s">
        <v>628</v>
      </c>
      <c r="I37" s="832" t="s">
        <v>1647</v>
      </c>
      <c r="J37" s="832" t="s">
        <v>749</v>
      </c>
      <c r="K37" s="832" t="s">
        <v>1648</v>
      </c>
      <c r="L37" s="835">
        <v>490.89</v>
      </c>
      <c r="M37" s="835">
        <v>490.89</v>
      </c>
      <c r="N37" s="832">
        <v>1</v>
      </c>
      <c r="O37" s="836">
        <v>0.5</v>
      </c>
      <c r="P37" s="835">
        <v>490.89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4</v>
      </c>
      <c r="B38" s="832" t="s">
        <v>2047</v>
      </c>
      <c r="C38" s="832" t="s">
        <v>2052</v>
      </c>
      <c r="D38" s="833" t="s">
        <v>3989</v>
      </c>
      <c r="E38" s="834" t="s">
        <v>2085</v>
      </c>
      <c r="F38" s="832" t="s">
        <v>2048</v>
      </c>
      <c r="G38" s="832" t="s">
        <v>2158</v>
      </c>
      <c r="H38" s="832" t="s">
        <v>576</v>
      </c>
      <c r="I38" s="832" t="s">
        <v>2159</v>
      </c>
      <c r="J38" s="832" t="s">
        <v>771</v>
      </c>
      <c r="K38" s="832" t="s">
        <v>2160</v>
      </c>
      <c r="L38" s="835">
        <v>103.67</v>
      </c>
      <c r="M38" s="835">
        <v>103.67</v>
      </c>
      <c r="N38" s="832">
        <v>1</v>
      </c>
      <c r="O38" s="836">
        <v>0.5</v>
      </c>
      <c r="P38" s="835">
        <v>103.67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4</v>
      </c>
      <c r="B39" s="832" t="s">
        <v>2047</v>
      </c>
      <c r="C39" s="832" t="s">
        <v>2052</v>
      </c>
      <c r="D39" s="833" t="s">
        <v>3989</v>
      </c>
      <c r="E39" s="834" t="s">
        <v>2082</v>
      </c>
      <c r="F39" s="832" t="s">
        <v>2048</v>
      </c>
      <c r="G39" s="832" t="s">
        <v>2122</v>
      </c>
      <c r="H39" s="832" t="s">
        <v>628</v>
      </c>
      <c r="I39" s="832" t="s">
        <v>2123</v>
      </c>
      <c r="J39" s="832" t="s">
        <v>749</v>
      </c>
      <c r="K39" s="832" t="s">
        <v>2124</v>
      </c>
      <c r="L39" s="835">
        <v>736.33</v>
      </c>
      <c r="M39" s="835">
        <v>1472.66</v>
      </c>
      <c r="N39" s="832">
        <v>2</v>
      </c>
      <c r="O39" s="836">
        <v>1</v>
      </c>
      <c r="P39" s="835">
        <v>1472.66</v>
      </c>
      <c r="Q39" s="837">
        <v>1</v>
      </c>
      <c r="R39" s="832">
        <v>2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4</v>
      </c>
      <c r="B40" s="832" t="s">
        <v>2047</v>
      </c>
      <c r="C40" s="832" t="s">
        <v>2054</v>
      </c>
      <c r="D40" s="833" t="s">
        <v>3990</v>
      </c>
      <c r="E40" s="834" t="s">
        <v>2064</v>
      </c>
      <c r="F40" s="832" t="s">
        <v>2048</v>
      </c>
      <c r="G40" s="832" t="s">
        <v>2161</v>
      </c>
      <c r="H40" s="832" t="s">
        <v>576</v>
      </c>
      <c r="I40" s="832" t="s">
        <v>2162</v>
      </c>
      <c r="J40" s="832" t="s">
        <v>2163</v>
      </c>
      <c r="K40" s="832" t="s">
        <v>2164</v>
      </c>
      <c r="L40" s="835">
        <v>147.85</v>
      </c>
      <c r="M40" s="835">
        <v>147.85</v>
      </c>
      <c r="N40" s="832">
        <v>1</v>
      </c>
      <c r="O40" s="836">
        <v>1</v>
      </c>
      <c r="P40" s="835">
        <v>147.85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4</v>
      </c>
      <c r="B41" s="832" t="s">
        <v>2047</v>
      </c>
      <c r="C41" s="832" t="s">
        <v>2054</v>
      </c>
      <c r="D41" s="833" t="s">
        <v>3990</v>
      </c>
      <c r="E41" s="834" t="s">
        <v>2064</v>
      </c>
      <c r="F41" s="832" t="s">
        <v>2048</v>
      </c>
      <c r="G41" s="832" t="s">
        <v>2165</v>
      </c>
      <c r="H41" s="832" t="s">
        <v>628</v>
      </c>
      <c r="I41" s="832" t="s">
        <v>2166</v>
      </c>
      <c r="J41" s="832" t="s">
        <v>2167</v>
      </c>
      <c r="K41" s="832" t="s">
        <v>2168</v>
      </c>
      <c r="L41" s="835">
        <v>70.48</v>
      </c>
      <c r="M41" s="835">
        <v>211.44</v>
      </c>
      <c r="N41" s="832">
        <v>3</v>
      </c>
      <c r="O41" s="836">
        <v>0.5</v>
      </c>
      <c r="P41" s="835">
        <v>211.44</v>
      </c>
      <c r="Q41" s="837">
        <v>1</v>
      </c>
      <c r="R41" s="832">
        <v>3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4</v>
      </c>
      <c r="B42" s="832" t="s">
        <v>2047</v>
      </c>
      <c r="C42" s="832" t="s">
        <v>2054</v>
      </c>
      <c r="D42" s="833" t="s">
        <v>3990</v>
      </c>
      <c r="E42" s="834" t="s">
        <v>2064</v>
      </c>
      <c r="F42" s="832" t="s">
        <v>2048</v>
      </c>
      <c r="G42" s="832" t="s">
        <v>2122</v>
      </c>
      <c r="H42" s="832" t="s">
        <v>628</v>
      </c>
      <c r="I42" s="832" t="s">
        <v>1647</v>
      </c>
      <c r="J42" s="832" t="s">
        <v>749</v>
      </c>
      <c r="K42" s="832" t="s">
        <v>1648</v>
      </c>
      <c r="L42" s="835">
        <v>490.89</v>
      </c>
      <c r="M42" s="835">
        <v>490.89</v>
      </c>
      <c r="N42" s="832">
        <v>1</v>
      </c>
      <c r="O42" s="836">
        <v>1</v>
      </c>
      <c r="P42" s="835">
        <v>490.89</v>
      </c>
      <c r="Q42" s="837">
        <v>1</v>
      </c>
      <c r="R42" s="832">
        <v>1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4</v>
      </c>
      <c r="B43" s="832" t="s">
        <v>2047</v>
      </c>
      <c r="C43" s="832" t="s">
        <v>2054</v>
      </c>
      <c r="D43" s="833" t="s">
        <v>3990</v>
      </c>
      <c r="E43" s="834" t="s">
        <v>2064</v>
      </c>
      <c r="F43" s="832" t="s">
        <v>2048</v>
      </c>
      <c r="G43" s="832" t="s">
        <v>2169</v>
      </c>
      <c r="H43" s="832" t="s">
        <v>576</v>
      </c>
      <c r="I43" s="832" t="s">
        <v>2170</v>
      </c>
      <c r="J43" s="832" t="s">
        <v>650</v>
      </c>
      <c r="K43" s="832" t="s">
        <v>1145</v>
      </c>
      <c r="L43" s="835">
        <v>35.25</v>
      </c>
      <c r="M43" s="835">
        <v>105.75</v>
      </c>
      <c r="N43" s="832">
        <v>3</v>
      </c>
      <c r="O43" s="836">
        <v>1</v>
      </c>
      <c r="P43" s="835">
        <v>105.75</v>
      </c>
      <c r="Q43" s="837">
        <v>1</v>
      </c>
      <c r="R43" s="832">
        <v>3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4</v>
      </c>
      <c r="B44" s="832" t="s">
        <v>2047</v>
      </c>
      <c r="C44" s="832" t="s">
        <v>2054</v>
      </c>
      <c r="D44" s="833" t="s">
        <v>3990</v>
      </c>
      <c r="E44" s="834" t="s">
        <v>2064</v>
      </c>
      <c r="F44" s="832" t="s">
        <v>2048</v>
      </c>
      <c r="G44" s="832" t="s">
        <v>2158</v>
      </c>
      <c r="H44" s="832" t="s">
        <v>576</v>
      </c>
      <c r="I44" s="832" t="s">
        <v>2159</v>
      </c>
      <c r="J44" s="832" t="s">
        <v>771</v>
      </c>
      <c r="K44" s="832" t="s">
        <v>2160</v>
      </c>
      <c r="L44" s="835">
        <v>103.67</v>
      </c>
      <c r="M44" s="835">
        <v>207.34</v>
      </c>
      <c r="N44" s="832">
        <v>2</v>
      </c>
      <c r="O44" s="836">
        <v>0.5</v>
      </c>
      <c r="P44" s="835">
        <v>207.34</v>
      </c>
      <c r="Q44" s="837">
        <v>1</v>
      </c>
      <c r="R44" s="832">
        <v>2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4</v>
      </c>
      <c r="B45" s="832" t="s">
        <v>2047</v>
      </c>
      <c r="C45" s="832" t="s">
        <v>2054</v>
      </c>
      <c r="D45" s="833" t="s">
        <v>3990</v>
      </c>
      <c r="E45" s="834" t="s">
        <v>2065</v>
      </c>
      <c r="F45" s="832" t="s">
        <v>2048</v>
      </c>
      <c r="G45" s="832" t="s">
        <v>2171</v>
      </c>
      <c r="H45" s="832" t="s">
        <v>576</v>
      </c>
      <c r="I45" s="832" t="s">
        <v>2172</v>
      </c>
      <c r="J45" s="832" t="s">
        <v>2173</v>
      </c>
      <c r="K45" s="832" t="s">
        <v>1684</v>
      </c>
      <c r="L45" s="835">
        <v>31.09</v>
      </c>
      <c r="M45" s="835">
        <v>93.27</v>
      </c>
      <c r="N45" s="832">
        <v>3</v>
      </c>
      <c r="O45" s="836">
        <v>0.5</v>
      </c>
      <c r="P45" s="835">
        <v>93.27</v>
      </c>
      <c r="Q45" s="837">
        <v>1</v>
      </c>
      <c r="R45" s="832">
        <v>3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4</v>
      </c>
      <c r="B46" s="832" t="s">
        <v>2047</v>
      </c>
      <c r="C46" s="832" t="s">
        <v>2054</v>
      </c>
      <c r="D46" s="833" t="s">
        <v>3990</v>
      </c>
      <c r="E46" s="834" t="s">
        <v>2065</v>
      </c>
      <c r="F46" s="832" t="s">
        <v>2048</v>
      </c>
      <c r="G46" s="832" t="s">
        <v>2174</v>
      </c>
      <c r="H46" s="832" t="s">
        <v>576</v>
      </c>
      <c r="I46" s="832" t="s">
        <v>2175</v>
      </c>
      <c r="J46" s="832" t="s">
        <v>693</v>
      </c>
      <c r="K46" s="832" t="s">
        <v>2176</v>
      </c>
      <c r="L46" s="835">
        <v>182.22</v>
      </c>
      <c r="M46" s="835">
        <v>182.22</v>
      </c>
      <c r="N46" s="832">
        <v>1</v>
      </c>
      <c r="O46" s="836">
        <v>0.5</v>
      </c>
      <c r="P46" s="835">
        <v>182.22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4</v>
      </c>
      <c r="B47" s="832" t="s">
        <v>2047</v>
      </c>
      <c r="C47" s="832" t="s">
        <v>2054</v>
      </c>
      <c r="D47" s="833" t="s">
        <v>3990</v>
      </c>
      <c r="E47" s="834" t="s">
        <v>2065</v>
      </c>
      <c r="F47" s="832" t="s">
        <v>2048</v>
      </c>
      <c r="G47" s="832" t="s">
        <v>2177</v>
      </c>
      <c r="H47" s="832" t="s">
        <v>628</v>
      </c>
      <c r="I47" s="832" t="s">
        <v>1664</v>
      </c>
      <c r="J47" s="832" t="s">
        <v>755</v>
      </c>
      <c r="K47" s="832" t="s">
        <v>1665</v>
      </c>
      <c r="L47" s="835">
        <v>85.02</v>
      </c>
      <c r="M47" s="835">
        <v>170.04</v>
      </c>
      <c r="N47" s="832">
        <v>2</v>
      </c>
      <c r="O47" s="836">
        <v>0.5</v>
      </c>
      <c r="P47" s="835">
        <v>170.04</v>
      </c>
      <c r="Q47" s="837">
        <v>1</v>
      </c>
      <c r="R47" s="832">
        <v>2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4</v>
      </c>
      <c r="B48" s="832" t="s">
        <v>2047</v>
      </c>
      <c r="C48" s="832" t="s">
        <v>2054</v>
      </c>
      <c r="D48" s="833" t="s">
        <v>3990</v>
      </c>
      <c r="E48" s="834" t="s">
        <v>2065</v>
      </c>
      <c r="F48" s="832" t="s">
        <v>2048</v>
      </c>
      <c r="G48" s="832" t="s">
        <v>2104</v>
      </c>
      <c r="H48" s="832" t="s">
        <v>576</v>
      </c>
      <c r="I48" s="832" t="s">
        <v>2105</v>
      </c>
      <c r="J48" s="832" t="s">
        <v>2106</v>
      </c>
      <c r="K48" s="832" t="s">
        <v>2107</v>
      </c>
      <c r="L48" s="835">
        <v>0</v>
      </c>
      <c r="M48" s="835">
        <v>0</v>
      </c>
      <c r="N48" s="832">
        <v>1</v>
      </c>
      <c r="O48" s="836">
        <v>0.5</v>
      </c>
      <c r="P48" s="835"/>
      <c r="Q48" s="837"/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4</v>
      </c>
      <c r="B49" s="832" t="s">
        <v>2047</v>
      </c>
      <c r="C49" s="832" t="s">
        <v>2054</v>
      </c>
      <c r="D49" s="833" t="s">
        <v>3990</v>
      </c>
      <c r="E49" s="834" t="s">
        <v>2065</v>
      </c>
      <c r="F49" s="832" t="s">
        <v>2048</v>
      </c>
      <c r="G49" s="832" t="s">
        <v>2178</v>
      </c>
      <c r="H49" s="832" t="s">
        <v>576</v>
      </c>
      <c r="I49" s="832" t="s">
        <v>2179</v>
      </c>
      <c r="J49" s="832" t="s">
        <v>2180</v>
      </c>
      <c r="K49" s="832" t="s">
        <v>2181</v>
      </c>
      <c r="L49" s="835">
        <v>141.25</v>
      </c>
      <c r="M49" s="835">
        <v>141.25</v>
      </c>
      <c r="N49" s="832">
        <v>1</v>
      </c>
      <c r="O49" s="836">
        <v>1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4</v>
      </c>
      <c r="B50" s="832" t="s">
        <v>2047</v>
      </c>
      <c r="C50" s="832" t="s">
        <v>2054</v>
      </c>
      <c r="D50" s="833" t="s">
        <v>3990</v>
      </c>
      <c r="E50" s="834" t="s">
        <v>2065</v>
      </c>
      <c r="F50" s="832" t="s">
        <v>2048</v>
      </c>
      <c r="G50" s="832" t="s">
        <v>2169</v>
      </c>
      <c r="H50" s="832" t="s">
        <v>576</v>
      </c>
      <c r="I50" s="832" t="s">
        <v>2182</v>
      </c>
      <c r="J50" s="832" t="s">
        <v>650</v>
      </c>
      <c r="K50" s="832" t="s">
        <v>2183</v>
      </c>
      <c r="L50" s="835">
        <v>35.25</v>
      </c>
      <c r="M50" s="835">
        <v>35.25</v>
      </c>
      <c r="N50" s="832">
        <v>1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4</v>
      </c>
      <c r="B51" s="832" t="s">
        <v>2047</v>
      </c>
      <c r="C51" s="832" t="s">
        <v>2054</v>
      </c>
      <c r="D51" s="833" t="s">
        <v>3990</v>
      </c>
      <c r="E51" s="834" t="s">
        <v>2065</v>
      </c>
      <c r="F51" s="832" t="s">
        <v>2048</v>
      </c>
      <c r="G51" s="832" t="s">
        <v>2184</v>
      </c>
      <c r="H51" s="832" t="s">
        <v>576</v>
      </c>
      <c r="I51" s="832" t="s">
        <v>2185</v>
      </c>
      <c r="J51" s="832" t="s">
        <v>2186</v>
      </c>
      <c r="K51" s="832" t="s">
        <v>2187</v>
      </c>
      <c r="L51" s="835">
        <v>78.33</v>
      </c>
      <c r="M51" s="835">
        <v>156.66</v>
      </c>
      <c r="N51" s="832">
        <v>2</v>
      </c>
      <c r="O51" s="836">
        <v>1</v>
      </c>
      <c r="P51" s="835">
        <v>156.66</v>
      </c>
      <c r="Q51" s="837">
        <v>1</v>
      </c>
      <c r="R51" s="832">
        <v>2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4</v>
      </c>
      <c r="B52" s="832" t="s">
        <v>2047</v>
      </c>
      <c r="C52" s="832" t="s">
        <v>2054</v>
      </c>
      <c r="D52" s="833" t="s">
        <v>3990</v>
      </c>
      <c r="E52" s="834" t="s">
        <v>2065</v>
      </c>
      <c r="F52" s="832" t="s">
        <v>2048</v>
      </c>
      <c r="G52" s="832" t="s">
        <v>2108</v>
      </c>
      <c r="H52" s="832" t="s">
        <v>576</v>
      </c>
      <c r="I52" s="832" t="s">
        <v>2109</v>
      </c>
      <c r="J52" s="832" t="s">
        <v>1300</v>
      </c>
      <c r="K52" s="832" t="s">
        <v>2110</v>
      </c>
      <c r="L52" s="835">
        <v>0</v>
      </c>
      <c r="M52" s="835">
        <v>0</v>
      </c>
      <c r="N52" s="832">
        <v>2</v>
      </c>
      <c r="O52" s="836">
        <v>0.5</v>
      </c>
      <c r="P52" s="835"/>
      <c r="Q52" s="837"/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4</v>
      </c>
      <c r="B53" s="832" t="s">
        <v>2047</v>
      </c>
      <c r="C53" s="832" t="s">
        <v>2054</v>
      </c>
      <c r="D53" s="833" t="s">
        <v>3990</v>
      </c>
      <c r="E53" s="834" t="s">
        <v>2065</v>
      </c>
      <c r="F53" s="832" t="s">
        <v>2048</v>
      </c>
      <c r="G53" s="832" t="s">
        <v>2111</v>
      </c>
      <c r="H53" s="832" t="s">
        <v>628</v>
      </c>
      <c r="I53" s="832" t="s">
        <v>1820</v>
      </c>
      <c r="J53" s="832" t="s">
        <v>880</v>
      </c>
      <c r="K53" s="832" t="s">
        <v>882</v>
      </c>
      <c r="L53" s="835">
        <v>0</v>
      </c>
      <c r="M53" s="835">
        <v>0</v>
      </c>
      <c r="N53" s="832">
        <v>1</v>
      </c>
      <c r="O53" s="836">
        <v>0.5</v>
      </c>
      <c r="P53" s="835"/>
      <c r="Q53" s="837"/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4</v>
      </c>
      <c r="B54" s="832" t="s">
        <v>2047</v>
      </c>
      <c r="C54" s="832" t="s">
        <v>2054</v>
      </c>
      <c r="D54" s="833" t="s">
        <v>3990</v>
      </c>
      <c r="E54" s="834" t="s">
        <v>2065</v>
      </c>
      <c r="F54" s="832" t="s">
        <v>2048</v>
      </c>
      <c r="G54" s="832" t="s">
        <v>2188</v>
      </c>
      <c r="H54" s="832" t="s">
        <v>576</v>
      </c>
      <c r="I54" s="832" t="s">
        <v>2189</v>
      </c>
      <c r="J54" s="832" t="s">
        <v>2190</v>
      </c>
      <c r="K54" s="832" t="s">
        <v>2191</v>
      </c>
      <c r="L54" s="835">
        <v>311.02</v>
      </c>
      <c r="M54" s="835">
        <v>311.02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4</v>
      </c>
      <c r="B55" s="832" t="s">
        <v>2047</v>
      </c>
      <c r="C55" s="832" t="s">
        <v>2054</v>
      </c>
      <c r="D55" s="833" t="s">
        <v>3990</v>
      </c>
      <c r="E55" s="834" t="s">
        <v>2065</v>
      </c>
      <c r="F55" s="832" t="s">
        <v>2048</v>
      </c>
      <c r="G55" s="832" t="s">
        <v>2192</v>
      </c>
      <c r="H55" s="832" t="s">
        <v>576</v>
      </c>
      <c r="I55" s="832" t="s">
        <v>2193</v>
      </c>
      <c r="J55" s="832" t="s">
        <v>2194</v>
      </c>
      <c r="K55" s="832" t="s">
        <v>2195</v>
      </c>
      <c r="L55" s="835">
        <v>0</v>
      </c>
      <c r="M55" s="835">
        <v>0</v>
      </c>
      <c r="N55" s="832">
        <v>1</v>
      </c>
      <c r="O55" s="836">
        <v>1</v>
      </c>
      <c r="P55" s="835">
        <v>0</v>
      </c>
      <c r="Q55" s="837"/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4</v>
      </c>
      <c r="B56" s="832" t="s">
        <v>2047</v>
      </c>
      <c r="C56" s="832" t="s">
        <v>2054</v>
      </c>
      <c r="D56" s="833" t="s">
        <v>3990</v>
      </c>
      <c r="E56" s="834" t="s">
        <v>2065</v>
      </c>
      <c r="F56" s="832" t="s">
        <v>2048</v>
      </c>
      <c r="G56" s="832" t="s">
        <v>2112</v>
      </c>
      <c r="H56" s="832" t="s">
        <v>576</v>
      </c>
      <c r="I56" s="832" t="s">
        <v>2113</v>
      </c>
      <c r="J56" s="832" t="s">
        <v>1020</v>
      </c>
      <c r="K56" s="832" t="s">
        <v>1984</v>
      </c>
      <c r="L56" s="835">
        <v>154.36000000000001</v>
      </c>
      <c r="M56" s="835">
        <v>154.36000000000001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4</v>
      </c>
      <c r="B57" s="832" t="s">
        <v>2047</v>
      </c>
      <c r="C57" s="832" t="s">
        <v>2054</v>
      </c>
      <c r="D57" s="833" t="s">
        <v>3990</v>
      </c>
      <c r="E57" s="834" t="s">
        <v>2065</v>
      </c>
      <c r="F57" s="832" t="s">
        <v>2049</v>
      </c>
      <c r="G57" s="832" t="s">
        <v>2114</v>
      </c>
      <c r="H57" s="832" t="s">
        <v>576</v>
      </c>
      <c r="I57" s="832" t="s">
        <v>2196</v>
      </c>
      <c r="J57" s="832" t="s">
        <v>2116</v>
      </c>
      <c r="K57" s="832"/>
      <c r="L57" s="835">
        <v>0</v>
      </c>
      <c r="M57" s="835">
        <v>0</v>
      </c>
      <c r="N57" s="832">
        <v>1</v>
      </c>
      <c r="O57" s="836">
        <v>1</v>
      </c>
      <c r="P57" s="835">
        <v>0</v>
      </c>
      <c r="Q57" s="837"/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4</v>
      </c>
      <c r="B58" s="832" t="s">
        <v>2047</v>
      </c>
      <c r="C58" s="832" t="s">
        <v>2054</v>
      </c>
      <c r="D58" s="833" t="s">
        <v>3990</v>
      </c>
      <c r="E58" s="834" t="s">
        <v>2065</v>
      </c>
      <c r="F58" s="832" t="s">
        <v>2049</v>
      </c>
      <c r="G58" s="832" t="s">
        <v>2114</v>
      </c>
      <c r="H58" s="832" t="s">
        <v>576</v>
      </c>
      <c r="I58" s="832" t="s">
        <v>2115</v>
      </c>
      <c r="J58" s="832" t="s">
        <v>2116</v>
      </c>
      <c r="K58" s="832"/>
      <c r="L58" s="835">
        <v>0</v>
      </c>
      <c r="M58" s="835">
        <v>0</v>
      </c>
      <c r="N58" s="832">
        <v>3</v>
      </c>
      <c r="O58" s="836">
        <v>2.5</v>
      </c>
      <c r="P58" s="835">
        <v>0</v>
      </c>
      <c r="Q58" s="837"/>
      <c r="R58" s="832">
        <v>2</v>
      </c>
      <c r="S58" s="837">
        <v>0.66666666666666663</v>
      </c>
      <c r="T58" s="836">
        <v>1.5</v>
      </c>
      <c r="U58" s="838">
        <v>0.6</v>
      </c>
    </row>
    <row r="59" spans="1:21" ht="14.4" customHeight="1" x14ac:dyDescent="0.3">
      <c r="A59" s="831">
        <v>4</v>
      </c>
      <c r="B59" s="832" t="s">
        <v>2047</v>
      </c>
      <c r="C59" s="832" t="s">
        <v>2054</v>
      </c>
      <c r="D59" s="833" t="s">
        <v>3990</v>
      </c>
      <c r="E59" s="834" t="s">
        <v>2068</v>
      </c>
      <c r="F59" s="832" t="s">
        <v>2048</v>
      </c>
      <c r="G59" s="832" t="s">
        <v>2197</v>
      </c>
      <c r="H59" s="832" t="s">
        <v>576</v>
      </c>
      <c r="I59" s="832" t="s">
        <v>2198</v>
      </c>
      <c r="J59" s="832" t="s">
        <v>2199</v>
      </c>
      <c r="K59" s="832" t="s">
        <v>2200</v>
      </c>
      <c r="L59" s="835">
        <v>263.26</v>
      </c>
      <c r="M59" s="835">
        <v>263.26</v>
      </c>
      <c r="N59" s="832">
        <v>1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4</v>
      </c>
      <c r="B60" s="832" t="s">
        <v>2047</v>
      </c>
      <c r="C60" s="832" t="s">
        <v>2054</v>
      </c>
      <c r="D60" s="833" t="s">
        <v>3990</v>
      </c>
      <c r="E60" s="834" t="s">
        <v>2068</v>
      </c>
      <c r="F60" s="832" t="s">
        <v>2048</v>
      </c>
      <c r="G60" s="832" t="s">
        <v>2201</v>
      </c>
      <c r="H60" s="832" t="s">
        <v>576</v>
      </c>
      <c r="I60" s="832" t="s">
        <v>2202</v>
      </c>
      <c r="J60" s="832" t="s">
        <v>949</v>
      </c>
      <c r="K60" s="832" t="s">
        <v>2203</v>
      </c>
      <c r="L60" s="835">
        <v>0</v>
      </c>
      <c r="M60" s="835">
        <v>0</v>
      </c>
      <c r="N60" s="832">
        <v>2</v>
      </c>
      <c r="O60" s="836">
        <v>1</v>
      </c>
      <c r="P60" s="835">
        <v>0</v>
      </c>
      <c r="Q60" s="837"/>
      <c r="R60" s="832">
        <v>2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4</v>
      </c>
      <c r="B61" s="832" t="s">
        <v>2047</v>
      </c>
      <c r="C61" s="832" t="s">
        <v>2054</v>
      </c>
      <c r="D61" s="833" t="s">
        <v>3990</v>
      </c>
      <c r="E61" s="834" t="s">
        <v>2068</v>
      </c>
      <c r="F61" s="832" t="s">
        <v>2048</v>
      </c>
      <c r="G61" s="832" t="s">
        <v>2117</v>
      </c>
      <c r="H61" s="832" t="s">
        <v>628</v>
      </c>
      <c r="I61" s="832" t="s">
        <v>1658</v>
      </c>
      <c r="J61" s="832" t="s">
        <v>683</v>
      </c>
      <c r="K61" s="832" t="s">
        <v>1659</v>
      </c>
      <c r="L61" s="835">
        <v>80.010000000000005</v>
      </c>
      <c r="M61" s="835">
        <v>240.03000000000003</v>
      </c>
      <c r="N61" s="832">
        <v>3</v>
      </c>
      <c r="O61" s="836">
        <v>0.5</v>
      </c>
      <c r="P61" s="835">
        <v>240.03000000000003</v>
      </c>
      <c r="Q61" s="837">
        <v>1</v>
      </c>
      <c r="R61" s="832">
        <v>3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4</v>
      </c>
      <c r="B62" s="832" t="s">
        <v>2047</v>
      </c>
      <c r="C62" s="832" t="s">
        <v>2054</v>
      </c>
      <c r="D62" s="833" t="s">
        <v>3990</v>
      </c>
      <c r="E62" s="834" t="s">
        <v>2068</v>
      </c>
      <c r="F62" s="832" t="s">
        <v>2048</v>
      </c>
      <c r="G62" s="832" t="s">
        <v>2117</v>
      </c>
      <c r="H62" s="832" t="s">
        <v>628</v>
      </c>
      <c r="I62" s="832" t="s">
        <v>1660</v>
      </c>
      <c r="J62" s="832" t="s">
        <v>683</v>
      </c>
      <c r="K62" s="832" t="s">
        <v>1661</v>
      </c>
      <c r="L62" s="835">
        <v>160.03</v>
      </c>
      <c r="M62" s="835">
        <v>160.03</v>
      </c>
      <c r="N62" s="832">
        <v>1</v>
      </c>
      <c r="O62" s="836">
        <v>0.5</v>
      </c>
      <c r="P62" s="835">
        <v>160.03</v>
      </c>
      <c r="Q62" s="837">
        <v>1</v>
      </c>
      <c r="R62" s="832">
        <v>1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4</v>
      </c>
      <c r="B63" s="832" t="s">
        <v>2047</v>
      </c>
      <c r="C63" s="832" t="s">
        <v>2054</v>
      </c>
      <c r="D63" s="833" t="s">
        <v>3990</v>
      </c>
      <c r="E63" s="834" t="s">
        <v>2068</v>
      </c>
      <c r="F63" s="832" t="s">
        <v>2048</v>
      </c>
      <c r="G63" s="832" t="s">
        <v>2204</v>
      </c>
      <c r="H63" s="832" t="s">
        <v>628</v>
      </c>
      <c r="I63" s="832" t="s">
        <v>2205</v>
      </c>
      <c r="J63" s="832" t="s">
        <v>2206</v>
      </c>
      <c r="K63" s="832" t="s">
        <v>2207</v>
      </c>
      <c r="L63" s="835">
        <v>119.7</v>
      </c>
      <c r="M63" s="835">
        <v>119.7</v>
      </c>
      <c r="N63" s="832">
        <v>1</v>
      </c>
      <c r="O63" s="836">
        <v>1</v>
      </c>
      <c r="P63" s="835">
        <v>119.7</v>
      </c>
      <c r="Q63" s="837">
        <v>1</v>
      </c>
      <c r="R63" s="832">
        <v>1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4</v>
      </c>
      <c r="B64" s="832" t="s">
        <v>2047</v>
      </c>
      <c r="C64" s="832" t="s">
        <v>2054</v>
      </c>
      <c r="D64" s="833" t="s">
        <v>3990</v>
      </c>
      <c r="E64" s="834" t="s">
        <v>2068</v>
      </c>
      <c r="F64" s="832" t="s">
        <v>2048</v>
      </c>
      <c r="G64" s="832" t="s">
        <v>2208</v>
      </c>
      <c r="H64" s="832" t="s">
        <v>576</v>
      </c>
      <c r="I64" s="832" t="s">
        <v>2209</v>
      </c>
      <c r="J64" s="832" t="s">
        <v>2210</v>
      </c>
      <c r="K64" s="832" t="s">
        <v>1038</v>
      </c>
      <c r="L64" s="835">
        <v>78.33</v>
      </c>
      <c r="M64" s="835">
        <v>156.66</v>
      </c>
      <c r="N64" s="832">
        <v>2</v>
      </c>
      <c r="O64" s="836">
        <v>1</v>
      </c>
      <c r="P64" s="835">
        <v>156.66</v>
      </c>
      <c r="Q64" s="837">
        <v>1</v>
      </c>
      <c r="R64" s="832">
        <v>2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4</v>
      </c>
      <c r="B65" s="832" t="s">
        <v>2047</v>
      </c>
      <c r="C65" s="832" t="s">
        <v>2054</v>
      </c>
      <c r="D65" s="833" t="s">
        <v>3990</v>
      </c>
      <c r="E65" s="834" t="s">
        <v>2068</v>
      </c>
      <c r="F65" s="832" t="s">
        <v>2048</v>
      </c>
      <c r="G65" s="832" t="s">
        <v>2211</v>
      </c>
      <c r="H65" s="832" t="s">
        <v>576</v>
      </c>
      <c r="I65" s="832" t="s">
        <v>2212</v>
      </c>
      <c r="J65" s="832" t="s">
        <v>2213</v>
      </c>
      <c r="K65" s="832" t="s">
        <v>2214</v>
      </c>
      <c r="L65" s="835">
        <v>52.87</v>
      </c>
      <c r="M65" s="835">
        <v>105.74</v>
      </c>
      <c r="N65" s="832">
        <v>2</v>
      </c>
      <c r="O65" s="836">
        <v>1</v>
      </c>
      <c r="P65" s="835">
        <v>105.74</v>
      </c>
      <c r="Q65" s="837">
        <v>1</v>
      </c>
      <c r="R65" s="832">
        <v>2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4</v>
      </c>
      <c r="B66" s="832" t="s">
        <v>2047</v>
      </c>
      <c r="C66" s="832" t="s">
        <v>2054</v>
      </c>
      <c r="D66" s="833" t="s">
        <v>3990</v>
      </c>
      <c r="E66" s="834" t="s">
        <v>2068</v>
      </c>
      <c r="F66" s="832" t="s">
        <v>2048</v>
      </c>
      <c r="G66" s="832" t="s">
        <v>2215</v>
      </c>
      <c r="H66" s="832" t="s">
        <v>576</v>
      </c>
      <c r="I66" s="832" t="s">
        <v>2216</v>
      </c>
      <c r="J66" s="832" t="s">
        <v>2217</v>
      </c>
      <c r="K66" s="832" t="s">
        <v>2218</v>
      </c>
      <c r="L66" s="835">
        <v>91.78</v>
      </c>
      <c r="M66" s="835">
        <v>275.34000000000003</v>
      </c>
      <c r="N66" s="832">
        <v>3</v>
      </c>
      <c r="O66" s="836">
        <v>1</v>
      </c>
      <c r="P66" s="835">
        <v>275.34000000000003</v>
      </c>
      <c r="Q66" s="837">
        <v>1</v>
      </c>
      <c r="R66" s="832">
        <v>3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4</v>
      </c>
      <c r="B67" s="832" t="s">
        <v>2047</v>
      </c>
      <c r="C67" s="832" t="s">
        <v>2054</v>
      </c>
      <c r="D67" s="833" t="s">
        <v>3990</v>
      </c>
      <c r="E67" s="834" t="s">
        <v>2068</v>
      </c>
      <c r="F67" s="832" t="s">
        <v>2048</v>
      </c>
      <c r="G67" s="832" t="s">
        <v>2219</v>
      </c>
      <c r="H67" s="832" t="s">
        <v>576</v>
      </c>
      <c r="I67" s="832" t="s">
        <v>2220</v>
      </c>
      <c r="J67" s="832" t="s">
        <v>2221</v>
      </c>
      <c r="K67" s="832" t="s">
        <v>2222</v>
      </c>
      <c r="L67" s="835">
        <v>132.97999999999999</v>
      </c>
      <c r="M67" s="835">
        <v>132.97999999999999</v>
      </c>
      <c r="N67" s="832">
        <v>1</v>
      </c>
      <c r="O67" s="836">
        <v>1</v>
      </c>
      <c r="P67" s="835">
        <v>132.97999999999999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4</v>
      </c>
      <c r="B68" s="832" t="s">
        <v>2047</v>
      </c>
      <c r="C68" s="832" t="s">
        <v>2054</v>
      </c>
      <c r="D68" s="833" t="s">
        <v>3990</v>
      </c>
      <c r="E68" s="834" t="s">
        <v>2068</v>
      </c>
      <c r="F68" s="832" t="s">
        <v>2048</v>
      </c>
      <c r="G68" s="832" t="s">
        <v>2223</v>
      </c>
      <c r="H68" s="832" t="s">
        <v>576</v>
      </c>
      <c r="I68" s="832" t="s">
        <v>2224</v>
      </c>
      <c r="J68" s="832" t="s">
        <v>2225</v>
      </c>
      <c r="K68" s="832" t="s">
        <v>2226</v>
      </c>
      <c r="L68" s="835">
        <v>0</v>
      </c>
      <c r="M68" s="835">
        <v>0</v>
      </c>
      <c r="N68" s="832">
        <v>1</v>
      </c>
      <c r="O68" s="836">
        <v>1</v>
      </c>
      <c r="P68" s="835">
        <v>0</v>
      </c>
      <c r="Q68" s="837"/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4</v>
      </c>
      <c r="B69" s="832" t="s">
        <v>2047</v>
      </c>
      <c r="C69" s="832" t="s">
        <v>2054</v>
      </c>
      <c r="D69" s="833" t="s">
        <v>3990</v>
      </c>
      <c r="E69" s="834" t="s">
        <v>2068</v>
      </c>
      <c r="F69" s="832" t="s">
        <v>2048</v>
      </c>
      <c r="G69" s="832" t="s">
        <v>2227</v>
      </c>
      <c r="H69" s="832" t="s">
        <v>576</v>
      </c>
      <c r="I69" s="832" t="s">
        <v>2228</v>
      </c>
      <c r="J69" s="832" t="s">
        <v>745</v>
      </c>
      <c r="K69" s="832" t="s">
        <v>2229</v>
      </c>
      <c r="L69" s="835">
        <v>248.55</v>
      </c>
      <c r="M69" s="835">
        <v>1739.8500000000001</v>
      </c>
      <c r="N69" s="832">
        <v>7</v>
      </c>
      <c r="O69" s="836">
        <v>7</v>
      </c>
      <c r="P69" s="835">
        <v>994.2</v>
      </c>
      <c r="Q69" s="837">
        <v>0.5714285714285714</v>
      </c>
      <c r="R69" s="832">
        <v>4</v>
      </c>
      <c r="S69" s="837">
        <v>0.5714285714285714</v>
      </c>
      <c r="T69" s="836">
        <v>4</v>
      </c>
      <c r="U69" s="838">
        <v>0.5714285714285714</v>
      </c>
    </row>
    <row r="70" spans="1:21" ht="14.4" customHeight="1" x14ac:dyDescent="0.3">
      <c r="A70" s="831">
        <v>4</v>
      </c>
      <c r="B70" s="832" t="s">
        <v>2047</v>
      </c>
      <c r="C70" s="832" t="s">
        <v>2054</v>
      </c>
      <c r="D70" s="833" t="s">
        <v>3990</v>
      </c>
      <c r="E70" s="834" t="s">
        <v>2068</v>
      </c>
      <c r="F70" s="832" t="s">
        <v>2048</v>
      </c>
      <c r="G70" s="832" t="s">
        <v>2230</v>
      </c>
      <c r="H70" s="832" t="s">
        <v>576</v>
      </c>
      <c r="I70" s="832" t="s">
        <v>2231</v>
      </c>
      <c r="J70" s="832" t="s">
        <v>2232</v>
      </c>
      <c r="K70" s="832" t="s">
        <v>2233</v>
      </c>
      <c r="L70" s="835">
        <v>891.23</v>
      </c>
      <c r="M70" s="835">
        <v>1782.46</v>
      </c>
      <c r="N70" s="832">
        <v>2</v>
      </c>
      <c r="O70" s="836">
        <v>0.5</v>
      </c>
      <c r="P70" s="835">
        <v>1782.46</v>
      </c>
      <c r="Q70" s="837">
        <v>1</v>
      </c>
      <c r="R70" s="832">
        <v>2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4</v>
      </c>
      <c r="B71" s="832" t="s">
        <v>2047</v>
      </c>
      <c r="C71" s="832" t="s">
        <v>2054</v>
      </c>
      <c r="D71" s="833" t="s">
        <v>3990</v>
      </c>
      <c r="E71" s="834" t="s">
        <v>2068</v>
      </c>
      <c r="F71" s="832" t="s">
        <v>2048</v>
      </c>
      <c r="G71" s="832" t="s">
        <v>2142</v>
      </c>
      <c r="H71" s="832" t="s">
        <v>576</v>
      </c>
      <c r="I71" s="832" t="s">
        <v>2143</v>
      </c>
      <c r="J71" s="832" t="s">
        <v>1048</v>
      </c>
      <c r="K71" s="832" t="s">
        <v>2144</v>
      </c>
      <c r="L71" s="835">
        <v>34.19</v>
      </c>
      <c r="M71" s="835">
        <v>68.38</v>
      </c>
      <c r="N71" s="832">
        <v>2</v>
      </c>
      <c r="O71" s="836">
        <v>1</v>
      </c>
      <c r="P71" s="835">
        <v>68.38</v>
      </c>
      <c r="Q71" s="837">
        <v>1</v>
      </c>
      <c r="R71" s="832">
        <v>2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4</v>
      </c>
      <c r="B72" s="832" t="s">
        <v>2047</v>
      </c>
      <c r="C72" s="832" t="s">
        <v>2054</v>
      </c>
      <c r="D72" s="833" t="s">
        <v>3990</v>
      </c>
      <c r="E72" s="834" t="s">
        <v>2068</v>
      </c>
      <c r="F72" s="832" t="s">
        <v>2048</v>
      </c>
      <c r="G72" s="832" t="s">
        <v>2169</v>
      </c>
      <c r="H72" s="832" t="s">
        <v>576</v>
      </c>
      <c r="I72" s="832" t="s">
        <v>2170</v>
      </c>
      <c r="J72" s="832" t="s">
        <v>650</v>
      </c>
      <c r="K72" s="832" t="s">
        <v>1145</v>
      </c>
      <c r="L72" s="835">
        <v>35.25</v>
      </c>
      <c r="M72" s="835">
        <v>35.25</v>
      </c>
      <c r="N72" s="832">
        <v>1</v>
      </c>
      <c r="O72" s="836">
        <v>1</v>
      </c>
      <c r="P72" s="835">
        <v>35.25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4</v>
      </c>
      <c r="B73" s="832" t="s">
        <v>2047</v>
      </c>
      <c r="C73" s="832" t="s">
        <v>2054</v>
      </c>
      <c r="D73" s="833" t="s">
        <v>3990</v>
      </c>
      <c r="E73" s="834" t="s">
        <v>2068</v>
      </c>
      <c r="F73" s="832" t="s">
        <v>2048</v>
      </c>
      <c r="G73" s="832" t="s">
        <v>2158</v>
      </c>
      <c r="H73" s="832" t="s">
        <v>576</v>
      </c>
      <c r="I73" s="832" t="s">
        <v>2234</v>
      </c>
      <c r="J73" s="832" t="s">
        <v>1448</v>
      </c>
      <c r="K73" s="832" t="s">
        <v>2235</v>
      </c>
      <c r="L73" s="835">
        <v>32.25</v>
      </c>
      <c r="M73" s="835">
        <v>96.75</v>
      </c>
      <c r="N73" s="832">
        <v>3</v>
      </c>
      <c r="O73" s="836">
        <v>1</v>
      </c>
      <c r="P73" s="835">
        <v>96.75</v>
      </c>
      <c r="Q73" s="837">
        <v>1</v>
      </c>
      <c r="R73" s="832">
        <v>3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4</v>
      </c>
      <c r="B74" s="832" t="s">
        <v>2047</v>
      </c>
      <c r="C74" s="832" t="s">
        <v>2054</v>
      </c>
      <c r="D74" s="833" t="s">
        <v>3990</v>
      </c>
      <c r="E74" s="834" t="s">
        <v>2068</v>
      </c>
      <c r="F74" s="832" t="s">
        <v>2048</v>
      </c>
      <c r="G74" s="832" t="s">
        <v>2158</v>
      </c>
      <c r="H74" s="832" t="s">
        <v>576</v>
      </c>
      <c r="I74" s="832" t="s">
        <v>2236</v>
      </c>
      <c r="J74" s="832" t="s">
        <v>1448</v>
      </c>
      <c r="K74" s="832" t="s">
        <v>2237</v>
      </c>
      <c r="L74" s="835">
        <v>115.18</v>
      </c>
      <c r="M74" s="835">
        <v>115.18</v>
      </c>
      <c r="N74" s="832">
        <v>1</v>
      </c>
      <c r="O74" s="836">
        <v>1</v>
      </c>
      <c r="P74" s="835">
        <v>115.18</v>
      </c>
      <c r="Q74" s="837">
        <v>1</v>
      </c>
      <c r="R74" s="832">
        <v>1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4</v>
      </c>
      <c r="B75" s="832" t="s">
        <v>2047</v>
      </c>
      <c r="C75" s="832" t="s">
        <v>2054</v>
      </c>
      <c r="D75" s="833" t="s">
        <v>3990</v>
      </c>
      <c r="E75" s="834" t="s">
        <v>2068</v>
      </c>
      <c r="F75" s="832" t="s">
        <v>2048</v>
      </c>
      <c r="G75" s="832" t="s">
        <v>2238</v>
      </c>
      <c r="H75" s="832" t="s">
        <v>628</v>
      </c>
      <c r="I75" s="832" t="s">
        <v>1690</v>
      </c>
      <c r="J75" s="832" t="s">
        <v>896</v>
      </c>
      <c r="K75" s="832" t="s">
        <v>1691</v>
      </c>
      <c r="L75" s="835">
        <v>143.09</v>
      </c>
      <c r="M75" s="835">
        <v>143.09</v>
      </c>
      <c r="N75" s="832">
        <v>1</v>
      </c>
      <c r="O75" s="836">
        <v>0.5</v>
      </c>
      <c r="P75" s="835">
        <v>143.09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4</v>
      </c>
      <c r="B76" s="832" t="s">
        <v>2047</v>
      </c>
      <c r="C76" s="832" t="s">
        <v>2054</v>
      </c>
      <c r="D76" s="833" t="s">
        <v>3990</v>
      </c>
      <c r="E76" s="834" t="s">
        <v>2068</v>
      </c>
      <c r="F76" s="832" t="s">
        <v>2048</v>
      </c>
      <c r="G76" s="832" t="s">
        <v>2239</v>
      </c>
      <c r="H76" s="832" t="s">
        <v>576</v>
      </c>
      <c r="I76" s="832" t="s">
        <v>2240</v>
      </c>
      <c r="J76" s="832" t="s">
        <v>631</v>
      </c>
      <c r="K76" s="832" t="s">
        <v>2241</v>
      </c>
      <c r="L76" s="835">
        <v>52.61</v>
      </c>
      <c r="M76" s="835">
        <v>52.61</v>
      </c>
      <c r="N76" s="832">
        <v>1</v>
      </c>
      <c r="O76" s="836">
        <v>1</v>
      </c>
      <c r="P76" s="835">
        <v>52.61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4</v>
      </c>
      <c r="B77" s="832" t="s">
        <v>2047</v>
      </c>
      <c r="C77" s="832" t="s">
        <v>2054</v>
      </c>
      <c r="D77" s="833" t="s">
        <v>3990</v>
      </c>
      <c r="E77" s="834" t="s">
        <v>2068</v>
      </c>
      <c r="F77" s="832" t="s">
        <v>2048</v>
      </c>
      <c r="G77" s="832" t="s">
        <v>2242</v>
      </c>
      <c r="H77" s="832" t="s">
        <v>576</v>
      </c>
      <c r="I77" s="832" t="s">
        <v>2243</v>
      </c>
      <c r="J77" s="832" t="s">
        <v>1847</v>
      </c>
      <c r="K77" s="832" t="s">
        <v>2244</v>
      </c>
      <c r="L77" s="835">
        <v>439.14</v>
      </c>
      <c r="M77" s="835">
        <v>439.14</v>
      </c>
      <c r="N77" s="832">
        <v>1</v>
      </c>
      <c r="O77" s="836">
        <v>1</v>
      </c>
      <c r="P77" s="835">
        <v>439.14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4</v>
      </c>
      <c r="B78" s="832" t="s">
        <v>2047</v>
      </c>
      <c r="C78" s="832" t="s">
        <v>2054</v>
      </c>
      <c r="D78" s="833" t="s">
        <v>3990</v>
      </c>
      <c r="E78" s="834" t="s">
        <v>2068</v>
      </c>
      <c r="F78" s="832" t="s">
        <v>2048</v>
      </c>
      <c r="G78" s="832" t="s">
        <v>2242</v>
      </c>
      <c r="H78" s="832" t="s">
        <v>628</v>
      </c>
      <c r="I78" s="832" t="s">
        <v>1846</v>
      </c>
      <c r="J78" s="832" t="s">
        <v>1847</v>
      </c>
      <c r="K78" s="832" t="s">
        <v>1848</v>
      </c>
      <c r="L78" s="835">
        <v>122.96</v>
      </c>
      <c r="M78" s="835">
        <v>122.96</v>
      </c>
      <c r="N78" s="832">
        <v>1</v>
      </c>
      <c r="O78" s="836">
        <v>1</v>
      </c>
      <c r="P78" s="835">
        <v>122.96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4</v>
      </c>
      <c r="B79" s="832" t="s">
        <v>2047</v>
      </c>
      <c r="C79" s="832" t="s">
        <v>2054</v>
      </c>
      <c r="D79" s="833" t="s">
        <v>3990</v>
      </c>
      <c r="E79" s="834" t="s">
        <v>2068</v>
      </c>
      <c r="F79" s="832" t="s">
        <v>2048</v>
      </c>
      <c r="G79" s="832" t="s">
        <v>2245</v>
      </c>
      <c r="H79" s="832" t="s">
        <v>576</v>
      </c>
      <c r="I79" s="832" t="s">
        <v>2246</v>
      </c>
      <c r="J79" s="832" t="s">
        <v>1210</v>
      </c>
      <c r="K79" s="832" t="s">
        <v>2247</v>
      </c>
      <c r="L79" s="835">
        <v>0</v>
      </c>
      <c r="M79" s="835">
        <v>0</v>
      </c>
      <c r="N79" s="832">
        <v>1</v>
      </c>
      <c r="O79" s="836">
        <v>1</v>
      </c>
      <c r="P79" s="835">
        <v>0</v>
      </c>
      <c r="Q79" s="837"/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4</v>
      </c>
      <c r="B80" s="832" t="s">
        <v>2047</v>
      </c>
      <c r="C80" s="832" t="s">
        <v>2054</v>
      </c>
      <c r="D80" s="833" t="s">
        <v>3990</v>
      </c>
      <c r="E80" s="834" t="s">
        <v>2068</v>
      </c>
      <c r="F80" s="832" t="s">
        <v>2048</v>
      </c>
      <c r="G80" s="832" t="s">
        <v>2112</v>
      </c>
      <c r="H80" s="832" t="s">
        <v>628</v>
      </c>
      <c r="I80" s="832" t="s">
        <v>1983</v>
      </c>
      <c r="J80" s="832" t="s">
        <v>1020</v>
      </c>
      <c r="K80" s="832" t="s">
        <v>1984</v>
      </c>
      <c r="L80" s="835">
        <v>154.36000000000001</v>
      </c>
      <c r="M80" s="835">
        <v>308.72000000000003</v>
      </c>
      <c r="N80" s="832">
        <v>2</v>
      </c>
      <c r="O80" s="836">
        <v>2</v>
      </c>
      <c r="P80" s="835">
        <v>154.36000000000001</v>
      </c>
      <c r="Q80" s="837">
        <v>0.5</v>
      </c>
      <c r="R80" s="832">
        <v>1</v>
      </c>
      <c r="S80" s="837">
        <v>0.5</v>
      </c>
      <c r="T80" s="836">
        <v>1</v>
      </c>
      <c r="U80" s="838">
        <v>0.5</v>
      </c>
    </row>
    <row r="81" spans="1:21" ht="14.4" customHeight="1" x14ac:dyDescent="0.3">
      <c r="A81" s="831">
        <v>4</v>
      </c>
      <c r="B81" s="832" t="s">
        <v>2047</v>
      </c>
      <c r="C81" s="832" t="s">
        <v>2054</v>
      </c>
      <c r="D81" s="833" t="s">
        <v>3990</v>
      </c>
      <c r="E81" s="834" t="s">
        <v>2068</v>
      </c>
      <c r="F81" s="832" t="s">
        <v>2048</v>
      </c>
      <c r="G81" s="832" t="s">
        <v>2146</v>
      </c>
      <c r="H81" s="832" t="s">
        <v>576</v>
      </c>
      <c r="I81" s="832" t="s">
        <v>2248</v>
      </c>
      <c r="J81" s="832" t="s">
        <v>2148</v>
      </c>
      <c r="K81" s="832" t="s">
        <v>2149</v>
      </c>
      <c r="L81" s="835">
        <v>374.79</v>
      </c>
      <c r="M81" s="835">
        <v>1124.3700000000001</v>
      </c>
      <c r="N81" s="832">
        <v>3</v>
      </c>
      <c r="O81" s="836">
        <v>2</v>
      </c>
      <c r="P81" s="835">
        <v>1124.3700000000001</v>
      </c>
      <c r="Q81" s="837">
        <v>1</v>
      </c>
      <c r="R81" s="832">
        <v>3</v>
      </c>
      <c r="S81" s="837">
        <v>1</v>
      </c>
      <c r="T81" s="836">
        <v>2</v>
      </c>
      <c r="U81" s="838">
        <v>1</v>
      </c>
    </row>
    <row r="82" spans="1:21" ht="14.4" customHeight="1" x14ac:dyDescent="0.3">
      <c r="A82" s="831">
        <v>4</v>
      </c>
      <c r="B82" s="832" t="s">
        <v>2047</v>
      </c>
      <c r="C82" s="832" t="s">
        <v>2054</v>
      </c>
      <c r="D82" s="833" t="s">
        <v>3990</v>
      </c>
      <c r="E82" s="834" t="s">
        <v>2068</v>
      </c>
      <c r="F82" s="832" t="s">
        <v>2048</v>
      </c>
      <c r="G82" s="832" t="s">
        <v>2249</v>
      </c>
      <c r="H82" s="832" t="s">
        <v>576</v>
      </c>
      <c r="I82" s="832" t="s">
        <v>2250</v>
      </c>
      <c r="J82" s="832" t="s">
        <v>2251</v>
      </c>
      <c r="K82" s="832" t="s">
        <v>2252</v>
      </c>
      <c r="L82" s="835">
        <v>248.55</v>
      </c>
      <c r="M82" s="835">
        <v>1242.75</v>
      </c>
      <c r="N82" s="832">
        <v>5</v>
      </c>
      <c r="O82" s="836">
        <v>5</v>
      </c>
      <c r="P82" s="835">
        <v>745.65000000000009</v>
      </c>
      <c r="Q82" s="837">
        <v>0.60000000000000009</v>
      </c>
      <c r="R82" s="832">
        <v>3</v>
      </c>
      <c r="S82" s="837">
        <v>0.6</v>
      </c>
      <c r="T82" s="836">
        <v>3</v>
      </c>
      <c r="U82" s="838">
        <v>0.6</v>
      </c>
    </row>
    <row r="83" spans="1:21" ht="14.4" customHeight="1" x14ac:dyDescent="0.3">
      <c r="A83" s="831">
        <v>4</v>
      </c>
      <c r="B83" s="832" t="s">
        <v>2047</v>
      </c>
      <c r="C83" s="832" t="s">
        <v>2054</v>
      </c>
      <c r="D83" s="833" t="s">
        <v>3990</v>
      </c>
      <c r="E83" s="834" t="s">
        <v>2068</v>
      </c>
      <c r="F83" s="832" t="s">
        <v>2049</v>
      </c>
      <c r="G83" s="832" t="s">
        <v>2114</v>
      </c>
      <c r="H83" s="832" t="s">
        <v>576</v>
      </c>
      <c r="I83" s="832" t="s">
        <v>2253</v>
      </c>
      <c r="J83" s="832" t="s">
        <v>2116</v>
      </c>
      <c r="K83" s="832"/>
      <c r="L83" s="835">
        <v>0</v>
      </c>
      <c r="M83" s="835">
        <v>0</v>
      </c>
      <c r="N83" s="832">
        <v>2</v>
      </c>
      <c r="O83" s="836">
        <v>2</v>
      </c>
      <c r="P83" s="835">
        <v>0</v>
      </c>
      <c r="Q83" s="837"/>
      <c r="R83" s="832">
        <v>2</v>
      </c>
      <c r="S83" s="837">
        <v>1</v>
      </c>
      <c r="T83" s="836">
        <v>2</v>
      </c>
      <c r="U83" s="838">
        <v>1</v>
      </c>
    </row>
    <row r="84" spans="1:21" ht="14.4" customHeight="1" x14ac:dyDescent="0.3">
      <c r="A84" s="831">
        <v>4</v>
      </c>
      <c r="B84" s="832" t="s">
        <v>2047</v>
      </c>
      <c r="C84" s="832" t="s">
        <v>2054</v>
      </c>
      <c r="D84" s="833" t="s">
        <v>3990</v>
      </c>
      <c r="E84" s="834" t="s">
        <v>2068</v>
      </c>
      <c r="F84" s="832" t="s">
        <v>2049</v>
      </c>
      <c r="G84" s="832" t="s">
        <v>2114</v>
      </c>
      <c r="H84" s="832" t="s">
        <v>576</v>
      </c>
      <c r="I84" s="832" t="s">
        <v>2115</v>
      </c>
      <c r="J84" s="832" t="s">
        <v>2116</v>
      </c>
      <c r="K84" s="832"/>
      <c r="L84" s="835">
        <v>0</v>
      </c>
      <c r="M84" s="835">
        <v>0</v>
      </c>
      <c r="N84" s="832">
        <v>7</v>
      </c>
      <c r="O84" s="836">
        <v>7</v>
      </c>
      <c r="P84" s="835">
        <v>0</v>
      </c>
      <c r="Q84" s="837"/>
      <c r="R84" s="832">
        <v>7</v>
      </c>
      <c r="S84" s="837">
        <v>1</v>
      </c>
      <c r="T84" s="836">
        <v>7</v>
      </c>
      <c r="U84" s="838">
        <v>1</v>
      </c>
    </row>
    <row r="85" spans="1:21" ht="14.4" customHeight="1" x14ac:dyDescent="0.3">
      <c r="A85" s="831">
        <v>4</v>
      </c>
      <c r="B85" s="832" t="s">
        <v>2047</v>
      </c>
      <c r="C85" s="832" t="s">
        <v>2054</v>
      </c>
      <c r="D85" s="833" t="s">
        <v>3990</v>
      </c>
      <c r="E85" s="834" t="s">
        <v>2068</v>
      </c>
      <c r="F85" s="832" t="s">
        <v>2050</v>
      </c>
      <c r="G85" s="832" t="s">
        <v>2254</v>
      </c>
      <c r="H85" s="832" t="s">
        <v>576</v>
      </c>
      <c r="I85" s="832" t="s">
        <v>2255</v>
      </c>
      <c r="J85" s="832" t="s">
        <v>2256</v>
      </c>
      <c r="K85" s="832" t="s">
        <v>2257</v>
      </c>
      <c r="L85" s="835">
        <v>500</v>
      </c>
      <c r="M85" s="835">
        <v>500</v>
      </c>
      <c r="N85" s="832">
        <v>1</v>
      </c>
      <c r="O85" s="836">
        <v>1</v>
      </c>
      <c r="P85" s="835">
        <v>500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4</v>
      </c>
      <c r="B86" s="832" t="s">
        <v>2047</v>
      </c>
      <c r="C86" s="832" t="s">
        <v>2054</v>
      </c>
      <c r="D86" s="833" t="s">
        <v>3990</v>
      </c>
      <c r="E86" s="834" t="s">
        <v>2068</v>
      </c>
      <c r="F86" s="832" t="s">
        <v>2050</v>
      </c>
      <c r="G86" s="832" t="s">
        <v>2254</v>
      </c>
      <c r="H86" s="832" t="s">
        <v>576</v>
      </c>
      <c r="I86" s="832" t="s">
        <v>2258</v>
      </c>
      <c r="J86" s="832" t="s">
        <v>2259</v>
      </c>
      <c r="K86" s="832" t="s">
        <v>2260</v>
      </c>
      <c r="L86" s="835">
        <v>287</v>
      </c>
      <c r="M86" s="835">
        <v>10332</v>
      </c>
      <c r="N86" s="832">
        <v>36</v>
      </c>
      <c r="O86" s="836">
        <v>23</v>
      </c>
      <c r="P86" s="835">
        <v>8323</v>
      </c>
      <c r="Q86" s="837">
        <v>0.80555555555555558</v>
      </c>
      <c r="R86" s="832">
        <v>29</v>
      </c>
      <c r="S86" s="837">
        <v>0.80555555555555558</v>
      </c>
      <c r="T86" s="836">
        <v>19</v>
      </c>
      <c r="U86" s="838">
        <v>0.82608695652173914</v>
      </c>
    </row>
    <row r="87" spans="1:21" ht="14.4" customHeight="1" x14ac:dyDescent="0.3">
      <c r="A87" s="831">
        <v>4</v>
      </c>
      <c r="B87" s="832" t="s">
        <v>2047</v>
      </c>
      <c r="C87" s="832" t="s">
        <v>2054</v>
      </c>
      <c r="D87" s="833" t="s">
        <v>3990</v>
      </c>
      <c r="E87" s="834" t="s">
        <v>2068</v>
      </c>
      <c r="F87" s="832" t="s">
        <v>2050</v>
      </c>
      <c r="G87" s="832" t="s">
        <v>2254</v>
      </c>
      <c r="H87" s="832" t="s">
        <v>576</v>
      </c>
      <c r="I87" s="832" t="s">
        <v>2261</v>
      </c>
      <c r="J87" s="832" t="s">
        <v>2262</v>
      </c>
      <c r="K87" s="832" t="s">
        <v>2263</v>
      </c>
      <c r="L87" s="835">
        <v>253</v>
      </c>
      <c r="M87" s="835">
        <v>1518</v>
      </c>
      <c r="N87" s="832">
        <v>6</v>
      </c>
      <c r="O87" s="836">
        <v>5</v>
      </c>
      <c r="P87" s="835">
        <v>1518</v>
      </c>
      <c r="Q87" s="837">
        <v>1</v>
      </c>
      <c r="R87" s="832">
        <v>6</v>
      </c>
      <c r="S87" s="837">
        <v>1</v>
      </c>
      <c r="T87" s="836">
        <v>5</v>
      </c>
      <c r="U87" s="838">
        <v>1</v>
      </c>
    </row>
    <row r="88" spans="1:21" ht="14.4" customHeight="1" x14ac:dyDescent="0.3">
      <c r="A88" s="831">
        <v>4</v>
      </c>
      <c r="B88" s="832" t="s">
        <v>2047</v>
      </c>
      <c r="C88" s="832" t="s">
        <v>2054</v>
      </c>
      <c r="D88" s="833" t="s">
        <v>3990</v>
      </c>
      <c r="E88" s="834" t="s">
        <v>2068</v>
      </c>
      <c r="F88" s="832" t="s">
        <v>2050</v>
      </c>
      <c r="G88" s="832" t="s">
        <v>2254</v>
      </c>
      <c r="H88" s="832" t="s">
        <v>576</v>
      </c>
      <c r="I88" s="832" t="s">
        <v>2264</v>
      </c>
      <c r="J88" s="832" t="s">
        <v>2265</v>
      </c>
      <c r="K88" s="832" t="s">
        <v>2266</v>
      </c>
      <c r="L88" s="835">
        <v>2304</v>
      </c>
      <c r="M88" s="835">
        <v>43776</v>
      </c>
      <c r="N88" s="832">
        <v>19</v>
      </c>
      <c r="O88" s="836">
        <v>3</v>
      </c>
      <c r="P88" s="835">
        <v>43776</v>
      </c>
      <c r="Q88" s="837">
        <v>1</v>
      </c>
      <c r="R88" s="832">
        <v>19</v>
      </c>
      <c r="S88" s="837">
        <v>1</v>
      </c>
      <c r="T88" s="836">
        <v>3</v>
      </c>
      <c r="U88" s="838">
        <v>1</v>
      </c>
    </row>
    <row r="89" spans="1:21" ht="14.4" customHeight="1" x14ac:dyDescent="0.3">
      <c r="A89" s="831">
        <v>4</v>
      </c>
      <c r="B89" s="832" t="s">
        <v>2047</v>
      </c>
      <c r="C89" s="832" t="s">
        <v>2054</v>
      </c>
      <c r="D89" s="833" t="s">
        <v>3990</v>
      </c>
      <c r="E89" s="834" t="s">
        <v>2068</v>
      </c>
      <c r="F89" s="832" t="s">
        <v>2050</v>
      </c>
      <c r="G89" s="832" t="s">
        <v>2254</v>
      </c>
      <c r="H89" s="832" t="s">
        <v>576</v>
      </c>
      <c r="I89" s="832" t="s">
        <v>2267</v>
      </c>
      <c r="J89" s="832" t="s">
        <v>2268</v>
      </c>
      <c r="K89" s="832" t="s">
        <v>2269</v>
      </c>
      <c r="L89" s="835">
        <v>2094.4899999999998</v>
      </c>
      <c r="M89" s="835">
        <v>4188.9799999999996</v>
      </c>
      <c r="N89" s="832">
        <v>2</v>
      </c>
      <c r="O89" s="836">
        <v>2</v>
      </c>
      <c r="P89" s="835">
        <v>4188.9799999999996</v>
      </c>
      <c r="Q89" s="837">
        <v>1</v>
      </c>
      <c r="R89" s="832">
        <v>2</v>
      </c>
      <c r="S89" s="837">
        <v>1</v>
      </c>
      <c r="T89" s="836">
        <v>2</v>
      </c>
      <c r="U89" s="838">
        <v>1</v>
      </c>
    </row>
    <row r="90" spans="1:21" ht="14.4" customHeight="1" x14ac:dyDescent="0.3">
      <c r="A90" s="831">
        <v>4</v>
      </c>
      <c r="B90" s="832" t="s">
        <v>2047</v>
      </c>
      <c r="C90" s="832" t="s">
        <v>2054</v>
      </c>
      <c r="D90" s="833" t="s">
        <v>3990</v>
      </c>
      <c r="E90" s="834" t="s">
        <v>2068</v>
      </c>
      <c r="F90" s="832" t="s">
        <v>2050</v>
      </c>
      <c r="G90" s="832" t="s">
        <v>2254</v>
      </c>
      <c r="H90" s="832" t="s">
        <v>576</v>
      </c>
      <c r="I90" s="832" t="s">
        <v>2270</v>
      </c>
      <c r="J90" s="832" t="s">
        <v>2271</v>
      </c>
      <c r="K90" s="832" t="s">
        <v>2272</v>
      </c>
      <c r="L90" s="835">
        <v>315.5</v>
      </c>
      <c r="M90" s="835">
        <v>8518.5</v>
      </c>
      <c r="N90" s="832">
        <v>27</v>
      </c>
      <c r="O90" s="836">
        <v>14</v>
      </c>
      <c r="P90" s="835">
        <v>8518.5</v>
      </c>
      <c r="Q90" s="837">
        <v>1</v>
      </c>
      <c r="R90" s="832">
        <v>27</v>
      </c>
      <c r="S90" s="837">
        <v>1</v>
      </c>
      <c r="T90" s="836">
        <v>14</v>
      </c>
      <c r="U90" s="838">
        <v>1</v>
      </c>
    </row>
    <row r="91" spans="1:21" ht="14.4" customHeight="1" x14ac:dyDescent="0.3">
      <c r="A91" s="831">
        <v>4</v>
      </c>
      <c r="B91" s="832" t="s">
        <v>2047</v>
      </c>
      <c r="C91" s="832" t="s">
        <v>2054</v>
      </c>
      <c r="D91" s="833" t="s">
        <v>3990</v>
      </c>
      <c r="E91" s="834" t="s">
        <v>2068</v>
      </c>
      <c r="F91" s="832" t="s">
        <v>2050</v>
      </c>
      <c r="G91" s="832" t="s">
        <v>2254</v>
      </c>
      <c r="H91" s="832" t="s">
        <v>576</v>
      </c>
      <c r="I91" s="832" t="s">
        <v>2273</v>
      </c>
      <c r="J91" s="832" t="s">
        <v>2274</v>
      </c>
      <c r="K91" s="832" t="s">
        <v>2275</v>
      </c>
      <c r="L91" s="835">
        <v>484.6</v>
      </c>
      <c r="M91" s="835">
        <v>1453.8000000000002</v>
      </c>
      <c r="N91" s="832">
        <v>3</v>
      </c>
      <c r="O91" s="836">
        <v>2</v>
      </c>
      <c r="P91" s="835">
        <v>1453.8000000000002</v>
      </c>
      <c r="Q91" s="837">
        <v>1</v>
      </c>
      <c r="R91" s="832">
        <v>3</v>
      </c>
      <c r="S91" s="837">
        <v>1</v>
      </c>
      <c r="T91" s="836">
        <v>2</v>
      </c>
      <c r="U91" s="838">
        <v>1</v>
      </c>
    </row>
    <row r="92" spans="1:21" ht="14.4" customHeight="1" x14ac:dyDescent="0.3">
      <c r="A92" s="831">
        <v>4</v>
      </c>
      <c r="B92" s="832" t="s">
        <v>2047</v>
      </c>
      <c r="C92" s="832" t="s">
        <v>2054</v>
      </c>
      <c r="D92" s="833" t="s">
        <v>3990</v>
      </c>
      <c r="E92" s="834" t="s">
        <v>2068</v>
      </c>
      <c r="F92" s="832" t="s">
        <v>2050</v>
      </c>
      <c r="G92" s="832" t="s">
        <v>2254</v>
      </c>
      <c r="H92" s="832" t="s">
        <v>576</v>
      </c>
      <c r="I92" s="832" t="s">
        <v>2276</v>
      </c>
      <c r="J92" s="832" t="s">
        <v>2277</v>
      </c>
      <c r="K92" s="832" t="s">
        <v>2278</v>
      </c>
      <c r="L92" s="835">
        <v>291.2</v>
      </c>
      <c r="M92" s="835">
        <v>6697.5999999999985</v>
      </c>
      <c r="N92" s="832">
        <v>23</v>
      </c>
      <c r="O92" s="836">
        <v>11</v>
      </c>
      <c r="P92" s="835">
        <v>5823.9999999999991</v>
      </c>
      <c r="Q92" s="837">
        <v>0.86956521739130443</v>
      </c>
      <c r="R92" s="832">
        <v>20</v>
      </c>
      <c r="S92" s="837">
        <v>0.86956521739130432</v>
      </c>
      <c r="T92" s="836">
        <v>10</v>
      </c>
      <c r="U92" s="838">
        <v>0.90909090909090906</v>
      </c>
    </row>
    <row r="93" spans="1:21" ht="14.4" customHeight="1" x14ac:dyDescent="0.3">
      <c r="A93" s="831">
        <v>4</v>
      </c>
      <c r="B93" s="832" t="s">
        <v>2047</v>
      </c>
      <c r="C93" s="832" t="s">
        <v>2054</v>
      </c>
      <c r="D93" s="833" t="s">
        <v>3990</v>
      </c>
      <c r="E93" s="834" t="s">
        <v>2068</v>
      </c>
      <c r="F93" s="832" t="s">
        <v>2050</v>
      </c>
      <c r="G93" s="832" t="s">
        <v>2254</v>
      </c>
      <c r="H93" s="832" t="s">
        <v>576</v>
      </c>
      <c r="I93" s="832" t="s">
        <v>2279</v>
      </c>
      <c r="J93" s="832" t="s">
        <v>2280</v>
      </c>
      <c r="K93" s="832" t="s">
        <v>2281</v>
      </c>
      <c r="L93" s="835">
        <v>201.3</v>
      </c>
      <c r="M93" s="835">
        <v>402.6</v>
      </c>
      <c r="N93" s="832">
        <v>2</v>
      </c>
      <c r="O93" s="836">
        <v>2</v>
      </c>
      <c r="P93" s="835">
        <v>402.6</v>
      </c>
      <c r="Q93" s="837">
        <v>1</v>
      </c>
      <c r="R93" s="832">
        <v>2</v>
      </c>
      <c r="S93" s="837">
        <v>1</v>
      </c>
      <c r="T93" s="836">
        <v>2</v>
      </c>
      <c r="U93" s="838">
        <v>1</v>
      </c>
    </row>
    <row r="94" spans="1:21" ht="14.4" customHeight="1" x14ac:dyDescent="0.3">
      <c r="A94" s="831">
        <v>4</v>
      </c>
      <c r="B94" s="832" t="s">
        <v>2047</v>
      </c>
      <c r="C94" s="832" t="s">
        <v>2054</v>
      </c>
      <c r="D94" s="833" t="s">
        <v>3990</v>
      </c>
      <c r="E94" s="834" t="s">
        <v>2068</v>
      </c>
      <c r="F94" s="832" t="s">
        <v>2050</v>
      </c>
      <c r="G94" s="832" t="s">
        <v>2254</v>
      </c>
      <c r="H94" s="832" t="s">
        <v>576</v>
      </c>
      <c r="I94" s="832" t="s">
        <v>2282</v>
      </c>
      <c r="J94" s="832" t="s">
        <v>2283</v>
      </c>
      <c r="K94" s="832" t="s">
        <v>2284</v>
      </c>
      <c r="L94" s="835">
        <v>500</v>
      </c>
      <c r="M94" s="835">
        <v>500</v>
      </c>
      <c r="N94" s="832">
        <v>1</v>
      </c>
      <c r="O94" s="836">
        <v>1</v>
      </c>
      <c r="P94" s="835">
        <v>500</v>
      </c>
      <c r="Q94" s="837">
        <v>1</v>
      </c>
      <c r="R94" s="832">
        <v>1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4</v>
      </c>
      <c r="B95" s="832" t="s">
        <v>2047</v>
      </c>
      <c r="C95" s="832" t="s">
        <v>2054</v>
      </c>
      <c r="D95" s="833" t="s">
        <v>3990</v>
      </c>
      <c r="E95" s="834" t="s">
        <v>2068</v>
      </c>
      <c r="F95" s="832" t="s">
        <v>2050</v>
      </c>
      <c r="G95" s="832" t="s">
        <v>2254</v>
      </c>
      <c r="H95" s="832" t="s">
        <v>576</v>
      </c>
      <c r="I95" s="832" t="s">
        <v>2285</v>
      </c>
      <c r="J95" s="832" t="s">
        <v>2286</v>
      </c>
      <c r="K95" s="832" t="s">
        <v>2287</v>
      </c>
      <c r="L95" s="835">
        <v>579</v>
      </c>
      <c r="M95" s="835">
        <v>5790</v>
      </c>
      <c r="N95" s="832">
        <v>10</v>
      </c>
      <c r="O95" s="836">
        <v>4</v>
      </c>
      <c r="P95" s="835">
        <v>5790</v>
      </c>
      <c r="Q95" s="837">
        <v>1</v>
      </c>
      <c r="R95" s="832">
        <v>10</v>
      </c>
      <c r="S95" s="837">
        <v>1</v>
      </c>
      <c r="T95" s="836">
        <v>4</v>
      </c>
      <c r="U95" s="838">
        <v>1</v>
      </c>
    </row>
    <row r="96" spans="1:21" ht="14.4" customHeight="1" x14ac:dyDescent="0.3">
      <c r="A96" s="831">
        <v>4</v>
      </c>
      <c r="B96" s="832" t="s">
        <v>2047</v>
      </c>
      <c r="C96" s="832" t="s">
        <v>2054</v>
      </c>
      <c r="D96" s="833" t="s">
        <v>3990</v>
      </c>
      <c r="E96" s="834" t="s">
        <v>2068</v>
      </c>
      <c r="F96" s="832" t="s">
        <v>2050</v>
      </c>
      <c r="G96" s="832" t="s">
        <v>2254</v>
      </c>
      <c r="H96" s="832" t="s">
        <v>576</v>
      </c>
      <c r="I96" s="832" t="s">
        <v>2288</v>
      </c>
      <c r="J96" s="832" t="s">
        <v>2289</v>
      </c>
      <c r="K96" s="832" t="s">
        <v>2290</v>
      </c>
      <c r="L96" s="835">
        <v>180.25</v>
      </c>
      <c r="M96" s="835">
        <v>1261.75</v>
      </c>
      <c r="N96" s="832">
        <v>7</v>
      </c>
      <c r="O96" s="836">
        <v>4</v>
      </c>
      <c r="P96" s="835">
        <v>1261.75</v>
      </c>
      <c r="Q96" s="837">
        <v>1</v>
      </c>
      <c r="R96" s="832">
        <v>7</v>
      </c>
      <c r="S96" s="837">
        <v>1</v>
      </c>
      <c r="T96" s="836">
        <v>4</v>
      </c>
      <c r="U96" s="838">
        <v>1</v>
      </c>
    </row>
    <row r="97" spans="1:21" ht="14.4" customHeight="1" x14ac:dyDescent="0.3">
      <c r="A97" s="831">
        <v>4</v>
      </c>
      <c r="B97" s="832" t="s">
        <v>2047</v>
      </c>
      <c r="C97" s="832" t="s">
        <v>2054</v>
      </c>
      <c r="D97" s="833" t="s">
        <v>3990</v>
      </c>
      <c r="E97" s="834" t="s">
        <v>2068</v>
      </c>
      <c r="F97" s="832" t="s">
        <v>2050</v>
      </c>
      <c r="G97" s="832" t="s">
        <v>2254</v>
      </c>
      <c r="H97" s="832" t="s">
        <v>576</v>
      </c>
      <c r="I97" s="832" t="s">
        <v>2291</v>
      </c>
      <c r="J97" s="832" t="s">
        <v>2292</v>
      </c>
      <c r="K97" s="832" t="s">
        <v>2293</v>
      </c>
      <c r="L97" s="835">
        <v>5343.9</v>
      </c>
      <c r="M97" s="835">
        <v>58782.899999999994</v>
      </c>
      <c r="N97" s="832">
        <v>11</v>
      </c>
      <c r="O97" s="836">
        <v>5</v>
      </c>
      <c r="P97" s="835">
        <v>58782.899999999994</v>
      </c>
      <c r="Q97" s="837">
        <v>1</v>
      </c>
      <c r="R97" s="832">
        <v>11</v>
      </c>
      <c r="S97" s="837">
        <v>1</v>
      </c>
      <c r="T97" s="836">
        <v>5</v>
      </c>
      <c r="U97" s="838">
        <v>1</v>
      </c>
    </row>
    <row r="98" spans="1:21" ht="14.4" customHeight="1" x14ac:dyDescent="0.3">
      <c r="A98" s="831">
        <v>4</v>
      </c>
      <c r="B98" s="832" t="s">
        <v>2047</v>
      </c>
      <c r="C98" s="832" t="s">
        <v>2054</v>
      </c>
      <c r="D98" s="833" t="s">
        <v>3990</v>
      </c>
      <c r="E98" s="834" t="s">
        <v>2068</v>
      </c>
      <c r="F98" s="832" t="s">
        <v>2050</v>
      </c>
      <c r="G98" s="832" t="s">
        <v>2254</v>
      </c>
      <c r="H98" s="832" t="s">
        <v>576</v>
      </c>
      <c r="I98" s="832" t="s">
        <v>2294</v>
      </c>
      <c r="J98" s="832" t="s">
        <v>2295</v>
      </c>
      <c r="K98" s="832" t="s">
        <v>2296</v>
      </c>
      <c r="L98" s="835">
        <v>5343.9</v>
      </c>
      <c r="M98" s="835">
        <v>21375.599999999999</v>
      </c>
      <c r="N98" s="832">
        <v>4</v>
      </c>
      <c r="O98" s="836">
        <v>2</v>
      </c>
      <c r="P98" s="835">
        <v>21375.599999999999</v>
      </c>
      <c r="Q98" s="837">
        <v>1</v>
      </c>
      <c r="R98" s="832">
        <v>4</v>
      </c>
      <c r="S98" s="837">
        <v>1</v>
      </c>
      <c r="T98" s="836">
        <v>2</v>
      </c>
      <c r="U98" s="838">
        <v>1</v>
      </c>
    </row>
    <row r="99" spans="1:21" ht="14.4" customHeight="1" x14ac:dyDescent="0.3">
      <c r="A99" s="831">
        <v>4</v>
      </c>
      <c r="B99" s="832" t="s">
        <v>2047</v>
      </c>
      <c r="C99" s="832" t="s">
        <v>2054</v>
      </c>
      <c r="D99" s="833" t="s">
        <v>3990</v>
      </c>
      <c r="E99" s="834" t="s">
        <v>2068</v>
      </c>
      <c r="F99" s="832" t="s">
        <v>2050</v>
      </c>
      <c r="G99" s="832" t="s">
        <v>2254</v>
      </c>
      <c r="H99" s="832" t="s">
        <v>576</v>
      </c>
      <c r="I99" s="832" t="s">
        <v>2297</v>
      </c>
      <c r="J99" s="832" t="s">
        <v>2298</v>
      </c>
      <c r="K99" s="832" t="s">
        <v>1352</v>
      </c>
      <c r="L99" s="835">
        <v>1832.09</v>
      </c>
      <c r="M99" s="835">
        <v>31145.53</v>
      </c>
      <c r="N99" s="832">
        <v>17</v>
      </c>
      <c r="O99" s="836">
        <v>4</v>
      </c>
      <c r="P99" s="835">
        <v>31145.53</v>
      </c>
      <c r="Q99" s="837">
        <v>1</v>
      </c>
      <c r="R99" s="832">
        <v>17</v>
      </c>
      <c r="S99" s="837">
        <v>1</v>
      </c>
      <c r="T99" s="836">
        <v>4</v>
      </c>
      <c r="U99" s="838">
        <v>1</v>
      </c>
    </row>
    <row r="100" spans="1:21" ht="14.4" customHeight="1" x14ac:dyDescent="0.3">
      <c r="A100" s="831">
        <v>4</v>
      </c>
      <c r="B100" s="832" t="s">
        <v>2047</v>
      </c>
      <c r="C100" s="832" t="s">
        <v>2054</v>
      </c>
      <c r="D100" s="833" t="s">
        <v>3990</v>
      </c>
      <c r="E100" s="834" t="s">
        <v>2068</v>
      </c>
      <c r="F100" s="832" t="s">
        <v>2050</v>
      </c>
      <c r="G100" s="832" t="s">
        <v>2254</v>
      </c>
      <c r="H100" s="832" t="s">
        <v>576</v>
      </c>
      <c r="I100" s="832" t="s">
        <v>2299</v>
      </c>
      <c r="J100" s="832" t="s">
        <v>2300</v>
      </c>
      <c r="K100" s="832" t="s">
        <v>2301</v>
      </c>
      <c r="L100" s="835">
        <v>2473.21</v>
      </c>
      <c r="M100" s="835">
        <v>19785.68</v>
      </c>
      <c r="N100" s="832">
        <v>8</v>
      </c>
      <c r="O100" s="836">
        <v>5</v>
      </c>
      <c r="P100" s="835">
        <v>19785.68</v>
      </c>
      <c r="Q100" s="837">
        <v>1</v>
      </c>
      <c r="R100" s="832">
        <v>8</v>
      </c>
      <c r="S100" s="837">
        <v>1</v>
      </c>
      <c r="T100" s="836">
        <v>5</v>
      </c>
      <c r="U100" s="838">
        <v>1</v>
      </c>
    </row>
    <row r="101" spans="1:21" ht="14.4" customHeight="1" x14ac:dyDescent="0.3">
      <c r="A101" s="831">
        <v>4</v>
      </c>
      <c r="B101" s="832" t="s">
        <v>2047</v>
      </c>
      <c r="C101" s="832" t="s">
        <v>2054</v>
      </c>
      <c r="D101" s="833" t="s">
        <v>3990</v>
      </c>
      <c r="E101" s="834" t="s">
        <v>2068</v>
      </c>
      <c r="F101" s="832" t="s">
        <v>2050</v>
      </c>
      <c r="G101" s="832" t="s">
        <v>2254</v>
      </c>
      <c r="H101" s="832" t="s">
        <v>576</v>
      </c>
      <c r="I101" s="832" t="s">
        <v>2302</v>
      </c>
      <c r="J101" s="832" t="s">
        <v>2303</v>
      </c>
      <c r="K101" s="832" t="s">
        <v>1352</v>
      </c>
      <c r="L101" s="835">
        <v>485.63</v>
      </c>
      <c r="M101" s="835">
        <v>1456.8899999999999</v>
      </c>
      <c r="N101" s="832">
        <v>3</v>
      </c>
      <c r="O101" s="836">
        <v>1</v>
      </c>
      <c r="P101" s="835">
        <v>1456.8899999999999</v>
      </c>
      <c r="Q101" s="837">
        <v>1</v>
      </c>
      <c r="R101" s="832">
        <v>3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4</v>
      </c>
      <c r="B102" s="832" t="s">
        <v>2047</v>
      </c>
      <c r="C102" s="832" t="s">
        <v>2054</v>
      </c>
      <c r="D102" s="833" t="s">
        <v>3990</v>
      </c>
      <c r="E102" s="834" t="s">
        <v>2068</v>
      </c>
      <c r="F102" s="832" t="s">
        <v>2050</v>
      </c>
      <c r="G102" s="832" t="s">
        <v>2254</v>
      </c>
      <c r="H102" s="832" t="s">
        <v>576</v>
      </c>
      <c r="I102" s="832" t="s">
        <v>2304</v>
      </c>
      <c r="J102" s="832" t="s">
        <v>2305</v>
      </c>
      <c r="K102" s="832" t="s">
        <v>1352</v>
      </c>
      <c r="L102" s="835">
        <v>300</v>
      </c>
      <c r="M102" s="835">
        <v>600</v>
      </c>
      <c r="N102" s="832">
        <v>2</v>
      </c>
      <c r="O102" s="836">
        <v>1</v>
      </c>
      <c r="P102" s="835">
        <v>600</v>
      </c>
      <c r="Q102" s="837">
        <v>1</v>
      </c>
      <c r="R102" s="832">
        <v>2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4</v>
      </c>
      <c r="B103" s="832" t="s">
        <v>2047</v>
      </c>
      <c r="C103" s="832" t="s">
        <v>2054</v>
      </c>
      <c r="D103" s="833" t="s">
        <v>3990</v>
      </c>
      <c r="E103" s="834" t="s">
        <v>2068</v>
      </c>
      <c r="F103" s="832" t="s">
        <v>2050</v>
      </c>
      <c r="G103" s="832" t="s">
        <v>2254</v>
      </c>
      <c r="H103" s="832" t="s">
        <v>576</v>
      </c>
      <c r="I103" s="832" t="s">
        <v>2306</v>
      </c>
      <c r="J103" s="832" t="s">
        <v>2307</v>
      </c>
      <c r="K103" s="832" t="s">
        <v>2308</v>
      </c>
      <c r="L103" s="835">
        <v>196.43</v>
      </c>
      <c r="M103" s="835">
        <v>1375.0100000000002</v>
      </c>
      <c r="N103" s="832">
        <v>7</v>
      </c>
      <c r="O103" s="836">
        <v>7</v>
      </c>
      <c r="P103" s="835">
        <v>1375.0100000000002</v>
      </c>
      <c r="Q103" s="837">
        <v>1</v>
      </c>
      <c r="R103" s="832">
        <v>7</v>
      </c>
      <c r="S103" s="837">
        <v>1</v>
      </c>
      <c r="T103" s="836">
        <v>7</v>
      </c>
      <c r="U103" s="838">
        <v>1</v>
      </c>
    </row>
    <row r="104" spans="1:21" ht="14.4" customHeight="1" x14ac:dyDescent="0.3">
      <c r="A104" s="831">
        <v>4</v>
      </c>
      <c r="B104" s="832" t="s">
        <v>2047</v>
      </c>
      <c r="C104" s="832" t="s">
        <v>2054</v>
      </c>
      <c r="D104" s="833" t="s">
        <v>3990</v>
      </c>
      <c r="E104" s="834" t="s">
        <v>2068</v>
      </c>
      <c r="F104" s="832" t="s">
        <v>2050</v>
      </c>
      <c r="G104" s="832" t="s">
        <v>2254</v>
      </c>
      <c r="H104" s="832" t="s">
        <v>576</v>
      </c>
      <c r="I104" s="832" t="s">
        <v>2309</v>
      </c>
      <c r="J104" s="832" t="s">
        <v>2310</v>
      </c>
      <c r="K104" s="832" t="s">
        <v>2311</v>
      </c>
      <c r="L104" s="835">
        <v>210.33</v>
      </c>
      <c r="M104" s="835">
        <v>210.33</v>
      </c>
      <c r="N104" s="832">
        <v>1</v>
      </c>
      <c r="O104" s="836">
        <v>1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4</v>
      </c>
      <c r="B105" s="832" t="s">
        <v>2047</v>
      </c>
      <c r="C105" s="832" t="s">
        <v>2054</v>
      </c>
      <c r="D105" s="833" t="s">
        <v>3990</v>
      </c>
      <c r="E105" s="834" t="s">
        <v>2068</v>
      </c>
      <c r="F105" s="832" t="s">
        <v>2050</v>
      </c>
      <c r="G105" s="832" t="s">
        <v>2254</v>
      </c>
      <c r="H105" s="832" t="s">
        <v>576</v>
      </c>
      <c r="I105" s="832" t="s">
        <v>2312</v>
      </c>
      <c r="J105" s="832" t="s">
        <v>2313</v>
      </c>
      <c r="K105" s="832" t="s">
        <v>2287</v>
      </c>
      <c r="L105" s="835">
        <v>507.04</v>
      </c>
      <c r="M105" s="835">
        <v>507.04</v>
      </c>
      <c r="N105" s="832">
        <v>1</v>
      </c>
      <c r="O105" s="836">
        <v>1</v>
      </c>
      <c r="P105" s="835">
        <v>507.04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4</v>
      </c>
      <c r="B106" s="832" t="s">
        <v>2047</v>
      </c>
      <c r="C106" s="832" t="s">
        <v>2054</v>
      </c>
      <c r="D106" s="833" t="s">
        <v>3990</v>
      </c>
      <c r="E106" s="834" t="s">
        <v>2068</v>
      </c>
      <c r="F106" s="832" t="s">
        <v>2050</v>
      </c>
      <c r="G106" s="832" t="s">
        <v>2254</v>
      </c>
      <c r="H106" s="832" t="s">
        <v>576</v>
      </c>
      <c r="I106" s="832" t="s">
        <v>2314</v>
      </c>
      <c r="J106" s="832" t="s">
        <v>2315</v>
      </c>
      <c r="K106" s="832" t="s">
        <v>2316</v>
      </c>
      <c r="L106" s="835">
        <v>320</v>
      </c>
      <c r="M106" s="835">
        <v>640</v>
      </c>
      <c r="N106" s="832">
        <v>2</v>
      </c>
      <c r="O106" s="836">
        <v>2</v>
      </c>
      <c r="P106" s="835">
        <v>320</v>
      </c>
      <c r="Q106" s="837">
        <v>0.5</v>
      </c>
      <c r="R106" s="832">
        <v>1</v>
      </c>
      <c r="S106" s="837">
        <v>0.5</v>
      </c>
      <c r="T106" s="836">
        <v>1</v>
      </c>
      <c r="U106" s="838">
        <v>0.5</v>
      </c>
    </row>
    <row r="107" spans="1:21" ht="14.4" customHeight="1" x14ac:dyDescent="0.3">
      <c r="A107" s="831">
        <v>4</v>
      </c>
      <c r="B107" s="832" t="s">
        <v>2047</v>
      </c>
      <c r="C107" s="832" t="s">
        <v>2054</v>
      </c>
      <c r="D107" s="833" t="s">
        <v>3990</v>
      </c>
      <c r="E107" s="834" t="s">
        <v>2068</v>
      </c>
      <c r="F107" s="832" t="s">
        <v>2050</v>
      </c>
      <c r="G107" s="832" t="s">
        <v>2254</v>
      </c>
      <c r="H107" s="832" t="s">
        <v>576</v>
      </c>
      <c r="I107" s="832" t="s">
        <v>2317</v>
      </c>
      <c r="J107" s="832" t="s">
        <v>2318</v>
      </c>
      <c r="K107" s="832" t="s">
        <v>2319</v>
      </c>
      <c r="L107" s="835">
        <v>300</v>
      </c>
      <c r="M107" s="835">
        <v>300</v>
      </c>
      <c r="N107" s="832">
        <v>1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4</v>
      </c>
      <c r="B108" s="832" t="s">
        <v>2047</v>
      </c>
      <c r="C108" s="832" t="s">
        <v>2054</v>
      </c>
      <c r="D108" s="833" t="s">
        <v>3990</v>
      </c>
      <c r="E108" s="834" t="s">
        <v>2068</v>
      </c>
      <c r="F108" s="832" t="s">
        <v>2050</v>
      </c>
      <c r="G108" s="832" t="s">
        <v>2254</v>
      </c>
      <c r="H108" s="832" t="s">
        <v>576</v>
      </c>
      <c r="I108" s="832" t="s">
        <v>2320</v>
      </c>
      <c r="J108" s="832" t="s">
        <v>2321</v>
      </c>
      <c r="K108" s="832" t="s">
        <v>2322</v>
      </c>
      <c r="L108" s="835">
        <v>2816</v>
      </c>
      <c r="M108" s="835">
        <v>56320</v>
      </c>
      <c r="N108" s="832">
        <v>20</v>
      </c>
      <c r="O108" s="836">
        <v>4</v>
      </c>
      <c r="P108" s="835">
        <v>56320</v>
      </c>
      <c r="Q108" s="837">
        <v>1</v>
      </c>
      <c r="R108" s="832">
        <v>20</v>
      </c>
      <c r="S108" s="837">
        <v>1</v>
      </c>
      <c r="T108" s="836">
        <v>4</v>
      </c>
      <c r="U108" s="838">
        <v>1</v>
      </c>
    </row>
    <row r="109" spans="1:21" ht="14.4" customHeight="1" x14ac:dyDescent="0.3">
      <c r="A109" s="831">
        <v>4</v>
      </c>
      <c r="B109" s="832" t="s">
        <v>2047</v>
      </c>
      <c r="C109" s="832" t="s">
        <v>2054</v>
      </c>
      <c r="D109" s="833" t="s">
        <v>3990</v>
      </c>
      <c r="E109" s="834" t="s">
        <v>2068</v>
      </c>
      <c r="F109" s="832" t="s">
        <v>2050</v>
      </c>
      <c r="G109" s="832" t="s">
        <v>2254</v>
      </c>
      <c r="H109" s="832" t="s">
        <v>576</v>
      </c>
      <c r="I109" s="832" t="s">
        <v>2323</v>
      </c>
      <c r="J109" s="832" t="s">
        <v>2324</v>
      </c>
      <c r="K109" s="832" t="s">
        <v>2325</v>
      </c>
      <c r="L109" s="835">
        <v>2412.9</v>
      </c>
      <c r="M109" s="835">
        <v>7238.7000000000007</v>
      </c>
      <c r="N109" s="832">
        <v>3</v>
      </c>
      <c r="O109" s="836">
        <v>1</v>
      </c>
      <c r="P109" s="835">
        <v>7238.7000000000007</v>
      </c>
      <c r="Q109" s="837">
        <v>1</v>
      </c>
      <c r="R109" s="832">
        <v>3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4</v>
      </c>
      <c r="B110" s="832" t="s">
        <v>2047</v>
      </c>
      <c r="C110" s="832" t="s">
        <v>2054</v>
      </c>
      <c r="D110" s="833" t="s">
        <v>3990</v>
      </c>
      <c r="E110" s="834" t="s">
        <v>2068</v>
      </c>
      <c r="F110" s="832" t="s">
        <v>2050</v>
      </c>
      <c r="G110" s="832" t="s">
        <v>2254</v>
      </c>
      <c r="H110" s="832" t="s">
        <v>576</v>
      </c>
      <c r="I110" s="832" t="s">
        <v>2326</v>
      </c>
      <c r="J110" s="832" t="s">
        <v>2324</v>
      </c>
      <c r="K110" s="832" t="s">
        <v>2327</v>
      </c>
      <c r="L110" s="835">
        <v>2412.9</v>
      </c>
      <c r="M110" s="835">
        <v>14477.400000000001</v>
      </c>
      <c r="N110" s="832">
        <v>6</v>
      </c>
      <c r="O110" s="836">
        <v>2</v>
      </c>
      <c r="P110" s="835">
        <v>14477.400000000001</v>
      </c>
      <c r="Q110" s="837">
        <v>1</v>
      </c>
      <c r="R110" s="832">
        <v>6</v>
      </c>
      <c r="S110" s="837">
        <v>1</v>
      </c>
      <c r="T110" s="836">
        <v>2</v>
      </c>
      <c r="U110" s="838">
        <v>1</v>
      </c>
    </row>
    <row r="111" spans="1:21" ht="14.4" customHeight="1" x14ac:dyDescent="0.3">
      <c r="A111" s="831">
        <v>4</v>
      </c>
      <c r="B111" s="832" t="s">
        <v>2047</v>
      </c>
      <c r="C111" s="832" t="s">
        <v>2054</v>
      </c>
      <c r="D111" s="833" t="s">
        <v>3990</v>
      </c>
      <c r="E111" s="834" t="s">
        <v>2068</v>
      </c>
      <c r="F111" s="832" t="s">
        <v>2050</v>
      </c>
      <c r="G111" s="832" t="s">
        <v>2254</v>
      </c>
      <c r="H111" s="832" t="s">
        <v>576</v>
      </c>
      <c r="I111" s="832" t="s">
        <v>2328</v>
      </c>
      <c r="J111" s="832" t="s">
        <v>2329</v>
      </c>
      <c r="K111" s="832" t="s">
        <v>2330</v>
      </c>
      <c r="L111" s="835">
        <v>1500.3</v>
      </c>
      <c r="M111" s="835">
        <v>7501.5</v>
      </c>
      <c r="N111" s="832">
        <v>5</v>
      </c>
      <c r="O111" s="836">
        <v>1</v>
      </c>
      <c r="P111" s="835">
        <v>7501.5</v>
      </c>
      <c r="Q111" s="837">
        <v>1</v>
      </c>
      <c r="R111" s="832">
        <v>5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4</v>
      </c>
      <c r="B112" s="832" t="s">
        <v>2047</v>
      </c>
      <c r="C112" s="832" t="s">
        <v>2054</v>
      </c>
      <c r="D112" s="833" t="s">
        <v>3990</v>
      </c>
      <c r="E112" s="834" t="s">
        <v>2068</v>
      </c>
      <c r="F112" s="832" t="s">
        <v>2050</v>
      </c>
      <c r="G112" s="832" t="s">
        <v>2254</v>
      </c>
      <c r="H112" s="832" t="s">
        <v>576</v>
      </c>
      <c r="I112" s="832" t="s">
        <v>2331</v>
      </c>
      <c r="J112" s="832" t="s">
        <v>2332</v>
      </c>
      <c r="K112" s="832" t="s">
        <v>2333</v>
      </c>
      <c r="L112" s="835">
        <v>761.3</v>
      </c>
      <c r="M112" s="835">
        <v>9896.8999999999978</v>
      </c>
      <c r="N112" s="832">
        <v>13</v>
      </c>
      <c r="O112" s="836">
        <v>4</v>
      </c>
      <c r="P112" s="835">
        <v>9896.8999999999978</v>
      </c>
      <c r="Q112" s="837">
        <v>1</v>
      </c>
      <c r="R112" s="832">
        <v>13</v>
      </c>
      <c r="S112" s="837">
        <v>1</v>
      </c>
      <c r="T112" s="836">
        <v>4</v>
      </c>
      <c r="U112" s="838">
        <v>1</v>
      </c>
    </row>
    <row r="113" spans="1:21" ht="14.4" customHeight="1" x14ac:dyDescent="0.3">
      <c r="A113" s="831">
        <v>4</v>
      </c>
      <c r="B113" s="832" t="s">
        <v>2047</v>
      </c>
      <c r="C113" s="832" t="s">
        <v>2054</v>
      </c>
      <c r="D113" s="833" t="s">
        <v>3990</v>
      </c>
      <c r="E113" s="834" t="s">
        <v>2068</v>
      </c>
      <c r="F113" s="832" t="s">
        <v>2050</v>
      </c>
      <c r="G113" s="832" t="s">
        <v>2254</v>
      </c>
      <c r="H113" s="832" t="s">
        <v>576</v>
      </c>
      <c r="I113" s="832" t="s">
        <v>2334</v>
      </c>
      <c r="J113" s="832" t="s">
        <v>2335</v>
      </c>
      <c r="K113" s="832" t="s">
        <v>2336</v>
      </c>
      <c r="L113" s="835">
        <v>1987.45</v>
      </c>
      <c r="M113" s="835">
        <v>5962.35</v>
      </c>
      <c r="N113" s="832">
        <v>3</v>
      </c>
      <c r="O113" s="836">
        <v>1</v>
      </c>
      <c r="P113" s="835">
        <v>5962.35</v>
      </c>
      <c r="Q113" s="837">
        <v>1</v>
      </c>
      <c r="R113" s="832">
        <v>3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4</v>
      </c>
      <c r="B114" s="832" t="s">
        <v>2047</v>
      </c>
      <c r="C114" s="832" t="s">
        <v>2054</v>
      </c>
      <c r="D114" s="833" t="s">
        <v>3990</v>
      </c>
      <c r="E114" s="834" t="s">
        <v>2068</v>
      </c>
      <c r="F114" s="832" t="s">
        <v>2050</v>
      </c>
      <c r="G114" s="832" t="s">
        <v>2254</v>
      </c>
      <c r="H114" s="832" t="s">
        <v>576</v>
      </c>
      <c r="I114" s="832" t="s">
        <v>2337</v>
      </c>
      <c r="J114" s="832" t="s">
        <v>2338</v>
      </c>
      <c r="K114" s="832" t="s">
        <v>2339</v>
      </c>
      <c r="L114" s="835">
        <v>711.08</v>
      </c>
      <c r="M114" s="835">
        <v>4266.4800000000005</v>
      </c>
      <c r="N114" s="832">
        <v>6</v>
      </c>
      <c r="O114" s="836">
        <v>1</v>
      </c>
      <c r="P114" s="835">
        <v>4266.4800000000005</v>
      </c>
      <c r="Q114" s="837">
        <v>1</v>
      </c>
      <c r="R114" s="832">
        <v>6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4</v>
      </c>
      <c r="B115" s="832" t="s">
        <v>2047</v>
      </c>
      <c r="C115" s="832" t="s">
        <v>2054</v>
      </c>
      <c r="D115" s="833" t="s">
        <v>3990</v>
      </c>
      <c r="E115" s="834" t="s">
        <v>2068</v>
      </c>
      <c r="F115" s="832" t="s">
        <v>2050</v>
      </c>
      <c r="G115" s="832" t="s">
        <v>2254</v>
      </c>
      <c r="H115" s="832" t="s">
        <v>576</v>
      </c>
      <c r="I115" s="832" t="s">
        <v>2340</v>
      </c>
      <c r="J115" s="832" t="s">
        <v>2341</v>
      </c>
      <c r="K115" s="832" t="s">
        <v>2342</v>
      </c>
      <c r="L115" s="835">
        <v>1074.31</v>
      </c>
      <c r="M115" s="835">
        <v>13966.029999999999</v>
      </c>
      <c r="N115" s="832">
        <v>13</v>
      </c>
      <c r="O115" s="836">
        <v>2</v>
      </c>
      <c r="P115" s="835">
        <v>13966.029999999999</v>
      </c>
      <c r="Q115" s="837">
        <v>1</v>
      </c>
      <c r="R115" s="832">
        <v>13</v>
      </c>
      <c r="S115" s="837">
        <v>1</v>
      </c>
      <c r="T115" s="836">
        <v>2</v>
      </c>
      <c r="U115" s="838">
        <v>1</v>
      </c>
    </row>
    <row r="116" spans="1:21" ht="14.4" customHeight="1" x14ac:dyDescent="0.3">
      <c r="A116" s="831">
        <v>4</v>
      </c>
      <c r="B116" s="832" t="s">
        <v>2047</v>
      </c>
      <c r="C116" s="832" t="s">
        <v>2054</v>
      </c>
      <c r="D116" s="833" t="s">
        <v>3990</v>
      </c>
      <c r="E116" s="834" t="s">
        <v>2068</v>
      </c>
      <c r="F116" s="832" t="s">
        <v>2050</v>
      </c>
      <c r="G116" s="832" t="s">
        <v>2254</v>
      </c>
      <c r="H116" s="832" t="s">
        <v>576</v>
      </c>
      <c r="I116" s="832" t="s">
        <v>2343</v>
      </c>
      <c r="J116" s="832" t="s">
        <v>2341</v>
      </c>
      <c r="K116" s="832" t="s">
        <v>2344</v>
      </c>
      <c r="L116" s="835">
        <v>1074.31</v>
      </c>
      <c r="M116" s="835">
        <v>6445.86</v>
      </c>
      <c r="N116" s="832">
        <v>6</v>
      </c>
      <c r="O116" s="836">
        <v>1</v>
      </c>
      <c r="P116" s="835">
        <v>6445.86</v>
      </c>
      <c r="Q116" s="837">
        <v>1</v>
      </c>
      <c r="R116" s="832">
        <v>6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4</v>
      </c>
      <c r="B117" s="832" t="s">
        <v>2047</v>
      </c>
      <c r="C117" s="832" t="s">
        <v>2054</v>
      </c>
      <c r="D117" s="833" t="s">
        <v>3990</v>
      </c>
      <c r="E117" s="834" t="s">
        <v>2068</v>
      </c>
      <c r="F117" s="832" t="s">
        <v>2050</v>
      </c>
      <c r="G117" s="832" t="s">
        <v>2254</v>
      </c>
      <c r="H117" s="832" t="s">
        <v>576</v>
      </c>
      <c r="I117" s="832" t="s">
        <v>2345</v>
      </c>
      <c r="J117" s="832" t="s">
        <v>2346</v>
      </c>
      <c r="K117" s="832" t="s">
        <v>2347</v>
      </c>
      <c r="L117" s="835">
        <v>369.69</v>
      </c>
      <c r="M117" s="835">
        <v>369.69</v>
      </c>
      <c r="N117" s="832">
        <v>1</v>
      </c>
      <c r="O117" s="836">
        <v>1</v>
      </c>
      <c r="P117" s="835">
        <v>369.69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4</v>
      </c>
      <c r="B118" s="832" t="s">
        <v>2047</v>
      </c>
      <c r="C118" s="832" t="s">
        <v>2054</v>
      </c>
      <c r="D118" s="833" t="s">
        <v>3990</v>
      </c>
      <c r="E118" s="834" t="s">
        <v>2068</v>
      </c>
      <c r="F118" s="832" t="s">
        <v>2050</v>
      </c>
      <c r="G118" s="832" t="s">
        <v>2254</v>
      </c>
      <c r="H118" s="832" t="s">
        <v>576</v>
      </c>
      <c r="I118" s="832" t="s">
        <v>1759</v>
      </c>
      <c r="J118" s="832" t="s">
        <v>2348</v>
      </c>
      <c r="K118" s="832" t="s">
        <v>2349</v>
      </c>
      <c r="L118" s="835">
        <v>1430.6</v>
      </c>
      <c r="M118" s="835">
        <v>10014.200000000001</v>
      </c>
      <c r="N118" s="832">
        <v>7</v>
      </c>
      <c r="O118" s="836">
        <v>2</v>
      </c>
      <c r="P118" s="835">
        <v>10014.200000000001</v>
      </c>
      <c r="Q118" s="837">
        <v>1</v>
      </c>
      <c r="R118" s="832">
        <v>7</v>
      </c>
      <c r="S118" s="837">
        <v>1</v>
      </c>
      <c r="T118" s="836">
        <v>2</v>
      </c>
      <c r="U118" s="838">
        <v>1</v>
      </c>
    </row>
    <row r="119" spans="1:21" ht="14.4" customHeight="1" x14ac:dyDescent="0.3">
      <c r="A119" s="831">
        <v>4</v>
      </c>
      <c r="B119" s="832" t="s">
        <v>2047</v>
      </c>
      <c r="C119" s="832" t="s">
        <v>2054</v>
      </c>
      <c r="D119" s="833" t="s">
        <v>3990</v>
      </c>
      <c r="E119" s="834" t="s">
        <v>2068</v>
      </c>
      <c r="F119" s="832" t="s">
        <v>2050</v>
      </c>
      <c r="G119" s="832" t="s">
        <v>2254</v>
      </c>
      <c r="H119" s="832" t="s">
        <v>576</v>
      </c>
      <c r="I119" s="832" t="s">
        <v>2350</v>
      </c>
      <c r="J119" s="832" t="s">
        <v>2351</v>
      </c>
      <c r="K119" s="832" t="s">
        <v>2272</v>
      </c>
      <c r="L119" s="835">
        <v>500</v>
      </c>
      <c r="M119" s="835">
        <v>9500</v>
      </c>
      <c r="N119" s="832">
        <v>19</v>
      </c>
      <c r="O119" s="836">
        <v>11</v>
      </c>
      <c r="P119" s="835">
        <v>9500</v>
      </c>
      <c r="Q119" s="837">
        <v>1</v>
      </c>
      <c r="R119" s="832">
        <v>19</v>
      </c>
      <c r="S119" s="837">
        <v>1</v>
      </c>
      <c r="T119" s="836">
        <v>11</v>
      </c>
      <c r="U119" s="838">
        <v>1</v>
      </c>
    </row>
    <row r="120" spans="1:21" ht="14.4" customHeight="1" x14ac:dyDescent="0.3">
      <c r="A120" s="831">
        <v>4</v>
      </c>
      <c r="B120" s="832" t="s">
        <v>2047</v>
      </c>
      <c r="C120" s="832" t="s">
        <v>2054</v>
      </c>
      <c r="D120" s="833" t="s">
        <v>3990</v>
      </c>
      <c r="E120" s="834" t="s">
        <v>2068</v>
      </c>
      <c r="F120" s="832" t="s">
        <v>2050</v>
      </c>
      <c r="G120" s="832" t="s">
        <v>2254</v>
      </c>
      <c r="H120" s="832" t="s">
        <v>576</v>
      </c>
      <c r="I120" s="832" t="s">
        <v>2352</v>
      </c>
      <c r="J120" s="832" t="s">
        <v>2353</v>
      </c>
      <c r="K120" s="832" t="s">
        <v>2354</v>
      </c>
      <c r="L120" s="835">
        <v>556</v>
      </c>
      <c r="M120" s="835">
        <v>7784</v>
      </c>
      <c r="N120" s="832">
        <v>14</v>
      </c>
      <c r="O120" s="836">
        <v>4</v>
      </c>
      <c r="P120" s="835">
        <v>7784</v>
      </c>
      <c r="Q120" s="837">
        <v>1</v>
      </c>
      <c r="R120" s="832">
        <v>14</v>
      </c>
      <c r="S120" s="837">
        <v>1</v>
      </c>
      <c r="T120" s="836">
        <v>4</v>
      </c>
      <c r="U120" s="838">
        <v>1</v>
      </c>
    </row>
    <row r="121" spans="1:21" ht="14.4" customHeight="1" x14ac:dyDescent="0.3">
      <c r="A121" s="831">
        <v>4</v>
      </c>
      <c r="B121" s="832" t="s">
        <v>2047</v>
      </c>
      <c r="C121" s="832" t="s">
        <v>2054</v>
      </c>
      <c r="D121" s="833" t="s">
        <v>3990</v>
      </c>
      <c r="E121" s="834" t="s">
        <v>2068</v>
      </c>
      <c r="F121" s="832" t="s">
        <v>2050</v>
      </c>
      <c r="G121" s="832" t="s">
        <v>2254</v>
      </c>
      <c r="H121" s="832" t="s">
        <v>576</v>
      </c>
      <c r="I121" s="832" t="s">
        <v>2355</v>
      </c>
      <c r="J121" s="832" t="s">
        <v>2356</v>
      </c>
      <c r="K121" s="832" t="s">
        <v>2257</v>
      </c>
      <c r="L121" s="835">
        <v>1080</v>
      </c>
      <c r="M121" s="835">
        <v>8640</v>
      </c>
      <c r="N121" s="832">
        <v>8</v>
      </c>
      <c r="O121" s="836">
        <v>8</v>
      </c>
      <c r="P121" s="835">
        <v>8640</v>
      </c>
      <c r="Q121" s="837">
        <v>1</v>
      </c>
      <c r="R121" s="832">
        <v>8</v>
      </c>
      <c r="S121" s="837">
        <v>1</v>
      </c>
      <c r="T121" s="836">
        <v>8</v>
      </c>
      <c r="U121" s="838">
        <v>1</v>
      </c>
    </row>
    <row r="122" spans="1:21" ht="14.4" customHeight="1" x14ac:dyDescent="0.3">
      <c r="A122" s="831">
        <v>4</v>
      </c>
      <c r="B122" s="832" t="s">
        <v>2047</v>
      </c>
      <c r="C122" s="832" t="s">
        <v>2054</v>
      </c>
      <c r="D122" s="833" t="s">
        <v>3990</v>
      </c>
      <c r="E122" s="834" t="s">
        <v>2068</v>
      </c>
      <c r="F122" s="832" t="s">
        <v>2050</v>
      </c>
      <c r="G122" s="832" t="s">
        <v>2254</v>
      </c>
      <c r="H122" s="832" t="s">
        <v>576</v>
      </c>
      <c r="I122" s="832" t="s">
        <v>2357</v>
      </c>
      <c r="J122" s="832" t="s">
        <v>2358</v>
      </c>
      <c r="K122" s="832" t="s">
        <v>1352</v>
      </c>
      <c r="L122" s="835">
        <v>600</v>
      </c>
      <c r="M122" s="835">
        <v>3000</v>
      </c>
      <c r="N122" s="832">
        <v>5</v>
      </c>
      <c r="O122" s="836">
        <v>5</v>
      </c>
      <c r="P122" s="835">
        <v>3000</v>
      </c>
      <c r="Q122" s="837">
        <v>1</v>
      </c>
      <c r="R122" s="832">
        <v>5</v>
      </c>
      <c r="S122" s="837">
        <v>1</v>
      </c>
      <c r="T122" s="836">
        <v>5</v>
      </c>
      <c r="U122" s="838">
        <v>1</v>
      </c>
    </row>
    <row r="123" spans="1:21" ht="14.4" customHeight="1" x14ac:dyDescent="0.3">
      <c r="A123" s="831">
        <v>4</v>
      </c>
      <c r="B123" s="832" t="s">
        <v>2047</v>
      </c>
      <c r="C123" s="832" t="s">
        <v>2054</v>
      </c>
      <c r="D123" s="833" t="s">
        <v>3990</v>
      </c>
      <c r="E123" s="834" t="s">
        <v>2068</v>
      </c>
      <c r="F123" s="832" t="s">
        <v>2050</v>
      </c>
      <c r="G123" s="832" t="s">
        <v>2254</v>
      </c>
      <c r="H123" s="832" t="s">
        <v>576</v>
      </c>
      <c r="I123" s="832" t="s">
        <v>2359</v>
      </c>
      <c r="J123" s="832" t="s">
        <v>2360</v>
      </c>
      <c r="K123" s="832" t="s">
        <v>2361</v>
      </c>
      <c r="L123" s="835">
        <v>500</v>
      </c>
      <c r="M123" s="835">
        <v>1500</v>
      </c>
      <c r="N123" s="832">
        <v>3</v>
      </c>
      <c r="O123" s="836">
        <v>1</v>
      </c>
      <c r="P123" s="835">
        <v>1500</v>
      </c>
      <c r="Q123" s="837">
        <v>1</v>
      </c>
      <c r="R123" s="832">
        <v>3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4</v>
      </c>
      <c r="B124" s="832" t="s">
        <v>2047</v>
      </c>
      <c r="C124" s="832" t="s">
        <v>2054</v>
      </c>
      <c r="D124" s="833" t="s">
        <v>3990</v>
      </c>
      <c r="E124" s="834" t="s">
        <v>2068</v>
      </c>
      <c r="F124" s="832" t="s">
        <v>2050</v>
      </c>
      <c r="G124" s="832" t="s">
        <v>2254</v>
      </c>
      <c r="H124" s="832" t="s">
        <v>576</v>
      </c>
      <c r="I124" s="832" t="s">
        <v>2362</v>
      </c>
      <c r="J124" s="832" t="s">
        <v>2363</v>
      </c>
      <c r="K124" s="832" t="s">
        <v>1352</v>
      </c>
      <c r="L124" s="835">
        <v>1000</v>
      </c>
      <c r="M124" s="835">
        <v>2000</v>
      </c>
      <c r="N124" s="832">
        <v>2</v>
      </c>
      <c r="O124" s="836">
        <v>2</v>
      </c>
      <c r="P124" s="835">
        <v>2000</v>
      </c>
      <c r="Q124" s="837">
        <v>1</v>
      </c>
      <c r="R124" s="832">
        <v>2</v>
      </c>
      <c r="S124" s="837">
        <v>1</v>
      </c>
      <c r="T124" s="836">
        <v>2</v>
      </c>
      <c r="U124" s="838">
        <v>1</v>
      </c>
    </row>
    <row r="125" spans="1:21" ht="14.4" customHeight="1" x14ac:dyDescent="0.3">
      <c r="A125" s="831">
        <v>4</v>
      </c>
      <c r="B125" s="832" t="s">
        <v>2047</v>
      </c>
      <c r="C125" s="832" t="s">
        <v>2054</v>
      </c>
      <c r="D125" s="833" t="s">
        <v>3990</v>
      </c>
      <c r="E125" s="834" t="s">
        <v>2068</v>
      </c>
      <c r="F125" s="832" t="s">
        <v>2050</v>
      </c>
      <c r="G125" s="832" t="s">
        <v>2254</v>
      </c>
      <c r="H125" s="832" t="s">
        <v>576</v>
      </c>
      <c r="I125" s="832" t="s">
        <v>2364</v>
      </c>
      <c r="J125" s="832" t="s">
        <v>2365</v>
      </c>
      <c r="K125" s="832" t="s">
        <v>2361</v>
      </c>
      <c r="L125" s="835">
        <v>300</v>
      </c>
      <c r="M125" s="835">
        <v>4500</v>
      </c>
      <c r="N125" s="832">
        <v>15</v>
      </c>
      <c r="O125" s="836">
        <v>7</v>
      </c>
      <c r="P125" s="835">
        <v>4500</v>
      </c>
      <c r="Q125" s="837">
        <v>1</v>
      </c>
      <c r="R125" s="832">
        <v>15</v>
      </c>
      <c r="S125" s="837">
        <v>1</v>
      </c>
      <c r="T125" s="836">
        <v>7</v>
      </c>
      <c r="U125" s="838">
        <v>1</v>
      </c>
    </row>
    <row r="126" spans="1:21" ht="14.4" customHeight="1" x14ac:dyDescent="0.3">
      <c r="A126" s="831">
        <v>4</v>
      </c>
      <c r="B126" s="832" t="s">
        <v>2047</v>
      </c>
      <c r="C126" s="832" t="s">
        <v>2054</v>
      </c>
      <c r="D126" s="833" t="s">
        <v>3990</v>
      </c>
      <c r="E126" s="834" t="s">
        <v>2068</v>
      </c>
      <c r="F126" s="832" t="s">
        <v>2050</v>
      </c>
      <c r="G126" s="832" t="s">
        <v>2254</v>
      </c>
      <c r="H126" s="832" t="s">
        <v>576</v>
      </c>
      <c r="I126" s="832" t="s">
        <v>2366</v>
      </c>
      <c r="J126" s="832" t="s">
        <v>2367</v>
      </c>
      <c r="K126" s="832" t="s">
        <v>2361</v>
      </c>
      <c r="L126" s="835">
        <v>300</v>
      </c>
      <c r="M126" s="835">
        <v>2700</v>
      </c>
      <c r="N126" s="832">
        <v>9</v>
      </c>
      <c r="O126" s="836">
        <v>4</v>
      </c>
      <c r="P126" s="835">
        <v>2700</v>
      </c>
      <c r="Q126" s="837">
        <v>1</v>
      </c>
      <c r="R126" s="832">
        <v>9</v>
      </c>
      <c r="S126" s="837">
        <v>1</v>
      </c>
      <c r="T126" s="836">
        <v>4</v>
      </c>
      <c r="U126" s="838">
        <v>1</v>
      </c>
    </row>
    <row r="127" spans="1:21" ht="14.4" customHeight="1" x14ac:dyDescent="0.3">
      <c r="A127" s="831">
        <v>4</v>
      </c>
      <c r="B127" s="832" t="s">
        <v>2047</v>
      </c>
      <c r="C127" s="832" t="s">
        <v>2054</v>
      </c>
      <c r="D127" s="833" t="s">
        <v>3990</v>
      </c>
      <c r="E127" s="834" t="s">
        <v>2068</v>
      </c>
      <c r="F127" s="832" t="s">
        <v>2050</v>
      </c>
      <c r="G127" s="832" t="s">
        <v>2254</v>
      </c>
      <c r="H127" s="832" t="s">
        <v>576</v>
      </c>
      <c r="I127" s="832" t="s">
        <v>2368</v>
      </c>
      <c r="J127" s="832" t="s">
        <v>2369</v>
      </c>
      <c r="K127" s="832" t="s">
        <v>2370</v>
      </c>
      <c r="L127" s="835">
        <v>193.9</v>
      </c>
      <c r="M127" s="835">
        <v>193.9</v>
      </c>
      <c r="N127" s="832">
        <v>1</v>
      </c>
      <c r="O127" s="836">
        <v>1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4</v>
      </c>
      <c r="B128" s="832" t="s">
        <v>2047</v>
      </c>
      <c r="C128" s="832" t="s">
        <v>2054</v>
      </c>
      <c r="D128" s="833" t="s">
        <v>3990</v>
      </c>
      <c r="E128" s="834" t="s">
        <v>2068</v>
      </c>
      <c r="F128" s="832" t="s">
        <v>2050</v>
      </c>
      <c r="G128" s="832" t="s">
        <v>2254</v>
      </c>
      <c r="H128" s="832" t="s">
        <v>576</v>
      </c>
      <c r="I128" s="832" t="s">
        <v>2371</v>
      </c>
      <c r="J128" s="832" t="s">
        <v>2372</v>
      </c>
      <c r="K128" s="832" t="s">
        <v>2373</v>
      </c>
      <c r="L128" s="835">
        <v>370.4</v>
      </c>
      <c r="M128" s="835">
        <v>740.8</v>
      </c>
      <c r="N128" s="832">
        <v>2</v>
      </c>
      <c r="O128" s="836">
        <v>2</v>
      </c>
      <c r="P128" s="835">
        <v>740.8</v>
      </c>
      <c r="Q128" s="837">
        <v>1</v>
      </c>
      <c r="R128" s="832">
        <v>2</v>
      </c>
      <c r="S128" s="837">
        <v>1</v>
      </c>
      <c r="T128" s="836">
        <v>2</v>
      </c>
      <c r="U128" s="838">
        <v>1</v>
      </c>
    </row>
    <row r="129" spans="1:21" ht="14.4" customHeight="1" x14ac:dyDescent="0.3">
      <c r="A129" s="831">
        <v>4</v>
      </c>
      <c r="B129" s="832" t="s">
        <v>2047</v>
      </c>
      <c r="C129" s="832" t="s">
        <v>2054</v>
      </c>
      <c r="D129" s="833" t="s">
        <v>3990</v>
      </c>
      <c r="E129" s="834" t="s">
        <v>2068</v>
      </c>
      <c r="F129" s="832" t="s">
        <v>2050</v>
      </c>
      <c r="G129" s="832" t="s">
        <v>2254</v>
      </c>
      <c r="H129" s="832" t="s">
        <v>576</v>
      </c>
      <c r="I129" s="832" t="s">
        <v>2374</v>
      </c>
      <c r="J129" s="832" t="s">
        <v>2375</v>
      </c>
      <c r="K129" s="832" t="s">
        <v>2376</v>
      </c>
      <c r="L129" s="835">
        <v>761.3</v>
      </c>
      <c r="M129" s="835">
        <v>13703.399999999998</v>
      </c>
      <c r="N129" s="832">
        <v>18</v>
      </c>
      <c r="O129" s="836">
        <v>4</v>
      </c>
      <c r="P129" s="835">
        <v>13703.399999999998</v>
      </c>
      <c r="Q129" s="837">
        <v>1</v>
      </c>
      <c r="R129" s="832">
        <v>18</v>
      </c>
      <c r="S129" s="837">
        <v>1</v>
      </c>
      <c r="T129" s="836">
        <v>4</v>
      </c>
      <c r="U129" s="838">
        <v>1</v>
      </c>
    </row>
    <row r="130" spans="1:21" ht="14.4" customHeight="1" x14ac:dyDescent="0.3">
      <c r="A130" s="831">
        <v>4</v>
      </c>
      <c r="B130" s="832" t="s">
        <v>2047</v>
      </c>
      <c r="C130" s="832" t="s">
        <v>2054</v>
      </c>
      <c r="D130" s="833" t="s">
        <v>3990</v>
      </c>
      <c r="E130" s="834" t="s">
        <v>2068</v>
      </c>
      <c r="F130" s="832" t="s">
        <v>2050</v>
      </c>
      <c r="G130" s="832" t="s">
        <v>2254</v>
      </c>
      <c r="H130" s="832" t="s">
        <v>576</v>
      </c>
      <c r="I130" s="832" t="s">
        <v>2377</v>
      </c>
      <c r="J130" s="832" t="s">
        <v>2378</v>
      </c>
      <c r="K130" s="832" t="s">
        <v>2379</v>
      </c>
      <c r="L130" s="835">
        <v>198.08</v>
      </c>
      <c r="M130" s="835">
        <v>990.40000000000009</v>
      </c>
      <c r="N130" s="832">
        <v>5</v>
      </c>
      <c r="O130" s="836">
        <v>4</v>
      </c>
      <c r="P130" s="835">
        <v>990.40000000000009</v>
      </c>
      <c r="Q130" s="837">
        <v>1</v>
      </c>
      <c r="R130" s="832">
        <v>5</v>
      </c>
      <c r="S130" s="837">
        <v>1</v>
      </c>
      <c r="T130" s="836">
        <v>4</v>
      </c>
      <c r="U130" s="838">
        <v>1</v>
      </c>
    </row>
    <row r="131" spans="1:21" ht="14.4" customHeight="1" x14ac:dyDescent="0.3">
      <c r="A131" s="831">
        <v>4</v>
      </c>
      <c r="B131" s="832" t="s">
        <v>2047</v>
      </c>
      <c r="C131" s="832" t="s">
        <v>2054</v>
      </c>
      <c r="D131" s="833" t="s">
        <v>3990</v>
      </c>
      <c r="E131" s="834" t="s">
        <v>2068</v>
      </c>
      <c r="F131" s="832" t="s">
        <v>2050</v>
      </c>
      <c r="G131" s="832" t="s">
        <v>2254</v>
      </c>
      <c r="H131" s="832" t="s">
        <v>576</v>
      </c>
      <c r="I131" s="832" t="s">
        <v>2380</v>
      </c>
      <c r="J131" s="832" t="s">
        <v>2381</v>
      </c>
      <c r="K131" s="832" t="s">
        <v>2382</v>
      </c>
      <c r="L131" s="835">
        <v>1500</v>
      </c>
      <c r="M131" s="835">
        <v>9000</v>
      </c>
      <c r="N131" s="832">
        <v>6</v>
      </c>
      <c r="O131" s="836">
        <v>1</v>
      </c>
      <c r="P131" s="835">
        <v>9000</v>
      </c>
      <c r="Q131" s="837">
        <v>1</v>
      </c>
      <c r="R131" s="832">
        <v>6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4</v>
      </c>
      <c r="B132" s="832" t="s">
        <v>2047</v>
      </c>
      <c r="C132" s="832" t="s">
        <v>2054</v>
      </c>
      <c r="D132" s="833" t="s">
        <v>3990</v>
      </c>
      <c r="E132" s="834" t="s">
        <v>2068</v>
      </c>
      <c r="F132" s="832" t="s">
        <v>2050</v>
      </c>
      <c r="G132" s="832" t="s">
        <v>2254</v>
      </c>
      <c r="H132" s="832" t="s">
        <v>576</v>
      </c>
      <c r="I132" s="832" t="s">
        <v>2383</v>
      </c>
      <c r="J132" s="832" t="s">
        <v>2381</v>
      </c>
      <c r="K132" s="832" t="s">
        <v>2384</v>
      </c>
      <c r="L132" s="835">
        <v>1500</v>
      </c>
      <c r="M132" s="835">
        <v>57000</v>
      </c>
      <c r="N132" s="832">
        <v>38</v>
      </c>
      <c r="O132" s="836">
        <v>6</v>
      </c>
      <c r="P132" s="835">
        <v>48000</v>
      </c>
      <c r="Q132" s="837">
        <v>0.84210526315789469</v>
      </c>
      <c r="R132" s="832">
        <v>32</v>
      </c>
      <c r="S132" s="837">
        <v>0.84210526315789469</v>
      </c>
      <c r="T132" s="836">
        <v>5</v>
      </c>
      <c r="U132" s="838">
        <v>0.83333333333333337</v>
      </c>
    </row>
    <row r="133" spans="1:21" ht="14.4" customHeight="1" x14ac:dyDescent="0.3">
      <c r="A133" s="831">
        <v>4</v>
      </c>
      <c r="B133" s="832" t="s">
        <v>2047</v>
      </c>
      <c r="C133" s="832" t="s">
        <v>2054</v>
      </c>
      <c r="D133" s="833" t="s">
        <v>3990</v>
      </c>
      <c r="E133" s="834" t="s">
        <v>2068</v>
      </c>
      <c r="F133" s="832" t="s">
        <v>2050</v>
      </c>
      <c r="G133" s="832" t="s">
        <v>2254</v>
      </c>
      <c r="H133" s="832" t="s">
        <v>576</v>
      </c>
      <c r="I133" s="832" t="s">
        <v>2385</v>
      </c>
      <c r="J133" s="832" t="s">
        <v>2386</v>
      </c>
      <c r="K133" s="832" t="s">
        <v>2387</v>
      </c>
      <c r="L133" s="835">
        <v>498.24</v>
      </c>
      <c r="M133" s="835">
        <v>498.24</v>
      </c>
      <c r="N133" s="832">
        <v>1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4</v>
      </c>
      <c r="B134" s="832" t="s">
        <v>2047</v>
      </c>
      <c r="C134" s="832" t="s">
        <v>2054</v>
      </c>
      <c r="D134" s="833" t="s">
        <v>3990</v>
      </c>
      <c r="E134" s="834" t="s">
        <v>2068</v>
      </c>
      <c r="F134" s="832" t="s">
        <v>2050</v>
      </c>
      <c r="G134" s="832" t="s">
        <v>2254</v>
      </c>
      <c r="H134" s="832" t="s">
        <v>576</v>
      </c>
      <c r="I134" s="832" t="s">
        <v>2388</v>
      </c>
      <c r="J134" s="832" t="s">
        <v>2389</v>
      </c>
      <c r="K134" s="832" t="s">
        <v>2390</v>
      </c>
      <c r="L134" s="835">
        <v>2816</v>
      </c>
      <c r="M134" s="835">
        <v>33792</v>
      </c>
      <c r="N134" s="832">
        <v>12</v>
      </c>
      <c r="O134" s="836">
        <v>2</v>
      </c>
      <c r="P134" s="835">
        <v>33792</v>
      </c>
      <c r="Q134" s="837">
        <v>1</v>
      </c>
      <c r="R134" s="832">
        <v>12</v>
      </c>
      <c r="S134" s="837">
        <v>1</v>
      </c>
      <c r="T134" s="836">
        <v>2</v>
      </c>
      <c r="U134" s="838">
        <v>1</v>
      </c>
    </row>
    <row r="135" spans="1:21" ht="14.4" customHeight="1" x14ac:dyDescent="0.3">
      <c r="A135" s="831">
        <v>4</v>
      </c>
      <c r="B135" s="832" t="s">
        <v>2047</v>
      </c>
      <c r="C135" s="832" t="s">
        <v>2054</v>
      </c>
      <c r="D135" s="833" t="s">
        <v>3990</v>
      </c>
      <c r="E135" s="834" t="s">
        <v>2068</v>
      </c>
      <c r="F135" s="832" t="s">
        <v>2050</v>
      </c>
      <c r="G135" s="832" t="s">
        <v>2254</v>
      </c>
      <c r="H135" s="832" t="s">
        <v>576</v>
      </c>
      <c r="I135" s="832" t="s">
        <v>2391</v>
      </c>
      <c r="J135" s="832" t="s">
        <v>2392</v>
      </c>
      <c r="K135" s="832" t="s">
        <v>2393</v>
      </c>
      <c r="L135" s="835">
        <v>319</v>
      </c>
      <c r="M135" s="835">
        <v>1276</v>
      </c>
      <c r="N135" s="832">
        <v>4</v>
      </c>
      <c r="O135" s="836">
        <v>3</v>
      </c>
      <c r="P135" s="835">
        <v>1276</v>
      </c>
      <c r="Q135" s="837">
        <v>1</v>
      </c>
      <c r="R135" s="832">
        <v>4</v>
      </c>
      <c r="S135" s="837">
        <v>1</v>
      </c>
      <c r="T135" s="836">
        <v>3</v>
      </c>
      <c r="U135" s="838">
        <v>1</v>
      </c>
    </row>
    <row r="136" spans="1:21" ht="14.4" customHeight="1" x14ac:dyDescent="0.3">
      <c r="A136" s="831">
        <v>4</v>
      </c>
      <c r="B136" s="832" t="s">
        <v>2047</v>
      </c>
      <c r="C136" s="832" t="s">
        <v>2054</v>
      </c>
      <c r="D136" s="833" t="s">
        <v>3990</v>
      </c>
      <c r="E136" s="834" t="s">
        <v>2068</v>
      </c>
      <c r="F136" s="832" t="s">
        <v>2050</v>
      </c>
      <c r="G136" s="832" t="s">
        <v>2254</v>
      </c>
      <c r="H136" s="832" t="s">
        <v>576</v>
      </c>
      <c r="I136" s="832" t="s">
        <v>2394</v>
      </c>
      <c r="J136" s="832" t="s">
        <v>2395</v>
      </c>
      <c r="K136" s="832" t="s">
        <v>2396</v>
      </c>
      <c r="L136" s="835">
        <v>1781.3</v>
      </c>
      <c r="M136" s="835">
        <v>16031.699999999999</v>
      </c>
      <c r="N136" s="832">
        <v>9</v>
      </c>
      <c r="O136" s="836">
        <v>1</v>
      </c>
      <c r="P136" s="835">
        <v>16031.699999999999</v>
      </c>
      <c r="Q136" s="837">
        <v>1</v>
      </c>
      <c r="R136" s="832">
        <v>9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4</v>
      </c>
      <c r="B137" s="832" t="s">
        <v>2047</v>
      </c>
      <c r="C137" s="832" t="s">
        <v>2054</v>
      </c>
      <c r="D137" s="833" t="s">
        <v>3990</v>
      </c>
      <c r="E137" s="834" t="s">
        <v>2068</v>
      </c>
      <c r="F137" s="832" t="s">
        <v>2050</v>
      </c>
      <c r="G137" s="832" t="s">
        <v>2254</v>
      </c>
      <c r="H137" s="832" t="s">
        <v>576</v>
      </c>
      <c r="I137" s="832" t="s">
        <v>2397</v>
      </c>
      <c r="J137" s="832" t="s">
        <v>2335</v>
      </c>
      <c r="K137" s="832" t="s">
        <v>2398</v>
      </c>
      <c r="L137" s="835">
        <v>1987.45</v>
      </c>
      <c r="M137" s="835">
        <v>9937.25</v>
      </c>
      <c r="N137" s="832">
        <v>5</v>
      </c>
      <c r="O137" s="836">
        <v>2</v>
      </c>
      <c r="P137" s="835">
        <v>9937.25</v>
      </c>
      <c r="Q137" s="837">
        <v>1</v>
      </c>
      <c r="R137" s="832">
        <v>5</v>
      </c>
      <c r="S137" s="837">
        <v>1</v>
      </c>
      <c r="T137" s="836">
        <v>2</v>
      </c>
      <c r="U137" s="838">
        <v>1</v>
      </c>
    </row>
    <row r="138" spans="1:21" ht="14.4" customHeight="1" x14ac:dyDescent="0.3">
      <c r="A138" s="831">
        <v>4</v>
      </c>
      <c r="B138" s="832" t="s">
        <v>2047</v>
      </c>
      <c r="C138" s="832" t="s">
        <v>2054</v>
      </c>
      <c r="D138" s="833" t="s">
        <v>3990</v>
      </c>
      <c r="E138" s="834" t="s">
        <v>2068</v>
      </c>
      <c r="F138" s="832" t="s">
        <v>2050</v>
      </c>
      <c r="G138" s="832" t="s">
        <v>2254</v>
      </c>
      <c r="H138" s="832" t="s">
        <v>576</v>
      </c>
      <c r="I138" s="832" t="s">
        <v>2399</v>
      </c>
      <c r="J138" s="832" t="s">
        <v>2338</v>
      </c>
      <c r="K138" s="832" t="s">
        <v>2400</v>
      </c>
      <c r="L138" s="835">
        <v>711.08</v>
      </c>
      <c r="M138" s="835">
        <v>4266.4800000000005</v>
      </c>
      <c r="N138" s="832">
        <v>6</v>
      </c>
      <c r="O138" s="836">
        <v>1</v>
      </c>
      <c r="P138" s="835">
        <v>4266.4800000000005</v>
      </c>
      <c r="Q138" s="837">
        <v>1</v>
      </c>
      <c r="R138" s="832">
        <v>6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4</v>
      </c>
      <c r="B139" s="832" t="s">
        <v>2047</v>
      </c>
      <c r="C139" s="832" t="s">
        <v>2054</v>
      </c>
      <c r="D139" s="833" t="s">
        <v>3990</v>
      </c>
      <c r="E139" s="834" t="s">
        <v>2068</v>
      </c>
      <c r="F139" s="832" t="s">
        <v>2050</v>
      </c>
      <c r="G139" s="832" t="s">
        <v>2254</v>
      </c>
      <c r="H139" s="832" t="s">
        <v>576</v>
      </c>
      <c r="I139" s="832" t="s">
        <v>2401</v>
      </c>
      <c r="J139" s="832" t="s">
        <v>2402</v>
      </c>
      <c r="K139" s="832" t="s">
        <v>2403</v>
      </c>
      <c r="L139" s="835">
        <v>3000</v>
      </c>
      <c r="M139" s="835">
        <v>9000</v>
      </c>
      <c r="N139" s="832">
        <v>3</v>
      </c>
      <c r="O139" s="836">
        <v>1</v>
      </c>
      <c r="P139" s="835">
        <v>9000</v>
      </c>
      <c r="Q139" s="837">
        <v>1</v>
      </c>
      <c r="R139" s="832">
        <v>3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4</v>
      </c>
      <c r="B140" s="832" t="s">
        <v>2047</v>
      </c>
      <c r="C140" s="832" t="s">
        <v>2054</v>
      </c>
      <c r="D140" s="833" t="s">
        <v>3990</v>
      </c>
      <c r="E140" s="834" t="s">
        <v>2068</v>
      </c>
      <c r="F140" s="832" t="s">
        <v>2050</v>
      </c>
      <c r="G140" s="832" t="s">
        <v>2254</v>
      </c>
      <c r="H140" s="832" t="s">
        <v>576</v>
      </c>
      <c r="I140" s="832" t="s">
        <v>2404</v>
      </c>
      <c r="J140" s="832" t="s">
        <v>2405</v>
      </c>
      <c r="K140" s="832" t="s">
        <v>2284</v>
      </c>
      <c r="L140" s="835">
        <v>556.46</v>
      </c>
      <c r="M140" s="835">
        <v>2225.84</v>
      </c>
      <c r="N140" s="832">
        <v>4</v>
      </c>
      <c r="O140" s="836">
        <v>4</v>
      </c>
      <c r="P140" s="835">
        <v>1669.38</v>
      </c>
      <c r="Q140" s="837">
        <v>0.75</v>
      </c>
      <c r="R140" s="832">
        <v>3</v>
      </c>
      <c r="S140" s="837">
        <v>0.75</v>
      </c>
      <c r="T140" s="836">
        <v>3</v>
      </c>
      <c r="U140" s="838">
        <v>0.75</v>
      </c>
    </row>
    <row r="141" spans="1:21" ht="14.4" customHeight="1" x14ac:dyDescent="0.3">
      <c r="A141" s="831">
        <v>4</v>
      </c>
      <c r="B141" s="832" t="s">
        <v>2047</v>
      </c>
      <c r="C141" s="832" t="s">
        <v>2054</v>
      </c>
      <c r="D141" s="833" t="s">
        <v>3990</v>
      </c>
      <c r="E141" s="834" t="s">
        <v>2068</v>
      </c>
      <c r="F141" s="832" t="s">
        <v>2050</v>
      </c>
      <c r="G141" s="832" t="s">
        <v>2254</v>
      </c>
      <c r="H141" s="832" t="s">
        <v>576</v>
      </c>
      <c r="I141" s="832" t="s">
        <v>2406</v>
      </c>
      <c r="J141" s="832" t="s">
        <v>2407</v>
      </c>
      <c r="K141" s="832" t="s">
        <v>2408</v>
      </c>
      <c r="L141" s="835">
        <v>1248</v>
      </c>
      <c r="M141" s="835">
        <v>2496</v>
      </c>
      <c r="N141" s="832">
        <v>2</v>
      </c>
      <c r="O141" s="836">
        <v>1</v>
      </c>
      <c r="P141" s="835">
        <v>2496</v>
      </c>
      <c r="Q141" s="837">
        <v>1</v>
      </c>
      <c r="R141" s="832">
        <v>2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4</v>
      </c>
      <c r="B142" s="832" t="s">
        <v>2047</v>
      </c>
      <c r="C142" s="832" t="s">
        <v>2054</v>
      </c>
      <c r="D142" s="833" t="s">
        <v>3990</v>
      </c>
      <c r="E142" s="834" t="s">
        <v>2068</v>
      </c>
      <c r="F142" s="832" t="s">
        <v>2050</v>
      </c>
      <c r="G142" s="832" t="s">
        <v>2254</v>
      </c>
      <c r="H142" s="832" t="s">
        <v>576</v>
      </c>
      <c r="I142" s="832" t="s">
        <v>2409</v>
      </c>
      <c r="J142" s="832" t="s">
        <v>2410</v>
      </c>
      <c r="K142" s="832" t="s">
        <v>2411</v>
      </c>
      <c r="L142" s="835">
        <v>1124.9000000000001</v>
      </c>
      <c r="M142" s="835">
        <v>58494.80000000001</v>
      </c>
      <c r="N142" s="832">
        <v>52</v>
      </c>
      <c r="O142" s="836">
        <v>19</v>
      </c>
      <c r="P142" s="835">
        <v>50620.500000000007</v>
      </c>
      <c r="Q142" s="837">
        <v>0.86538461538461531</v>
      </c>
      <c r="R142" s="832">
        <v>45</v>
      </c>
      <c r="S142" s="837">
        <v>0.86538461538461542</v>
      </c>
      <c r="T142" s="836">
        <v>17</v>
      </c>
      <c r="U142" s="838">
        <v>0.89473684210526316</v>
      </c>
    </row>
    <row r="143" spans="1:21" ht="14.4" customHeight="1" x14ac:dyDescent="0.3">
      <c r="A143" s="831">
        <v>4</v>
      </c>
      <c r="B143" s="832" t="s">
        <v>2047</v>
      </c>
      <c r="C143" s="832" t="s">
        <v>2054</v>
      </c>
      <c r="D143" s="833" t="s">
        <v>3990</v>
      </c>
      <c r="E143" s="834" t="s">
        <v>2068</v>
      </c>
      <c r="F143" s="832" t="s">
        <v>2050</v>
      </c>
      <c r="G143" s="832" t="s">
        <v>2254</v>
      </c>
      <c r="H143" s="832" t="s">
        <v>576</v>
      </c>
      <c r="I143" s="832" t="s">
        <v>2412</v>
      </c>
      <c r="J143" s="832" t="s">
        <v>2413</v>
      </c>
      <c r="K143" s="832" t="s">
        <v>1352</v>
      </c>
      <c r="L143" s="835">
        <v>590.5</v>
      </c>
      <c r="M143" s="835">
        <v>2952.5</v>
      </c>
      <c r="N143" s="832">
        <v>5</v>
      </c>
      <c r="O143" s="836">
        <v>5</v>
      </c>
      <c r="P143" s="835">
        <v>2952.5</v>
      </c>
      <c r="Q143" s="837">
        <v>1</v>
      </c>
      <c r="R143" s="832">
        <v>5</v>
      </c>
      <c r="S143" s="837">
        <v>1</v>
      </c>
      <c r="T143" s="836">
        <v>5</v>
      </c>
      <c r="U143" s="838">
        <v>1</v>
      </c>
    </row>
    <row r="144" spans="1:21" ht="14.4" customHeight="1" x14ac:dyDescent="0.3">
      <c r="A144" s="831">
        <v>4</v>
      </c>
      <c r="B144" s="832" t="s">
        <v>2047</v>
      </c>
      <c r="C144" s="832" t="s">
        <v>2054</v>
      </c>
      <c r="D144" s="833" t="s">
        <v>3990</v>
      </c>
      <c r="E144" s="834" t="s">
        <v>2068</v>
      </c>
      <c r="F144" s="832" t="s">
        <v>2050</v>
      </c>
      <c r="G144" s="832" t="s">
        <v>2254</v>
      </c>
      <c r="H144" s="832" t="s">
        <v>576</v>
      </c>
      <c r="I144" s="832" t="s">
        <v>2414</v>
      </c>
      <c r="J144" s="832" t="s">
        <v>2415</v>
      </c>
      <c r="K144" s="832" t="s">
        <v>2416</v>
      </c>
      <c r="L144" s="835">
        <v>299.25</v>
      </c>
      <c r="M144" s="835">
        <v>5087.25</v>
      </c>
      <c r="N144" s="832">
        <v>17</v>
      </c>
      <c r="O144" s="836">
        <v>7</v>
      </c>
      <c r="P144" s="835">
        <v>5087.25</v>
      </c>
      <c r="Q144" s="837">
        <v>1</v>
      </c>
      <c r="R144" s="832">
        <v>17</v>
      </c>
      <c r="S144" s="837">
        <v>1</v>
      </c>
      <c r="T144" s="836">
        <v>7</v>
      </c>
      <c r="U144" s="838">
        <v>1</v>
      </c>
    </row>
    <row r="145" spans="1:21" ht="14.4" customHeight="1" x14ac:dyDescent="0.3">
      <c r="A145" s="831">
        <v>4</v>
      </c>
      <c r="B145" s="832" t="s">
        <v>2047</v>
      </c>
      <c r="C145" s="832" t="s">
        <v>2054</v>
      </c>
      <c r="D145" s="833" t="s">
        <v>3990</v>
      </c>
      <c r="E145" s="834" t="s">
        <v>2068</v>
      </c>
      <c r="F145" s="832" t="s">
        <v>2050</v>
      </c>
      <c r="G145" s="832" t="s">
        <v>2254</v>
      </c>
      <c r="H145" s="832" t="s">
        <v>576</v>
      </c>
      <c r="I145" s="832" t="s">
        <v>2417</v>
      </c>
      <c r="J145" s="832" t="s">
        <v>2418</v>
      </c>
      <c r="K145" s="832" t="s">
        <v>2370</v>
      </c>
      <c r="L145" s="835">
        <v>311</v>
      </c>
      <c r="M145" s="835">
        <v>3421</v>
      </c>
      <c r="N145" s="832">
        <v>11</v>
      </c>
      <c r="O145" s="836">
        <v>6</v>
      </c>
      <c r="P145" s="835">
        <v>3421</v>
      </c>
      <c r="Q145" s="837">
        <v>1</v>
      </c>
      <c r="R145" s="832">
        <v>11</v>
      </c>
      <c r="S145" s="837">
        <v>1</v>
      </c>
      <c r="T145" s="836">
        <v>6</v>
      </c>
      <c r="U145" s="838">
        <v>1</v>
      </c>
    </row>
    <row r="146" spans="1:21" ht="14.4" customHeight="1" x14ac:dyDescent="0.3">
      <c r="A146" s="831">
        <v>4</v>
      </c>
      <c r="B146" s="832" t="s">
        <v>2047</v>
      </c>
      <c r="C146" s="832" t="s">
        <v>2054</v>
      </c>
      <c r="D146" s="833" t="s">
        <v>3990</v>
      </c>
      <c r="E146" s="834" t="s">
        <v>2068</v>
      </c>
      <c r="F146" s="832" t="s">
        <v>2050</v>
      </c>
      <c r="G146" s="832" t="s">
        <v>2254</v>
      </c>
      <c r="H146" s="832" t="s">
        <v>576</v>
      </c>
      <c r="I146" s="832" t="s">
        <v>2419</v>
      </c>
      <c r="J146" s="832" t="s">
        <v>2420</v>
      </c>
      <c r="K146" s="832" t="s">
        <v>2421</v>
      </c>
      <c r="L146" s="835">
        <v>560.95000000000005</v>
      </c>
      <c r="M146" s="835">
        <v>1682.8500000000001</v>
      </c>
      <c r="N146" s="832">
        <v>3</v>
      </c>
      <c r="O146" s="836">
        <v>3</v>
      </c>
      <c r="P146" s="835">
        <v>1682.8500000000001</v>
      </c>
      <c r="Q146" s="837">
        <v>1</v>
      </c>
      <c r="R146" s="832">
        <v>3</v>
      </c>
      <c r="S146" s="837">
        <v>1</v>
      </c>
      <c r="T146" s="836">
        <v>3</v>
      </c>
      <c r="U146" s="838">
        <v>1</v>
      </c>
    </row>
    <row r="147" spans="1:21" ht="14.4" customHeight="1" x14ac:dyDescent="0.3">
      <c r="A147" s="831">
        <v>4</v>
      </c>
      <c r="B147" s="832" t="s">
        <v>2047</v>
      </c>
      <c r="C147" s="832" t="s">
        <v>2054</v>
      </c>
      <c r="D147" s="833" t="s">
        <v>3990</v>
      </c>
      <c r="E147" s="834" t="s">
        <v>2068</v>
      </c>
      <c r="F147" s="832" t="s">
        <v>2050</v>
      </c>
      <c r="G147" s="832" t="s">
        <v>2254</v>
      </c>
      <c r="H147" s="832" t="s">
        <v>576</v>
      </c>
      <c r="I147" s="832" t="s">
        <v>2422</v>
      </c>
      <c r="J147" s="832" t="s">
        <v>2423</v>
      </c>
      <c r="K147" s="832" t="s">
        <v>2424</v>
      </c>
      <c r="L147" s="835">
        <v>2815.92</v>
      </c>
      <c r="M147" s="835">
        <v>25343.279999999999</v>
      </c>
      <c r="N147" s="832">
        <v>9</v>
      </c>
      <c r="O147" s="836">
        <v>1</v>
      </c>
      <c r="P147" s="835">
        <v>25343.279999999999</v>
      </c>
      <c r="Q147" s="837">
        <v>1</v>
      </c>
      <c r="R147" s="832">
        <v>9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4</v>
      </c>
      <c r="B148" s="832" t="s">
        <v>2047</v>
      </c>
      <c r="C148" s="832" t="s">
        <v>2054</v>
      </c>
      <c r="D148" s="833" t="s">
        <v>3990</v>
      </c>
      <c r="E148" s="834" t="s">
        <v>2068</v>
      </c>
      <c r="F148" s="832" t="s">
        <v>2050</v>
      </c>
      <c r="G148" s="832" t="s">
        <v>2254</v>
      </c>
      <c r="H148" s="832" t="s">
        <v>576</v>
      </c>
      <c r="I148" s="832" t="s">
        <v>2425</v>
      </c>
      <c r="J148" s="832" t="s">
        <v>2426</v>
      </c>
      <c r="K148" s="832" t="s">
        <v>2427</v>
      </c>
      <c r="L148" s="835">
        <v>1435.97</v>
      </c>
      <c r="M148" s="835">
        <v>7179.85</v>
      </c>
      <c r="N148" s="832">
        <v>5</v>
      </c>
      <c r="O148" s="836">
        <v>2</v>
      </c>
      <c r="P148" s="835">
        <v>7179.85</v>
      </c>
      <c r="Q148" s="837">
        <v>1</v>
      </c>
      <c r="R148" s="832">
        <v>5</v>
      </c>
      <c r="S148" s="837">
        <v>1</v>
      </c>
      <c r="T148" s="836">
        <v>2</v>
      </c>
      <c r="U148" s="838">
        <v>1</v>
      </c>
    </row>
    <row r="149" spans="1:21" ht="14.4" customHeight="1" x14ac:dyDescent="0.3">
      <c r="A149" s="831">
        <v>4</v>
      </c>
      <c r="B149" s="832" t="s">
        <v>2047</v>
      </c>
      <c r="C149" s="832" t="s">
        <v>2054</v>
      </c>
      <c r="D149" s="833" t="s">
        <v>3990</v>
      </c>
      <c r="E149" s="834" t="s">
        <v>2068</v>
      </c>
      <c r="F149" s="832" t="s">
        <v>2050</v>
      </c>
      <c r="G149" s="832" t="s">
        <v>2254</v>
      </c>
      <c r="H149" s="832" t="s">
        <v>576</v>
      </c>
      <c r="I149" s="832" t="s">
        <v>2428</v>
      </c>
      <c r="J149" s="832" t="s">
        <v>2429</v>
      </c>
      <c r="K149" s="832" t="s">
        <v>2430</v>
      </c>
      <c r="L149" s="835">
        <v>761.3</v>
      </c>
      <c r="M149" s="835">
        <v>6851.7</v>
      </c>
      <c r="N149" s="832">
        <v>9</v>
      </c>
      <c r="O149" s="836">
        <v>1</v>
      </c>
      <c r="P149" s="835">
        <v>6851.7</v>
      </c>
      <c r="Q149" s="837">
        <v>1</v>
      </c>
      <c r="R149" s="832">
        <v>9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4</v>
      </c>
      <c r="B150" s="832" t="s">
        <v>2047</v>
      </c>
      <c r="C150" s="832" t="s">
        <v>2054</v>
      </c>
      <c r="D150" s="833" t="s">
        <v>3990</v>
      </c>
      <c r="E150" s="834" t="s">
        <v>2068</v>
      </c>
      <c r="F150" s="832" t="s">
        <v>2050</v>
      </c>
      <c r="G150" s="832" t="s">
        <v>2254</v>
      </c>
      <c r="H150" s="832" t="s">
        <v>576</v>
      </c>
      <c r="I150" s="832" t="s">
        <v>2431</v>
      </c>
      <c r="J150" s="832" t="s">
        <v>2432</v>
      </c>
      <c r="K150" s="832" t="s">
        <v>2433</v>
      </c>
      <c r="L150" s="835">
        <v>304.69</v>
      </c>
      <c r="M150" s="835">
        <v>304.69</v>
      </c>
      <c r="N150" s="832">
        <v>1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4</v>
      </c>
      <c r="B151" s="832" t="s">
        <v>2047</v>
      </c>
      <c r="C151" s="832" t="s">
        <v>2054</v>
      </c>
      <c r="D151" s="833" t="s">
        <v>3990</v>
      </c>
      <c r="E151" s="834" t="s">
        <v>2068</v>
      </c>
      <c r="F151" s="832" t="s">
        <v>2050</v>
      </c>
      <c r="G151" s="832" t="s">
        <v>2254</v>
      </c>
      <c r="H151" s="832" t="s">
        <v>576</v>
      </c>
      <c r="I151" s="832" t="s">
        <v>2434</v>
      </c>
      <c r="J151" s="832" t="s">
        <v>2435</v>
      </c>
      <c r="K151" s="832" t="s">
        <v>2436</v>
      </c>
      <c r="L151" s="835">
        <v>1500.3</v>
      </c>
      <c r="M151" s="835">
        <v>18003.599999999999</v>
      </c>
      <c r="N151" s="832">
        <v>12</v>
      </c>
      <c r="O151" s="836">
        <v>3</v>
      </c>
      <c r="P151" s="835">
        <v>15003</v>
      </c>
      <c r="Q151" s="837">
        <v>0.83333333333333337</v>
      </c>
      <c r="R151" s="832">
        <v>10</v>
      </c>
      <c r="S151" s="837">
        <v>0.83333333333333337</v>
      </c>
      <c r="T151" s="836">
        <v>2</v>
      </c>
      <c r="U151" s="838">
        <v>0.66666666666666663</v>
      </c>
    </row>
    <row r="152" spans="1:21" ht="14.4" customHeight="1" x14ac:dyDescent="0.3">
      <c r="A152" s="831">
        <v>4</v>
      </c>
      <c r="B152" s="832" t="s">
        <v>2047</v>
      </c>
      <c r="C152" s="832" t="s">
        <v>2054</v>
      </c>
      <c r="D152" s="833" t="s">
        <v>3990</v>
      </c>
      <c r="E152" s="834" t="s">
        <v>2068</v>
      </c>
      <c r="F152" s="832" t="s">
        <v>2050</v>
      </c>
      <c r="G152" s="832" t="s">
        <v>2254</v>
      </c>
      <c r="H152" s="832" t="s">
        <v>576</v>
      </c>
      <c r="I152" s="832" t="s">
        <v>2437</v>
      </c>
      <c r="J152" s="832" t="s">
        <v>2438</v>
      </c>
      <c r="K152" s="832" t="s">
        <v>2439</v>
      </c>
      <c r="L152" s="835">
        <v>1500</v>
      </c>
      <c r="M152" s="835">
        <v>9000</v>
      </c>
      <c r="N152" s="832">
        <v>6</v>
      </c>
      <c r="O152" s="836">
        <v>1</v>
      </c>
      <c r="P152" s="835">
        <v>9000</v>
      </c>
      <c r="Q152" s="837">
        <v>1</v>
      </c>
      <c r="R152" s="832">
        <v>6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4</v>
      </c>
      <c r="B153" s="832" t="s">
        <v>2047</v>
      </c>
      <c r="C153" s="832" t="s">
        <v>2054</v>
      </c>
      <c r="D153" s="833" t="s">
        <v>3990</v>
      </c>
      <c r="E153" s="834" t="s">
        <v>2068</v>
      </c>
      <c r="F153" s="832" t="s">
        <v>2050</v>
      </c>
      <c r="G153" s="832" t="s">
        <v>2254</v>
      </c>
      <c r="H153" s="832" t="s">
        <v>576</v>
      </c>
      <c r="I153" s="832" t="s">
        <v>2440</v>
      </c>
      <c r="J153" s="832" t="s">
        <v>2441</v>
      </c>
      <c r="K153" s="832" t="s">
        <v>2442</v>
      </c>
      <c r="L153" s="835">
        <v>2814.63</v>
      </c>
      <c r="M153" s="835">
        <v>84438.900000000009</v>
      </c>
      <c r="N153" s="832">
        <v>30</v>
      </c>
      <c r="O153" s="836">
        <v>4</v>
      </c>
      <c r="P153" s="835">
        <v>75995.010000000009</v>
      </c>
      <c r="Q153" s="837">
        <v>0.9</v>
      </c>
      <c r="R153" s="832">
        <v>27</v>
      </c>
      <c r="S153" s="837">
        <v>0.9</v>
      </c>
      <c r="T153" s="836">
        <v>3</v>
      </c>
      <c r="U153" s="838">
        <v>0.75</v>
      </c>
    </row>
    <row r="154" spans="1:21" ht="14.4" customHeight="1" x14ac:dyDescent="0.3">
      <c r="A154" s="831">
        <v>4</v>
      </c>
      <c r="B154" s="832" t="s">
        <v>2047</v>
      </c>
      <c r="C154" s="832" t="s">
        <v>2054</v>
      </c>
      <c r="D154" s="833" t="s">
        <v>3990</v>
      </c>
      <c r="E154" s="834" t="s">
        <v>2068</v>
      </c>
      <c r="F154" s="832" t="s">
        <v>2050</v>
      </c>
      <c r="G154" s="832" t="s">
        <v>2254</v>
      </c>
      <c r="H154" s="832" t="s">
        <v>576</v>
      </c>
      <c r="I154" s="832" t="s">
        <v>2443</v>
      </c>
      <c r="J154" s="832" t="s">
        <v>2441</v>
      </c>
      <c r="K154" s="832" t="s">
        <v>2444</v>
      </c>
      <c r="L154" s="835">
        <v>2814.63</v>
      </c>
      <c r="M154" s="835">
        <v>50663.340000000004</v>
      </c>
      <c r="N154" s="832">
        <v>18</v>
      </c>
      <c r="O154" s="836">
        <v>2</v>
      </c>
      <c r="P154" s="835">
        <v>50663.340000000004</v>
      </c>
      <c r="Q154" s="837">
        <v>1</v>
      </c>
      <c r="R154" s="832">
        <v>18</v>
      </c>
      <c r="S154" s="837">
        <v>1</v>
      </c>
      <c r="T154" s="836">
        <v>2</v>
      </c>
      <c r="U154" s="838">
        <v>1</v>
      </c>
    </row>
    <row r="155" spans="1:21" ht="14.4" customHeight="1" x14ac:dyDescent="0.3">
      <c r="A155" s="831">
        <v>4</v>
      </c>
      <c r="B155" s="832" t="s">
        <v>2047</v>
      </c>
      <c r="C155" s="832" t="s">
        <v>2054</v>
      </c>
      <c r="D155" s="833" t="s">
        <v>3990</v>
      </c>
      <c r="E155" s="834" t="s">
        <v>2068</v>
      </c>
      <c r="F155" s="832" t="s">
        <v>2050</v>
      </c>
      <c r="G155" s="832" t="s">
        <v>2254</v>
      </c>
      <c r="H155" s="832" t="s">
        <v>576</v>
      </c>
      <c r="I155" s="832" t="s">
        <v>2445</v>
      </c>
      <c r="J155" s="832" t="s">
        <v>2446</v>
      </c>
      <c r="K155" s="832" t="s">
        <v>2447</v>
      </c>
      <c r="L155" s="835">
        <v>260.51</v>
      </c>
      <c r="M155" s="835">
        <v>781.53</v>
      </c>
      <c r="N155" s="832">
        <v>3</v>
      </c>
      <c r="O155" s="836">
        <v>3</v>
      </c>
      <c r="P155" s="835">
        <v>781.53</v>
      </c>
      <c r="Q155" s="837">
        <v>1</v>
      </c>
      <c r="R155" s="832">
        <v>3</v>
      </c>
      <c r="S155" s="837">
        <v>1</v>
      </c>
      <c r="T155" s="836">
        <v>3</v>
      </c>
      <c r="U155" s="838">
        <v>1</v>
      </c>
    </row>
    <row r="156" spans="1:21" ht="14.4" customHeight="1" x14ac:dyDescent="0.3">
      <c r="A156" s="831">
        <v>4</v>
      </c>
      <c r="B156" s="832" t="s">
        <v>2047</v>
      </c>
      <c r="C156" s="832" t="s">
        <v>2054</v>
      </c>
      <c r="D156" s="833" t="s">
        <v>3990</v>
      </c>
      <c r="E156" s="834" t="s">
        <v>2068</v>
      </c>
      <c r="F156" s="832" t="s">
        <v>2050</v>
      </c>
      <c r="G156" s="832" t="s">
        <v>2254</v>
      </c>
      <c r="H156" s="832" t="s">
        <v>576</v>
      </c>
      <c r="I156" s="832" t="s">
        <v>2448</v>
      </c>
      <c r="J156" s="832" t="s">
        <v>2449</v>
      </c>
      <c r="K156" s="832" t="s">
        <v>2450</v>
      </c>
      <c r="L156" s="835">
        <v>5341.94</v>
      </c>
      <c r="M156" s="835">
        <v>5341.94</v>
      </c>
      <c r="N156" s="832">
        <v>1</v>
      </c>
      <c r="O156" s="836">
        <v>1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4</v>
      </c>
      <c r="B157" s="832" t="s">
        <v>2047</v>
      </c>
      <c r="C157" s="832" t="s">
        <v>2054</v>
      </c>
      <c r="D157" s="833" t="s">
        <v>3990</v>
      </c>
      <c r="E157" s="834" t="s">
        <v>2068</v>
      </c>
      <c r="F157" s="832" t="s">
        <v>2050</v>
      </c>
      <c r="G157" s="832" t="s">
        <v>2254</v>
      </c>
      <c r="H157" s="832" t="s">
        <v>576</v>
      </c>
      <c r="I157" s="832" t="s">
        <v>2451</v>
      </c>
      <c r="J157" s="832" t="s">
        <v>2452</v>
      </c>
      <c r="K157" s="832" t="s">
        <v>2453</v>
      </c>
      <c r="L157" s="835">
        <v>233.18</v>
      </c>
      <c r="M157" s="835">
        <v>233.18</v>
      </c>
      <c r="N157" s="832">
        <v>1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4</v>
      </c>
      <c r="B158" s="832" t="s">
        <v>2047</v>
      </c>
      <c r="C158" s="832" t="s">
        <v>2054</v>
      </c>
      <c r="D158" s="833" t="s">
        <v>3990</v>
      </c>
      <c r="E158" s="834" t="s">
        <v>2068</v>
      </c>
      <c r="F158" s="832" t="s">
        <v>2050</v>
      </c>
      <c r="G158" s="832" t="s">
        <v>2254</v>
      </c>
      <c r="H158" s="832" t="s">
        <v>576</v>
      </c>
      <c r="I158" s="832" t="s">
        <v>2454</v>
      </c>
      <c r="J158" s="832" t="s">
        <v>2455</v>
      </c>
      <c r="K158" s="832" t="s">
        <v>2456</v>
      </c>
      <c r="L158" s="835">
        <v>445.63</v>
      </c>
      <c r="M158" s="835">
        <v>1336.8899999999999</v>
      </c>
      <c r="N158" s="832">
        <v>3</v>
      </c>
      <c r="O158" s="836">
        <v>3</v>
      </c>
      <c r="P158" s="835">
        <v>1336.8899999999999</v>
      </c>
      <c r="Q158" s="837">
        <v>1</v>
      </c>
      <c r="R158" s="832">
        <v>3</v>
      </c>
      <c r="S158" s="837">
        <v>1</v>
      </c>
      <c r="T158" s="836">
        <v>3</v>
      </c>
      <c r="U158" s="838">
        <v>1</v>
      </c>
    </row>
    <row r="159" spans="1:21" ht="14.4" customHeight="1" x14ac:dyDescent="0.3">
      <c r="A159" s="831">
        <v>4</v>
      </c>
      <c r="B159" s="832" t="s">
        <v>2047</v>
      </c>
      <c r="C159" s="832" t="s">
        <v>2054</v>
      </c>
      <c r="D159" s="833" t="s">
        <v>3990</v>
      </c>
      <c r="E159" s="834" t="s">
        <v>2068</v>
      </c>
      <c r="F159" s="832" t="s">
        <v>2050</v>
      </c>
      <c r="G159" s="832" t="s">
        <v>2254</v>
      </c>
      <c r="H159" s="832" t="s">
        <v>576</v>
      </c>
      <c r="I159" s="832" t="s">
        <v>2457</v>
      </c>
      <c r="J159" s="832" t="s">
        <v>2458</v>
      </c>
      <c r="K159" s="832" t="s">
        <v>2459</v>
      </c>
      <c r="L159" s="835">
        <v>1472.67</v>
      </c>
      <c r="M159" s="835">
        <v>5890.68</v>
      </c>
      <c r="N159" s="832">
        <v>4</v>
      </c>
      <c r="O159" s="836">
        <v>2</v>
      </c>
      <c r="P159" s="835">
        <v>5890.68</v>
      </c>
      <c r="Q159" s="837">
        <v>1</v>
      </c>
      <c r="R159" s="832">
        <v>4</v>
      </c>
      <c r="S159" s="837">
        <v>1</v>
      </c>
      <c r="T159" s="836">
        <v>2</v>
      </c>
      <c r="U159" s="838">
        <v>1</v>
      </c>
    </row>
    <row r="160" spans="1:21" ht="14.4" customHeight="1" x14ac:dyDescent="0.3">
      <c r="A160" s="831">
        <v>4</v>
      </c>
      <c r="B160" s="832" t="s">
        <v>2047</v>
      </c>
      <c r="C160" s="832" t="s">
        <v>2054</v>
      </c>
      <c r="D160" s="833" t="s">
        <v>3990</v>
      </c>
      <c r="E160" s="834" t="s">
        <v>2068</v>
      </c>
      <c r="F160" s="832" t="s">
        <v>2050</v>
      </c>
      <c r="G160" s="832" t="s">
        <v>2254</v>
      </c>
      <c r="H160" s="832" t="s">
        <v>576</v>
      </c>
      <c r="I160" s="832" t="s">
        <v>2460</v>
      </c>
      <c r="J160" s="832" t="s">
        <v>2461</v>
      </c>
      <c r="K160" s="832" t="s">
        <v>2462</v>
      </c>
      <c r="L160" s="835">
        <v>2815.92</v>
      </c>
      <c r="M160" s="835">
        <v>5631.84</v>
      </c>
      <c r="N160" s="832">
        <v>2</v>
      </c>
      <c r="O160" s="836">
        <v>1</v>
      </c>
      <c r="P160" s="835">
        <v>5631.84</v>
      </c>
      <c r="Q160" s="837">
        <v>1</v>
      </c>
      <c r="R160" s="832">
        <v>2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4</v>
      </c>
      <c r="B161" s="832" t="s">
        <v>2047</v>
      </c>
      <c r="C161" s="832" t="s">
        <v>2054</v>
      </c>
      <c r="D161" s="833" t="s">
        <v>3990</v>
      </c>
      <c r="E161" s="834" t="s">
        <v>2068</v>
      </c>
      <c r="F161" s="832" t="s">
        <v>2050</v>
      </c>
      <c r="G161" s="832" t="s">
        <v>2254</v>
      </c>
      <c r="H161" s="832" t="s">
        <v>576</v>
      </c>
      <c r="I161" s="832" t="s">
        <v>2463</v>
      </c>
      <c r="J161" s="832" t="s">
        <v>2464</v>
      </c>
      <c r="K161" s="832" t="s">
        <v>2465</v>
      </c>
      <c r="L161" s="835">
        <v>5343.9</v>
      </c>
      <c r="M161" s="835">
        <v>26719.5</v>
      </c>
      <c r="N161" s="832">
        <v>5</v>
      </c>
      <c r="O161" s="836">
        <v>2</v>
      </c>
      <c r="P161" s="835">
        <v>26719.5</v>
      </c>
      <c r="Q161" s="837">
        <v>1</v>
      </c>
      <c r="R161" s="832">
        <v>5</v>
      </c>
      <c r="S161" s="837">
        <v>1</v>
      </c>
      <c r="T161" s="836">
        <v>2</v>
      </c>
      <c r="U161" s="838">
        <v>1</v>
      </c>
    </row>
    <row r="162" spans="1:21" ht="14.4" customHeight="1" x14ac:dyDescent="0.3">
      <c r="A162" s="831">
        <v>4</v>
      </c>
      <c r="B162" s="832" t="s">
        <v>2047</v>
      </c>
      <c r="C162" s="832" t="s">
        <v>2054</v>
      </c>
      <c r="D162" s="833" t="s">
        <v>3990</v>
      </c>
      <c r="E162" s="834" t="s">
        <v>2068</v>
      </c>
      <c r="F162" s="832" t="s">
        <v>2050</v>
      </c>
      <c r="G162" s="832" t="s">
        <v>2254</v>
      </c>
      <c r="H162" s="832" t="s">
        <v>576</v>
      </c>
      <c r="I162" s="832" t="s">
        <v>2466</v>
      </c>
      <c r="J162" s="832" t="s">
        <v>2435</v>
      </c>
      <c r="K162" s="832" t="s">
        <v>2467</v>
      </c>
      <c r="L162" s="835">
        <v>1500.3</v>
      </c>
      <c r="M162" s="835">
        <v>3000.6</v>
      </c>
      <c r="N162" s="832">
        <v>2</v>
      </c>
      <c r="O162" s="836">
        <v>1</v>
      </c>
      <c r="P162" s="835">
        <v>3000.6</v>
      </c>
      <c r="Q162" s="837">
        <v>1</v>
      </c>
      <c r="R162" s="832">
        <v>2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4</v>
      </c>
      <c r="B163" s="832" t="s">
        <v>2047</v>
      </c>
      <c r="C163" s="832" t="s">
        <v>2054</v>
      </c>
      <c r="D163" s="833" t="s">
        <v>3990</v>
      </c>
      <c r="E163" s="834" t="s">
        <v>2068</v>
      </c>
      <c r="F163" s="832" t="s">
        <v>2050</v>
      </c>
      <c r="G163" s="832" t="s">
        <v>2254</v>
      </c>
      <c r="H163" s="832" t="s">
        <v>576</v>
      </c>
      <c r="I163" s="832" t="s">
        <v>2468</v>
      </c>
      <c r="J163" s="832" t="s">
        <v>2469</v>
      </c>
      <c r="K163" s="832" t="s">
        <v>2470</v>
      </c>
      <c r="L163" s="835">
        <v>491.09</v>
      </c>
      <c r="M163" s="835">
        <v>982.18</v>
      </c>
      <c r="N163" s="832">
        <v>2</v>
      </c>
      <c r="O163" s="836">
        <v>2</v>
      </c>
      <c r="P163" s="835">
        <v>982.18</v>
      </c>
      <c r="Q163" s="837">
        <v>1</v>
      </c>
      <c r="R163" s="832">
        <v>2</v>
      </c>
      <c r="S163" s="837">
        <v>1</v>
      </c>
      <c r="T163" s="836">
        <v>2</v>
      </c>
      <c r="U163" s="838">
        <v>1</v>
      </c>
    </row>
    <row r="164" spans="1:21" ht="14.4" customHeight="1" x14ac:dyDescent="0.3">
      <c r="A164" s="831">
        <v>4</v>
      </c>
      <c r="B164" s="832" t="s">
        <v>2047</v>
      </c>
      <c r="C164" s="832" t="s">
        <v>2054</v>
      </c>
      <c r="D164" s="833" t="s">
        <v>3990</v>
      </c>
      <c r="E164" s="834" t="s">
        <v>2068</v>
      </c>
      <c r="F164" s="832" t="s">
        <v>2050</v>
      </c>
      <c r="G164" s="832" t="s">
        <v>2254</v>
      </c>
      <c r="H164" s="832" t="s">
        <v>576</v>
      </c>
      <c r="I164" s="832" t="s">
        <v>2471</v>
      </c>
      <c r="J164" s="832" t="s">
        <v>2472</v>
      </c>
      <c r="K164" s="832" t="s">
        <v>2473</v>
      </c>
      <c r="L164" s="835">
        <v>300</v>
      </c>
      <c r="M164" s="835">
        <v>6300</v>
      </c>
      <c r="N164" s="832">
        <v>21</v>
      </c>
      <c r="O164" s="836">
        <v>10</v>
      </c>
      <c r="P164" s="835">
        <v>5400</v>
      </c>
      <c r="Q164" s="837">
        <v>0.8571428571428571</v>
      </c>
      <c r="R164" s="832">
        <v>18</v>
      </c>
      <c r="S164" s="837">
        <v>0.8571428571428571</v>
      </c>
      <c r="T164" s="836">
        <v>9</v>
      </c>
      <c r="U164" s="838">
        <v>0.9</v>
      </c>
    </row>
    <row r="165" spans="1:21" ht="14.4" customHeight="1" x14ac:dyDescent="0.3">
      <c r="A165" s="831">
        <v>4</v>
      </c>
      <c r="B165" s="832" t="s">
        <v>2047</v>
      </c>
      <c r="C165" s="832" t="s">
        <v>2054</v>
      </c>
      <c r="D165" s="833" t="s">
        <v>3990</v>
      </c>
      <c r="E165" s="834" t="s">
        <v>2068</v>
      </c>
      <c r="F165" s="832" t="s">
        <v>2050</v>
      </c>
      <c r="G165" s="832" t="s">
        <v>2254</v>
      </c>
      <c r="H165" s="832" t="s">
        <v>576</v>
      </c>
      <c r="I165" s="832" t="s">
        <v>2474</v>
      </c>
      <c r="J165" s="832" t="s">
        <v>2475</v>
      </c>
      <c r="K165" s="832" t="s">
        <v>2476</v>
      </c>
      <c r="L165" s="835">
        <v>224.7</v>
      </c>
      <c r="M165" s="835">
        <v>224.7</v>
      </c>
      <c r="N165" s="832">
        <v>1</v>
      </c>
      <c r="O165" s="836">
        <v>1</v>
      </c>
      <c r="P165" s="835">
        <v>224.7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4</v>
      </c>
      <c r="B166" s="832" t="s">
        <v>2047</v>
      </c>
      <c r="C166" s="832" t="s">
        <v>2054</v>
      </c>
      <c r="D166" s="833" t="s">
        <v>3990</v>
      </c>
      <c r="E166" s="834" t="s">
        <v>2068</v>
      </c>
      <c r="F166" s="832" t="s">
        <v>2050</v>
      </c>
      <c r="G166" s="832" t="s">
        <v>2254</v>
      </c>
      <c r="H166" s="832" t="s">
        <v>576</v>
      </c>
      <c r="I166" s="832" t="s">
        <v>2477</v>
      </c>
      <c r="J166" s="832" t="s">
        <v>2478</v>
      </c>
      <c r="K166" s="832" t="s">
        <v>1352</v>
      </c>
      <c r="L166" s="835">
        <v>981</v>
      </c>
      <c r="M166" s="835">
        <v>1962</v>
      </c>
      <c r="N166" s="832">
        <v>2</v>
      </c>
      <c r="O166" s="836">
        <v>2</v>
      </c>
      <c r="P166" s="835">
        <v>1962</v>
      </c>
      <c r="Q166" s="837">
        <v>1</v>
      </c>
      <c r="R166" s="832">
        <v>2</v>
      </c>
      <c r="S166" s="837">
        <v>1</v>
      </c>
      <c r="T166" s="836">
        <v>2</v>
      </c>
      <c r="U166" s="838">
        <v>1</v>
      </c>
    </row>
    <row r="167" spans="1:21" ht="14.4" customHeight="1" x14ac:dyDescent="0.3">
      <c r="A167" s="831">
        <v>4</v>
      </c>
      <c r="B167" s="832" t="s">
        <v>2047</v>
      </c>
      <c r="C167" s="832" t="s">
        <v>2054</v>
      </c>
      <c r="D167" s="833" t="s">
        <v>3990</v>
      </c>
      <c r="E167" s="834" t="s">
        <v>2068</v>
      </c>
      <c r="F167" s="832" t="s">
        <v>2050</v>
      </c>
      <c r="G167" s="832" t="s">
        <v>2254</v>
      </c>
      <c r="H167" s="832" t="s">
        <v>576</v>
      </c>
      <c r="I167" s="832" t="s">
        <v>2479</v>
      </c>
      <c r="J167" s="832" t="s">
        <v>2480</v>
      </c>
      <c r="K167" s="832" t="s">
        <v>2481</v>
      </c>
      <c r="L167" s="835">
        <v>175</v>
      </c>
      <c r="M167" s="835">
        <v>1925</v>
      </c>
      <c r="N167" s="832">
        <v>11</v>
      </c>
      <c r="O167" s="836">
        <v>8</v>
      </c>
      <c r="P167" s="835">
        <v>1225</v>
      </c>
      <c r="Q167" s="837">
        <v>0.63636363636363635</v>
      </c>
      <c r="R167" s="832">
        <v>7</v>
      </c>
      <c r="S167" s="837">
        <v>0.63636363636363635</v>
      </c>
      <c r="T167" s="836">
        <v>5</v>
      </c>
      <c r="U167" s="838">
        <v>0.625</v>
      </c>
    </row>
    <row r="168" spans="1:21" ht="14.4" customHeight="1" x14ac:dyDescent="0.3">
      <c r="A168" s="831">
        <v>4</v>
      </c>
      <c r="B168" s="832" t="s">
        <v>2047</v>
      </c>
      <c r="C168" s="832" t="s">
        <v>2054</v>
      </c>
      <c r="D168" s="833" t="s">
        <v>3990</v>
      </c>
      <c r="E168" s="834" t="s">
        <v>2068</v>
      </c>
      <c r="F168" s="832" t="s">
        <v>2050</v>
      </c>
      <c r="G168" s="832" t="s">
        <v>2254</v>
      </c>
      <c r="H168" s="832" t="s">
        <v>576</v>
      </c>
      <c r="I168" s="832" t="s">
        <v>2482</v>
      </c>
      <c r="J168" s="832" t="s">
        <v>2480</v>
      </c>
      <c r="K168" s="832" t="s">
        <v>2483</v>
      </c>
      <c r="L168" s="835">
        <v>135</v>
      </c>
      <c r="M168" s="835">
        <v>270</v>
      </c>
      <c r="N168" s="832">
        <v>2</v>
      </c>
      <c r="O168" s="836">
        <v>2</v>
      </c>
      <c r="P168" s="835">
        <v>135</v>
      </c>
      <c r="Q168" s="837">
        <v>0.5</v>
      </c>
      <c r="R168" s="832">
        <v>1</v>
      </c>
      <c r="S168" s="837">
        <v>0.5</v>
      </c>
      <c r="T168" s="836">
        <v>1</v>
      </c>
      <c r="U168" s="838">
        <v>0.5</v>
      </c>
    </row>
    <row r="169" spans="1:21" ht="14.4" customHeight="1" x14ac:dyDescent="0.3">
      <c r="A169" s="831">
        <v>4</v>
      </c>
      <c r="B169" s="832" t="s">
        <v>2047</v>
      </c>
      <c r="C169" s="832" t="s">
        <v>2054</v>
      </c>
      <c r="D169" s="833" t="s">
        <v>3990</v>
      </c>
      <c r="E169" s="834" t="s">
        <v>2068</v>
      </c>
      <c r="F169" s="832" t="s">
        <v>2050</v>
      </c>
      <c r="G169" s="832" t="s">
        <v>2254</v>
      </c>
      <c r="H169" s="832" t="s">
        <v>576</v>
      </c>
      <c r="I169" s="832" t="s">
        <v>2484</v>
      </c>
      <c r="J169" s="832" t="s">
        <v>2485</v>
      </c>
      <c r="K169" s="832" t="s">
        <v>2370</v>
      </c>
      <c r="L169" s="835">
        <v>220.68</v>
      </c>
      <c r="M169" s="835">
        <v>441.36</v>
      </c>
      <c r="N169" s="832">
        <v>2</v>
      </c>
      <c r="O169" s="836">
        <v>2</v>
      </c>
      <c r="P169" s="835">
        <v>441.36</v>
      </c>
      <c r="Q169" s="837">
        <v>1</v>
      </c>
      <c r="R169" s="832">
        <v>2</v>
      </c>
      <c r="S169" s="837">
        <v>1</v>
      </c>
      <c r="T169" s="836">
        <v>2</v>
      </c>
      <c r="U169" s="838">
        <v>1</v>
      </c>
    </row>
    <row r="170" spans="1:21" ht="14.4" customHeight="1" x14ac:dyDescent="0.3">
      <c r="A170" s="831">
        <v>4</v>
      </c>
      <c r="B170" s="832" t="s">
        <v>2047</v>
      </c>
      <c r="C170" s="832" t="s">
        <v>2054</v>
      </c>
      <c r="D170" s="833" t="s">
        <v>3990</v>
      </c>
      <c r="E170" s="834" t="s">
        <v>2068</v>
      </c>
      <c r="F170" s="832" t="s">
        <v>2050</v>
      </c>
      <c r="G170" s="832" t="s">
        <v>2254</v>
      </c>
      <c r="H170" s="832" t="s">
        <v>576</v>
      </c>
      <c r="I170" s="832" t="s">
        <v>2486</v>
      </c>
      <c r="J170" s="832" t="s">
        <v>2487</v>
      </c>
      <c r="K170" s="832" t="s">
        <v>1352</v>
      </c>
      <c r="L170" s="835">
        <v>1526.74</v>
      </c>
      <c r="M170" s="835">
        <v>4580.22</v>
      </c>
      <c r="N170" s="832">
        <v>3</v>
      </c>
      <c r="O170" s="836">
        <v>2</v>
      </c>
      <c r="P170" s="835">
        <v>4580.22</v>
      </c>
      <c r="Q170" s="837">
        <v>1</v>
      </c>
      <c r="R170" s="832">
        <v>3</v>
      </c>
      <c r="S170" s="837">
        <v>1</v>
      </c>
      <c r="T170" s="836">
        <v>2</v>
      </c>
      <c r="U170" s="838">
        <v>1</v>
      </c>
    </row>
    <row r="171" spans="1:21" ht="14.4" customHeight="1" x14ac:dyDescent="0.3">
      <c r="A171" s="831">
        <v>4</v>
      </c>
      <c r="B171" s="832" t="s">
        <v>2047</v>
      </c>
      <c r="C171" s="832" t="s">
        <v>2054</v>
      </c>
      <c r="D171" s="833" t="s">
        <v>3990</v>
      </c>
      <c r="E171" s="834" t="s">
        <v>2068</v>
      </c>
      <c r="F171" s="832" t="s">
        <v>2050</v>
      </c>
      <c r="G171" s="832" t="s">
        <v>2254</v>
      </c>
      <c r="H171" s="832" t="s">
        <v>576</v>
      </c>
      <c r="I171" s="832" t="s">
        <v>2488</v>
      </c>
      <c r="J171" s="832" t="s">
        <v>2489</v>
      </c>
      <c r="K171" s="832" t="s">
        <v>2490</v>
      </c>
      <c r="L171" s="835">
        <v>1000</v>
      </c>
      <c r="M171" s="835">
        <v>1000</v>
      </c>
      <c r="N171" s="832">
        <v>1</v>
      </c>
      <c r="O171" s="836">
        <v>1</v>
      </c>
      <c r="P171" s="835">
        <v>1000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4</v>
      </c>
      <c r="B172" s="832" t="s">
        <v>2047</v>
      </c>
      <c r="C172" s="832" t="s">
        <v>2054</v>
      </c>
      <c r="D172" s="833" t="s">
        <v>3990</v>
      </c>
      <c r="E172" s="834" t="s">
        <v>2068</v>
      </c>
      <c r="F172" s="832" t="s">
        <v>2050</v>
      </c>
      <c r="G172" s="832" t="s">
        <v>2254</v>
      </c>
      <c r="H172" s="832" t="s">
        <v>576</v>
      </c>
      <c r="I172" s="832" t="s">
        <v>2491</v>
      </c>
      <c r="J172" s="832" t="s">
        <v>2341</v>
      </c>
      <c r="K172" s="832" t="s">
        <v>2492</v>
      </c>
      <c r="L172" s="835">
        <v>1074.31</v>
      </c>
      <c r="M172" s="835">
        <v>3222.93</v>
      </c>
      <c r="N172" s="832">
        <v>3</v>
      </c>
      <c r="O172" s="836">
        <v>1</v>
      </c>
      <c r="P172" s="835">
        <v>3222.93</v>
      </c>
      <c r="Q172" s="837">
        <v>1</v>
      </c>
      <c r="R172" s="832">
        <v>3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4</v>
      </c>
      <c r="B173" s="832" t="s">
        <v>2047</v>
      </c>
      <c r="C173" s="832" t="s">
        <v>2054</v>
      </c>
      <c r="D173" s="833" t="s">
        <v>3990</v>
      </c>
      <c r="E173" s="834" t="s">
        <v>2068</v>
      </c>
      <c r="F173" s="832" t="s">
        <v>2050</v>
      </c>
      <c r="G173" s="832" t="s">
        <v>2254</v>
      </c>
      <c r="H173" s="832" t="s">
        <v>576</v>
      </c>
      <c r="I173" s="832" t="s">
        <v>2493</v>
      </c>
      <c r="J173" s="832" t="s">
        <v>2494</v>
      </c>
      <c r="K173" s="832" t="s">
        <v>2495</v>
      </c>
      <c r="L173" s="835">
        <v>2939</v>
      </c>
      <c r="M173" s="835">
        <v>23512</v>
      </c>
      <c r="N173" s="832">
        <v>8</v>
      </c>
      <c r="O173" s="836">
        <v>7</v>
      </c>
      <c r="P173" s="835">
        <v>23512</v>
      </c>
      <c r="Q173" s="837">
        <v>1</v>
      </c>
      <c r="R173" s="832">
        <v>8</v>
      </c>
      <c r="S173" s="837">
        <v>1</v>
      </c>
      <c r="T173" s="836">
        <v>7</v>
      </c>
      <c r="U173" s="838">
        <v>1</v>
      </c>
    </row>
    <row r="174" spans="1:21" ht="14.4" customHeight="1" x14ac:dyDescent="0.3">
      <c r="A174" s="831">
        <v>4</v>
      </c>
      <c r="B174" s="832" t="s">
        <v>2047</v>
      </c>
      <c r="C174" s="832" t="s">
        <v>2054</v>
      </c>
      <c r="D174" s="833" t="s">
        <v>3990</v>
      </c>
      <c r="E174" s="834" t="s">
        <v>2068</v>
      </c>
      <c r="F174" s="832" t="s">
        <v>2050</v>
      </c>
      <c r="G174" s="832" t="s">
        <v>2254</v>
      </c>
      <c r="H174" s="832" t="s">
        <v>576</v>
      </c>
      <c r="I174" s="832" t="s">
        <v>2496</v>
      </c>
      <c r="J174" s="832" t="s">
        <v>2497</v>
      </c>
      <c r="K174" s="832" t="s">
        <v>2498</v>
      </c>
      <c r="L174" s="835">
        <v>1249.73</v>
      </c>
      <c r="M174" s="835">
        <v>22495.14</v>
      </c>
      <c r="N174" s="832">
        <v>18</v>
      </c>
      <c r="O174" s="836">
        <v>2</v>
      </c>
      <c r="P174" s="835">
        <v>22495.14</v>
      </c>
      <c r="Q174" s="837">
        <v>1</v>
      </c>
      <c r="R174" s="832">
        <v>18</v>
      </c>
      <c r="S174" s="837">
        <v>1</v>
      </c>
      <c r="T174" s="836">
        <v>2</v>
      </c>
      <c r="U174" s="838">
        <v>1</v>
      </c>
    </row>
    <row r="175" spans="1:21" ht="14.4" customHeight="1" x14ac:dyDescent="0.3">
      <c r="A175" s="831">
        <v>4</v>
      </c>
      <c r="B175" s="832" t="s">
        <v>2047</v>
      </c>
      <c r="C175" s="832" t="s">
        <v>2054</v>
      </c>
      <c r="D175" s="833" t="s">
        <v>3990</v>
      </c>
      <c r="E175" s="834" t="s">
        <v>2068</v>
      </c>
      <c r="F175" s="832" t="s">
        <v>2050</v>
      </c>
      <c r="G175" s="832" t="s">
        <v>2254</v>
      </c>
      <c r="H175" s="832" t="s">
        <v>576</v>
      </c>
      <c r="I175" s="832" t="s">
        <v>2499</v>
      </c>
      <c r="J175" s="832" t="s">
        <v>2500</v>
      </c>
      <c r="K175" s="832" t="s">
        <v>2501</v>
      </c>
      <c r="L175" s="835">
        <v>519.9</v>
      </c>
      <c r="M175" s="835">
        <v>4159.2</v>
      </c>
      <c r="N175" s="832">
        <v>8</v>
      </c>
      <c r="O175" s="836">
        <v>4</v>
      </c>
      <c r="P175" s="835">
        <v>4159.2</v>
      </c>
      <c r="Q175" s="837">
        <v>1</v>
      </c>
      <c r="R175" s="832">
        <v>8</v>
      </c>
      <c r="S175" s="837">
        <v>1</v>
      </c>
      <c r="T175" s="836">
        <v>4</v>
      </c>
      <c r="U175" s="838">
        <v>1</v>
      </c>
    </row>
    <row r="176" spans="1:21" ht="14.4" customHeight="1" x14ac:dyDescent="0.3">
      <c r="A176" s="831">
        <v>4</v>
      </c>
      <c r="B176" s="832" t="s">
        <v>2047</v>
      </c>
      <c r="C176" s="832" t="s">
        <v>2054</v>
      </c>
      <c r="D176" s="833" t="s">
        <v>3990</v>
      </c>
      <c r="E176" s="834" t="s">
        <v>2068</v>
      </c>
      <c r="F176" s="832" t="s">
        <v>2050</v>
      </c>
      <c r="G176" s="832" t="s">
        <v>2254</v>
      </c>
      <c r="H176" s="832" t="s">
        <v>576</v>
      </c>
      <c r="I176" s="832" t="s">
        <v>2502</v>
      </c>
      <c r="J176" s="832" t="s">
        <v>2503</v>
      </c>
      <c r="K176" s="832" t="s">
        <v>2504</v>
      </c>
      <c r="L176" s="835">
        <v>630.11</v>
      </c>
      <c r="M176" s="835">
        <v>6301.1</v>
      </c>
      <c r="N176" s="832">
        <v>10</v>
      </c>
      <c r="O176" s="836">
        <v>2</v>
      </c>
      <c r="P176" s="835">
        <v>6301.1</v>
      </c>
      <c r="Q176" s="837">
        <v>1</v>
      </c>
      <c r="R176" s="832">
        <v>10</v>
      </c>
      <c r="S176" s="837">
        <v>1</v>
      </c>
      <c r="T176" s="836">
        <v>2</v>
      </c>
      <c r="U176" s="838">
        <v>1</v>
      </c>
    </row>
    <row r="177" spans="1:21" ht="14.4" customHeight="1" x14ac:dyDescent="0.3">
      <c r="A177" s="831">
        <v>4</v>
      </c>
      <c r="B177" s="832" t="s">
        <v>2047</v>
      </c>
      <c r="C177" s="832" t="s">
        <v>2054</v>
      </c>
      <c r="D177" s="833" t="s">
        <v>3990</v>
      </c>
      <c r="E177" s="834" t="s">
        <v>2068</v>
      </c>
      <c r="F177" s="832" t="s">
        <v>2050</v>
      </c>
      <c r="G177" s="832" t="s">
        <v>2254</v>
      </c>
      <c r="H177" s="832" t="s">
        <v>576</v>
      </c>
      <c r="I177" s="832" t="s">
        <v>2505</v>
      </c>
      <c r="J177" s="832" t="s">
        <v>2506</v>
      </c>
      <c r="K177" s="832" t="s">
        <v>2507</v>
      </c>
      <c r="L177" s="835">
        <v>2284</v>
      </c>
      <c r="M177" s="835">
        <v>6852</v>
      </c>
      <c r="N177" s="832">
        <v>3</v>
      </c>
      <c r="O177" s="836">
        <v>2</v>
      </c>
      <c r="P177" s="835">
        <v>6852</v>
      </c>
      <c r="Q177" s="837">
        <v>1</v>
      </c>
      <c r="R177" s="832">
        <v>3</v>
      </c>
      <c r="S177" s="837">
        <v>1</v>
      </c>
      <c r="T177" s="836">
        <v>2</v>
      </c>
      <c r="U177" s="838">
        <v>1</v>
      </c>
    </row>
    <row r="178" spans="1:21" ht="14.4" customHeight="1" x14ac:dyDescent="0.3">
      <c r="A178" s="831">
        <v>4</v>
      </c>
      <c r="B178" s="832" t="s">
        <v>2047</v>
      </c>
      <c r="C178" s="832" t="s">
        <v>2054</v>
      </c>
      <c r="D178" s="833" t="s">
        <v>3990</v>
      </c>
      <c r="E178" s="834" t="s">
        <v>2068</v>
      </c>
      <c r="F178" s="832" t="s">
        <v>2050</v>
      </c>
      <c r="G178" s="832" t="s">
        <v>2254</v>
      </c>
      <c r="H178" s="832" t="s">
        <v>576</v>
      </c>
      <c r="I178" s="832" t="s">
        <v>2508</v>
      </c>
      <c r="J178" s="832" t="s">
        <v>2509</v>
      </c>
      <c r="K178" s="832" t="s">
        <v>2510</v>
      </c>
      <c r="L178" s="835">
        <v>539.6</v>
      </c>
      <c r="M178" s="835">
        <v>539.6</v>
      </c>
      <c r="N178" s="832">
        <v>1</v>
      </c>
      <c r="O178" s="836">
        <v>1</v>
      </c>
      <c r="P178" s="835">
        <v>539.6</v>
      </c>
      <c r="Q178" s="837">
        <v>1</v>
      </c>
      <c r="R178" s="832">
        <v>1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4</v>
      </c>
      <c r="B179" s="832" t="s">
        <v>2047</v>
      </c>
      <c r="C179" s="832" t="s">
        <v>2054</v>
      </c>
      <c r="D179" s="833" t="s">
        <v>3990</v>
      </c>
      <c r="E179" s="834" t="s">
        <v>2068</v>
      </c>
      <c r="F179" s="832" t="s">
        <v>2050</v>
      </c>
      <c r="G179" s="832" t="s">
        <v>2254</v>
      </c>
      <c r="H179" s="832" t="s">
        <v>576</v>
      </c>
      <c r="I179" s="832" t="s">
        <v>2511</v>
      </c>
      <c r="J179" s="832" t="s">
        <v>2512</v>
      </c>
      <c r="K179" s="832" t="s">
        <v>2513</v>
      </c>
      <c r="L179" s="835">
        <v>335.62</v>
      </c>
      <c r="M179" s="835">
        <v>2013.7199999999998</v>
      </c>
      <c r="N179" s="832">
        <v>6</v>
      </c>
      <c r="O179" s="836">
        <v>3</v>
      </c>
      <c r="P179" s="835">
        <v>2013.7199999999998</v>
      </c>
      <c r="Q179" s="837">
        <v>1</v>
      </c>
      <c r="R179" s="832">
        <v>6</v>
      </c>
      <c r="S179" s="837">
        <v>1</v>
      </c>
      <c r="T179" s="836">
        <v>3</v>
      </c>
      <c r="U179" s="838">
        <v>1</v>
      </c>
    </row>
    <row r="180" spans="1:21" ht="14.4" customHeight="1" x14ac:dyDescent="0.3">
      <c r="A180" s="831">
        <v>4</v>
      </c>
      <c r="B180" s="832" t="s">
        <v>2047</v>
      </c>
      <c r="C180" s="832" t="s">
        <v>2054</v>
      </c>
      <c r="D180" s="833" t="s">
        <v>3990</v>
      </c>
      <c r="E180" s="834" t="s">
        <v>2068</v>
      </c>
      <c r="F180" s="832" t="s">
        <v>2050</v>
      </c>
      <c r="G180" s="832" t="s">
        <v>2254</v>
      </c>
      <c r="H180" s="832" t="s">
        <v>576</v>
      </c>
      <c r="I180" s="832" t="s">
        <v>2514</v>
      </c>
      <c r="J180" s="832" t="s">
        <v>2515</v>
      </c>
      <c r="K180" s="832" t="s">
        <v>2516</v>
      </c>
      <c r="L180" s="835">
        <v>175</v>
      </c>
      <c r="M180" s="835">
        <v>875</v>
      </c>
      <c r="N180" s="832">
        <v>5</v>
      </c>
      <c r="O180" s="836">
        <v>3</v>
      </c>
      <c r="P180" s="835">
        <v>700</v>
      </c>
      <c r="Q180" s="837">
        <v>0.8</v>
      </c>
      <c r="R180" s="832">
        <v>4</v>
      </c>
      <c r="S180" s="837">
        <v>0.8</v>
      </c>
      <c r="T180" s="836">
        <v>2</v>
      </c>
      <c r="U180" s="838">
        <v>0.66666666666666663</v>
      </c>
    </row>
    <row r="181" spans="1:21" ht="14.4" customHeight="1" x14ac:dyDescent="0.3">
      <c r="A181" s="831">
        <v>4</v>
      </c>
      <c r="B181" s="832" t="s">
        <v>2047</v>
      </c>
      <c r="C181" s="832" t="s">
        <v>2054</v>
      </c>
      <c r="D181" s="833" t="s">
        <v>3990</v>
      </c>
      <c r="E181" s="834" t="s">
        <v>2068</v>
      </c>
      <c r="F181" s="832" t="s">
        <v>2050</v>
      </c>
      <c r="G181" s="832" t="s">
        <v>2254</v>
      </c>
      <c r="H181" s="832" t="s">
        <v>576</v>
      </c>
      <c r="I181" s="832" t="s">
        <v>2517</v>
      </c>
      <c r="J181" s="832" t="s">
        <v>2518</v>
      </c>
      <c r="K181" s="832" t="s">
        <v>2519</v>
      </c>
      <c r="L181" s="835">
        <v>295.88</v>
      </c>
      <c r="M181" s="835">
        <v>2071.16</v>
      </c>
      <c r="N181" s="832">
        <v>7</v>
      </c>
      <c r="O181" s="836">
        <v>4</v>
      </c>
      <c r="P181" s="835">
        <v>1775.28</v>
      </c>
      <c r="Q181" s="837">
        <v>0.85714285714285721</v>
      </c>
      <c r="R181" s="832">
        <v>6</v>
      </c>
      <c r="S181" s="837">
        <v>0.8571428571428571</v>
      </c>
      <c r="T181" s="836">
        <v>3</v>
      </c>
      <c r="U181" s="838">
        <v>0.75</v>
      </c>
    </row>
    <row r="182" spans="1:21" ht="14.4" customHeight="1" x14ac:dyDescent="0.3">
      <c r="A182" s="831">
        <v>4</v>
      </c>
      <c r="B182" s="832" t="s">
        <v>2047</v>
      </c>
      <c r="C182" s="832" t="s">
        <v>2054</v>
      </c>
      <c r="D182" s="833" t="s">
        <v>3990</v>
      </c>
      <c r="E182" s="834" t="s">
        <v>2068</v>
      </c>
      <c r="F182" s="832" t="s">
        <v>2050</v>
      </c>
      <c r="G182" s="832" t="s">
        <v>2254</v>
      </c>
      <c r="H182" s="832" t="s">
        <v>576</v>
      </c>
      <c r="I182" s="832" t="s">
        <v>2520</v>
      </c>
      <c r="J182" s="832" t="s">
        <v>2521</v>
      </c>
      <c r="K182" s="832" t="s">
        <v>2522</v>
      </c>
      <c r="L182" s="835">
        <v>2411.62</v>
      </c>
      <c r="M182" s="835">
        <v>9646.48</v>
      </c>
      <c r="N182" s="832">
        <v>4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4</v>
      </c>
      <c r="B183" s="832" t="s">
        <v>2047</v>
      </c>
      <c r="C183" s="832" t="s">
        <v>2054</v>
      </c>
      <c r="D183" s="833" t="s">
        <v>3990</v>
      </c>
      <c r="E183" s="834" t="s">
        <v>2068</v>
      </c>
      <c r="F183" s="832" t="s">
        <v>2050</v>
      </c>
      <c r="G183" s="832" t="s">
        <v>2254</v>
      </c>
      <c r="H183" s="832" t="s">
        <v>576</v>
      </c>
      <c r="I183" s="832" t="s">
        <v>2523</v>
      </c>
      <c r="J183" s="832" t="s">
        <v>2524</v>
      </c>
      <c r="K183" s="832" t="s">
        <v>2525</v>
      </c>
      <c r="L183" s="835">
        <v>221.37</v>
      </c>
      <c r="M183" s="835">
        <v>221.37</v>
      </c>
      <c r="N183" s="832">
        <v>1</v>
      </c>
      <c r="O183" s="836">
        <v>1</v>
      </c>
      <c r="P183" s="835">
        <v>221.37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4</v>
      </c>
      <c r="B184" s="832" t="s">
        <v>2047</v>
      </c>
      <c r="C184" s="832" t="s">
        <v>2054</v>
      </c>
      <c r="D184" s="833" t="s">
        <v>3990</v>
      </c>
      <c r="E184" s="834" t="s">
        <v>2068</v>
      </c>
      <c r="F184" s="832" t="s">
        <v>2050</v>
      </c>
      <c r="G184" s="832" t="s">
        <v>2254</v>
      </c>
      <c r="H184" s="832" t="s">
        <v>576</v>
      </c>
      <c r="I184" s="832" t="s">
        <v>2526</v>
      </c>
      <c r="J184" s="832" t="s">
        <v>2527</v>
      </c>
      <c r="K184" s="832" t="s">
        <v>2528</v>
      </c>
      <c r="L184" s="835">
        <v>299.89999999999998</v>
      </c>
      <c r="M184" s="835">
        <v>899.69999999999993</v>
      </c>
      <c r="N184" s="832">
        <v>3</v>
      </c>
      <c r="O184" s="836">
        <v>2</v>
      </c>
      <c r="P184" s="835">
        <v>899.69999999999993</v>
      </c>
      <c r="Q184" s="837">
        <v>1</v>
      </c>
      <c r="R184" s="832">
        <v>3</v>
      </c>
      <c r="S184" s="837">
        <v>1</v>
      </c>
      <c r="T184" s="836">
        <v>2</v>
      </c>
      <c r="U184" s="838">
        <v>1</v>
      </c>
    </row>
    <row r="185" spans="1:21" ht="14.4" customHeight="1" x14ac:dyDescent="0.3">
      <c r="A185" s="831">
        <v>4</v>
      </c>
      <c r="B185" s="832" t="s">
        <v>2047</v>
      </c>
      <c r="C185" s="832" t="s">
        <v>2054</v>
      </c>
      <c r="D185" s="833" t="s">
        <v>3990</v>
      </c>
      <c r="E185" s="834" t="s">
        <v>2068</v>
      </c>
      <c r="F185" s="832" t="s">
        <v>2050</v>
      </c>
      <c r="G185" s="832" t="s">
        <v>2254</v>
      </c>
      <c r="H185" s="832" t="s">
        <v>576</v>
      </c>
      <c r="I185" s="832" t="s">
        <v>2529</v>
      </c>
      <c r="J185" s="832" t="s">
        <v>2530</v>
      </c>
      <c r="K185" s="832" t="s">
        <v>2528</v>
      </c>
      <c r="L185" s="835">
        <v>499.99</v>
      </c>
      <c r="M185" s="835">
        <v>2499.9499999999998</v>
      </c>
      <c r="N185" s="832">
        <v>5</v>
      </c>
      <c r="O185" s="836">
        <v>3</v>
      </c>
      <c r="P185" s="835">
        <v>1999.96</v>
      </c>
      <c r="Q185" s="837">
        <v>0.8</v>
      </c>
      <c r="R185" s="832">
        <v>4</v>
      </c>
      <c r="S185" s="837">
        <v>0.8</v>
      </c>
      <c r="T185" s="836">
        <v>2</v>
      </c>
      <c r="U185" s="838">
        <v>0.66666666666666663</v>
      </c>
    </row>
    <row r="186" spans="1:21" ht="14.4" customHeight="1" x14ac:dyDescent="0.3">
      <c r="A186" s="831">
        <v>4</v>
      </c>
      <c r="B186" s="832" t="s">
        <v>2047</v>
      </c>
      <c r="C186" s="832" t="s">
        <v>2054</v>
      </c>
      <c r="D186" s="833" t="s">
        <v>3990</v>
      </c>
      <c r="E186" s="834" t="s">
        <v>2068</v>
      </c>
      <c r="F186" s="832" t="s">
        <v>2050</v>
      </c>
      <c r="G186" s="832" t="s">
        <v>2254</v>
      </c>
      <c r="H186" s="832" t="s">
        <v>576</v>
      </c>
      <c r="I186" s="832" t="s">
        <v>2531</v>
      </c>
      <c r="J186" s="832" t="s">
        <v>2532</v>
      </c>
      <c r="K186" s="832" t="s">
        <v>2533</v>
      </c>
      <c r="L186" s="835">
        <v>599.44000000000005</v>
      </c>
      <c r="M186" s="835">
        <v>1798.3200000000002</v>
      </c>
      <c r="N186" s="832">
        <v>3</v>
      </c>
      <c r="O186" s="836">
        <v>3</v>
      </c>
      <c r="P186" s="835">
        <v>599.44000000000005</v>
      </c>
      <c r="Q186" s="837">
        <v>0.33333333333333331</v>
      </c>
      <c r="R186" s="832">
        <v>1</v>
      </c>
      <c r="S186" s="837">
        <v>0.33333333333333331</v>
      </c>
      <c r="T186" s="836">
        <v>1</v>
      </c>
      <c r="U186" s="838">
        <v>0.33333333333333331</v>
      </c>
    </row>
    <row r="187" spans="1:21" ht="14.4" customHeight="1" x14ac:dyDescent="0.3">
      <c r="A187" s="831">
        <v>4</v>
      </c>
      <c r="B187" s="832" t="s">
        <v>2047</v>
      </c>
      <c r="C187" s="832" t="s">
        <v>2054</v>
      </c>
      <c r="D187" s="833" t="s">
        <v>3990</v>
      </c>
      <c r="E187" s="834" t="s">
        <v>2068</v>
      </c>
      <c r="F187" s="832" t="s">
        <v>2050</v>
      </c>
      <c r="G187" s="832" t="s">
        <v>2254</v>
      </c>
      <c r="H187" s="832" t="s">
        <v>576</v>
      </c>
      <c r="I187" s="832" t="s">
        <v>2534</v>
      </c>
      <c r="J187" s="832" t="s">
        <v>2530</v>
      </c>
      <c r="K187" s="832" t="s">
        <v>2535</v>
      </c>
      <c r="L187" s="835">
        <v>999.98</v>
      </c>
      <c r="M187" s="835">
        <v>3999.92</v>
      </c>
      <c r="N187" s="832">
        <v>4</v>
      </c>
      <c r="O187" s="836">
        <v>3</v>
      </c>
      <c r="P187" s="835">
        <v>3999.92</v>
      </c>
      <c r="Q187" s="837">
        <v>1</v>
      </c>
      <c r="R187" s="832">
        <v>4</v>
      </c>
      <c r="S187" s="837">
        <v>1</v>
      </c>
      <c r="T187" s="836">
        <v>3</v>
      </c>
      <c r="U187" s="838">
        <v>1</v>
      </c>
    </row>
    <row r="188" spans="1:21" ht="14.4" customHeight="1" x14ac:dyDescent="0.3">
      <c r="A188" s="831">
        <v>4</v>
      </c>
      <c r="B188" s="832" t="s">
        <v>2047</v>
      </c>
      <c r="C188" s="832" t="s">
        <v>2054</v>
      </c>
      <c r="D188" s="833" t="s">
        <v>3990</v>
      </c>
      <c r="E188" s="834" t="s">
        <v>2068</v>
      </c>
      <c r="F188" s="832" t="s">
        <v>2050</v>
      </c>
      <c r="G188" s="832" t="s">
        <v>2254</v>
      </c>
      <c r="H188" s="832" t="s">
        <v>576</v>
      </c>
      <c r="I188" s="832" t="s">
        <v>2536</v>
      </c>
      <c r="J188" s="832" t="s">
        <v>2335</v>
      </c>
      <c r="K188" s="832" t="s">
        <v>2537</v>
      </c>
      <c r="L188" s="835">
        <v>1987.45</v>
      </c>
      <c r="M188" s="835">
        <v>5962.35</v>
      </c>
      <c r="N188" s="832">
        <v>3</v>
      </c>
      <c r="O188" s="836">
        <v>1</v>
      </c>
      <c r="P188" s="835">
        <v>5962.35</v>
      </c>
      <c r="Q188" s="837">
        <v>1</v>
      </c>
      <c r="R188" s="832">
        <v>3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4</v>
      </c>
      <c r="B189" s="832" t="s">
        <v>2047</v>
      </c>
      <c r="C189" s="832" t="s">
        <v>2054</v>
      </c>
      <c r="D189" s="833" t="s">
        <v>3990</v>
      </c>
      <c r="E189" s="834" t="s">
        <v>2068</v>
      </c>
      <c r="F189" s="832" t="s">
        <v>2050</v>
      </c>
      <c r="G189" s="832" t="s">
        <v>2254</v>
      </c>
      <c r="H189" s="832" t="s">
        <v>576</v>
      </c>
      <c r="I189" s="832" t="s">
        <v>2538</v>
      </c>
      <c r="J189" s="832" t="s">
        <v>2539</v>
      </c>
      <c r="K189" s="832" t="s">
        <v>2540</v>
      </c>
      <c r="L189" s="835">
        <v>274.32</v>
      </c>
      <c r="M189" s="835">
        <v>274.32</v>
      </c>
      <c r="N189" s="832">
        <v>1</v>
      </c>
      <c r="O189" s="836">
        <v>1</v>
      </c>
      <c r="P189" s="835">
        <v>274.32</v>
      </c>
      <c r="Q189" s="837">
        <v>1</v>
      </c>
      <c r="R189" s="832">
        <v>1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4</v>
      </c>
      <c r="B190" s="832" t="s">
        <v>2047</v>
      </c>
      <c r="C190" s="832" t="s">
        <v>2054</v>
      </c>
      <c r="D190" s="833" t="s">
        <v>3990</v>
      </c>
      <c r="E190" s="834" t="s">
        <v>2068</v>
      </c>
      <c r="F190" s="832" t="s">
        <v>2050</v>
      </c>
      <c r="G190" s="832" t="s">
        <v>2254</v>
      </c>
      <c r="H190" s="832" t="s">
        <v>576</v>
      </c>
      <c r="I190" s="832" t="s">
        <v>2541</v>
      </c>
      <c r="J190" s="832" t="s">
        <v>2542</v>
      </c>
      <c r="K190" s="832" t="s">
        <v>2543</v>
      </c>
      <c r="L190" s="835">
        <v>2809.49</v>
      </c>
      <c r="M190" s="835">
        <v>42142.349999999991</v>
      </c>
      <c r="N190" s="832">
        <v>15</v>
      </c>
      <c r="O190" s="836">
        <v>2</v>
      </c>
      <c r="P190" s="835">
        <v>25285.409999999996</v>
      </c>
      <c r="Q190" s="837">
        <v>0.60000000000000009</v>
      </c>
      <c r="R190" s="832">
        <v>9</v>
      </c>
      <c r="S190" s="837">
        <v>0.6</v>
      </c>
      <c r="T190" s="836">
        <v>1</v>
      </c>
      <c r="U190" s="838">
        <v>0.5</v>
      </c>
    </row>
    <row r="191" spans="1:21" ht="14.4" customHeight="1" x14ac:dyDescent="0.3">
      <c r="A191" s="831">
        <v>4</v>
      </c>
      <c r="B191" s="832" t="s">
        <v>2047</v>
      </c>
      <c r="C191" s="832" t="s">
        <v>2054</v>
      </c>
      <c r="D191" s="833" t="s">
        <v>3990</v>
      </c>
      <c r="E191" s="834" t="s">
        <v>2068</v>
      </c>
      <c r="F191" s="832" t="s">
        <v>2050</v>
      </c>
      <c r="G191" s="832" t="s">
        <v>2254</v>
      </c>
      <c r="H191" s="832" t="s">
        <v>576</v>
      </c>
      <c r="I191" s="832" t="s">
        <v>2544</v>
      </c>
      <c r="J191" s="832" t="s">
        <v>2545</v>
      </c>
      <c r="K191" s="832" t="s">
        <v>2546</v>
      </c>
      <c r="L191" s="835">
        <v>208.05</v>
      </c>
      <c r="M191" s="835">
        <v>3952.9500000000003</v>
      </c>
      <c r="N191" s="832">
        <v>19</v>
      </c>
      <c r="O191" s="836">
        <v>7</v>
      </c>
      <c r="P191" s="835">
        <v>3952.9500000000003</v>
      </c>
      <c r="Q191" s="837">
        <v>1</v>
      </c>
      <c r="R191" s="832">
        <v>19</v>
      </c>
      <c r="S191" s="837">
        <v>1</v>
      </c>
      <c r="T191" s="836">
        <v>7</v>
      </c>
      <c r="U191" s="838">
        <v>1</v>
      </c>
    </row>
    <row r="192" spans="1:21" ht="14.4" customHeight="1" x14ac:dyDescent="0.3">
      <c r="A192" s="831">
        <v>4</v>
      </c>
      <c r="B192" s="832" t="s">
        <v>2047</v>
      </c>
      <c r="C192" s="832" t="s">
        <v>2054</v>
      </c>
      <c r="D192" s="833" t="s">
        <v>3990</v>
      </c>
      <c r="E192" s="834" t="s">
        <v>2068</v>
      </c>
      <c r="F192" s="832" t="s">
        <v>2050</v>
      </c>
      <c r="G192" s="832" t="s">
        <v>2254</v>
      </c>
      <c r="H192" s="832" t="s">
        <v>576</v>
      </c>
      <c r="I192" s="832" t="s">
        <v>2547</v>
      </c>
      <c r="J192" s="832" t="s">
        <v>2548</v>
      </c>
      <c r="K192" s="832" t="s">
        <v>2549</v>
      </c>
      <c r="L192" s="835">
        <v>855.83</v>
      </c>
      <c r="M192" s="835">
        <v>5134.9800000000005</v>
      </c>
      <c r="N192" s="832">
        <v>6</v>
      </c>
      <c r="O192" s="836">
        <v>1</v>
      </c>
      <c r="P192" s="835">
        <v>5134.9800000000005</v>
      </c>
      <c r="Q192" s="837">
        <v>1</v>
      </c>
      <c r="R192" s="832">
        <v>6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4</v>
      </c>
      <c r="B193" s="832" t="s">
        <v>2047</v>
      </c>
      <c r="C193" s="832" t="s">
        <v>2054</v>
      </c>
      <c r="D193" s="833" t="s">
        <v>3990</v>
      </c>
      <c r="E193" s="834" t="s">
        <v>2068</v>
      </c>
      <c r="F193" s="832" t="s">
        <v>2050</v>
      </c>
      <c r="G193" s="832" t="s">
        <v>2254</v>
      </c>
      <c r="H193" s="832" t="s">
        <v>576</v>
      </c>
      <c r="I193" s="832" t="s">
        <v>2550</v>
      </c>
      <c r="J193" s="832" t="s">
        <v>2551</v>
      </c>
      <c r="K193" s="832" t="s">
        <v>2552</v>
      </c>
      <c r="L193" s="835">
        <v>1499.96</v>
      </c>
      <c r="M193" s="835">
        <v>17999.52</v>
      </c>
      <c r="N193" s="832">
        <v>12</v>
      </c>
      <c r="O193" s="836">
        <v>3</v>
      </c>
      <c r="P193" s="835">
        <v>17999.52</v>
      </c>
      <c r="Q193" s="837">
        <v>1</v>
      </c>
      <c r="R193" s="832">
        <v>12</v>
      </c>
      <c r="S193" s="837">
        <v>1</v>
      </c>
      <c r="T193" s="836">
        <v>3</v>
      </c>
      <c r="U193" s="838">
        <v>1</v>
      </c>
    </row>
    <row r="194" spans="1:21" ht="14.4" customHeight="1" x14ac:dyDescent="0.3">
      <c r="A194" s="831">
        <v>4</v>
      </c>
      <c r="B194" s="832" t="s">
        <v>2047</v>
      </c>
      <c r="C194" s="832" t="s">
        <v>2054</v>
      </c>
      <c r="D194" s="833" t="s">
        <v>3990</v>
      </c>
      <c r="E194" s="834" t="s">
        <v>2068</v>
      </c>
      <c r="F194" s="832" t="s">
        <v>2050</v>
      </c>
      <c r="G194" s="832" t="s">
        <v>2254</v>
      </c>
      <c r="H194" s="832" t="s">
        <v>576</v>
      </c>
      <c r="I194" s="832" t="s">
        <v>2553</v>
      </c>
      <c r="J194" s="832" t="s">
        <v>2554</v>
      </c>
      <c r="K194" s="832" t="s">
        <v>2555</v>
      </c>
      <c r="L194" s="835">
        <v>1629.94</v>
      </c>
      <c r="M194" s="835">
        <v>58677.840000000004</v>
      </c>
      <c r="N194" s="832">
        <v>36</v>
      </c>
      <c r="O194" s="836">
        <v>12</v>
      </c>
      <c r="P194" s="835">
        <v>58677.840000000004</v>
      </c>
      <c r="Q194" s="837">
        <v>1</v>
      </c>
      <c r="R194" s="832">
        <v>36</v>
      </c>
      <c r="S194" s="837">
        <v>1</v>
      </c>
      <c r="T194" s="836">
        <v>12</v>
      </c>
      <c r="U194" s="838">
        <v>1</v>
      </c>
    </row>
    <row r="195" spans="1:21" ht="14.4" customHeight="1" x14ac:dyDescent="0.3">
      <c r="A195" s="831">
        <v>4</v>
      </c>
      <c r="B195" s="832" t="s">
        <v>2047</v>
      </c>
      <c r="C195" s="832" t="s">
        <v>2054</v>
      </c>
      <c r="D195" s="833" t="s">
        <v>3990</v>
      </c>
      <c r="E195" s="834" t="s">
        <v>2068</v>
      </c>
      <c r="F195" s="832" t="s">
        <v>2050</v>
      </c>
      <c r="G195" s="832" t="s">
        <v>2254</v>
      </c>
      <c r="H195" s="832" t="s">
        <v>576</v>
      </c>
      <c r="I195" s="832" t="s">
        <v>2556</v>
      </c>
      <c r="J195" s="832" t="s">
        <v>2557</v>
      </c>
      <c r="K195" s="832" t="s">
        <v>2558</v>
      </c>
      <c r="L195" s="835">
        <v>1992.32</v>
      </c>
      <c r="M195" s="835">
        <v>29884.800000000003</v>
      </c>
      <c r="N195" s="832">
        <v>15</v>
      </c>
      <c r="O195" s="836">
        <v>3</v>
      </c>
      <c r="P195" s="835">
        <v>29884.800000000003</v>
      </c>
      <c r="Q195" s="837">
        <v>1</v>
      </c>
      <c r="R195" s="832">
        <v>15</v>
      </c>
      <c r="S195" s="837">
        <v>1</v>
      </c>
      <c r="T195" s="836">
        <v>3</v>
      </c>
      <c r="U195" s="838">
        <v>1</v>
      </c>
    </row>
    <row r="196" spans="1:21" ht="14.4" customHeight="1" x14ac:dyDescent="0.3">
      <c r="A196" s="831">
        <v>4</v>
      </c>
      <c r="B196" s="832" t="s">
        <v>2047</v>
      </c>
      <c r="C196" s="832" t="s">
        <v>2054</v>
      </c>
      <c r="D196" s="833" t="s">
        <v>3990</v>
      </c>
      <c r="E196" s="834" t="s">
        <v>2068</v>
      </c>
      <c r="F196" s="832" t="s">
        <v>2050</v>
      </c>
      <c r="G196" s="832" t="s">
        <v>2254</v>
      </c>
      <c r="H196" s="832" t="s">
        <v>576</v>
      </c>
      <c r="I196" s="832" t="s">
        <v>2559</v>
      </c>
      <c r="J196" s="832" t="s">
        <v>2560</v>
      </c>
      <c r="K196" s="832" t="s">
        <v>2561</v>
      </c>
      <c r="L196" s="835">
        <v>350</v>
      </c>
      <c r="M196" s="835">
        <v>700</v>
      </c>
      <c r="N196" s="832">
        <v>2</v>
      </c>
      <c r="O196" s="836">
        <v>1</v>
      </c>
      <c r="P196" s="835">
        <v>700</v>
      </c>
      <c r="Q196" s="837">
        <v>1</v>
      </c>
      <c r="R196" s="832">
        <v>2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4</v>
      </c>
      <c r="B197" s="832" t="s">
        <v>2047</v>
      </c>
      <c r="C197" s="832" t="s">
        <v>2054</v>
      </c>
      <c r="D197" s="833" t="s">
        <v>3990</v>
      </c>
      <c r="E197" s="834" t="s">
        <v>2068</v>
      </c>
      <c r="F197" s="832" t="s">
        <v>2050</v>
      </c>
      <c r="G197" s="832" t="s">
        <v>2254</v>
      </c>
      <c r="H197" s="832" t="s">
        <v>576</v>
      </c>
      <c r="I197" s="832" t="s">
        <v>2562</v>
      </c>
      <c r="J197" s="832" t="s">
        <v>2563</v>
      </c>
      <c r="K197" s="832" t="s">
        <v>2564</v>
      </c>
      <c r="L197" s="835">
        <v>8500</v>
      </c>
      <c r="M197" s="835">
        <v>34000</v>
      </c>
      <c r="N197" s="832">
        <v>4</v>
      </c>
      <c r="O197" s="836">
        <v>2</v>
      </c>
      <c r="P197" s="835">
        <v>34000</v>
      </c>
      <c r="Q197" s="837">
        <v>1</v>
      </c>
      <c r="R197" s="832">
        <v>4</v>
      </c>
      <c r="S197" s="837">
        <v>1</v>
      </c>
      <c r="T197" s="836">
        <v>2</v>
      </c>
      <c r="U197" s="838">
        <v>1</v>
      </c>
    </row>
    <row r="198" spans="1:21" ht="14.4" customHeight="1" x14ac:dyDescent="0.3">
      <c r="A198" s="831">
        <v>4</v>
      </c>
      <c r="B198" s="832" t="s">
        <v>2047</v>
      </c>
      <c r="C198" s="832" t="s">
        <v>2054</v>
      </c>
      <c r="D198" s="833" t="s">
        <v>3990</v>
      </c>
      <c r="E198" s="834" t="s">
        <v>2068</v>
      </c>
      <c r="F198" s="832" t="s">
        <v>2050</v>
      </c>
      <c r="G198" s="832" t="s">
        <v>2254</v>
      </c>
      <c r="H198" s="832" t="s">
        <v>576</v>
      </c>
      <c r="I198" s="832" t="s">
        <v>2565</v>
      </c>
      <c r="J198" s="832" t="s">
        <v>2566</v>
      </c>
      <c r="K198" s="832" t="s">
        <v>2567</v>
      </c>
      <c r="L198" s="835">
        <v>1500</v>
      </c>
      <c r="M198" s="835">
        <v>15000</v>
      </c>
      <c r="N198" s="832">
        <v>10</v>
      </c>
      <c r="O198" s="836">
        <v>2</v>
      </c>
      <c r="P198" s="835">
        <v>15000</v>
      </c>
      <c r="Q198" s="837">
        <v>1</v>
      </c>
      <c r="R198" s="832">
        <v>10</v>
      </c>
      <c r="S198" s="837">
        <v>1</v>
      </c>
      <c r="T198" s="836">
        <v>2</v>
      </c>
      <c r="U198" s="838">
        <v>1</v>
      </c>
    </row>
    <row r="199" spans="1:21" ht="14.4" customHeight="1" x14ac:dyDescent="0.3">
      <c r="A199" s="831">
        <v>4</v>
      </c>
      <c r="B199" s="832" t="s">
        <v>2047</v>
      </c>
      <c r="C199" s="832" t="s">
        <v>2054</v>
      </c>
      <c r="D199" s="833" t="s">
        <v>3990</v>
      </c>
      <c r="E199" s="834" t="s">
        <v>2068</v>
      </c>
      <c r="F199" s="832" t="s">
        <v>2050</v>
      </c>
      <c r="G199" s="832" t="s">
        <v>2254</v>
      </c>
      <c r="H199" s="832" t="s">
        <v>576</v>
      </c>
      <c r="I199" s="832" t="s">
        <v>2568</v>
      </c>
      <c r="J199" s="832" t="s">
        <v>2569</v>
      </c>
      <c r="K199" s="832" t="s">
        <v>2570</v>
      </c>
      <c r="L199" s="835">
        <v>1204.22</v>
      </c>
      <c r="M199" s="835">
        <v>8429.5400000000009</v>
      </c>
      <c r="N199" s="832">
        <v>7</v>
      </c>
      <c r="O199" s="836">
        <v>4</v>
      </c>
      <c r="P199" s="835">
        <v>7225.3200000000006</v>
      </c>
      <c r="Q199" s="837">
        <v>0.8571428571428571</v>
      </c>
      <c r="R199" s="832">
        <v>6</v>
      </c>
      <c r="S199" s="837">
        <v>0.8571428571428571</v>
      </c>
      <c r="T199" s="836">
        <v>3</v>
      </c>
      <c r="U199" s="838">
        <v>0.75</v>
      </c>
    </row>
    <row r="200" spans="1:21" ht="14.4" customHeight="1" x14ac:dyDescent="0.3">
      <c r="A200" s="831">
        <v>4</v>
      </c>
      <c r="B200" s="832" t="s">
        <v>2047</v>
      </c>
      <c r="C200" s="832" t="s">
        <v>2054</v>
      </c>
      <c r="D200" s="833" t="s">
        <v>3990</v>
      </c>
      <c r="E200" s="834" t="s">
        <v>2068</v>
      </c>
      <c r="F200" s="832" t="s">
        <v>2050</v>
      </c>
      <c r="G200" s="832" t="s">
        <v>2254</v>
      </c>
      <c r="H200" s="832" t="s">
        <v>576</v>
      </c>
      <c r="I200" s="832" t="s">
        <v>2571</v>
      </c>
      <c r="J200" s="832" t="s">
        <v>2572</v>
      </c>
      <c r="K200" s="832" t="s">
        <v>2573</v>
      </c>
      <c r="L200" s="835">
        <v>1350</v>
      </c>
      <c r="M200" s="835">
        <v>18900</v>
      </c>
      <c r="N200" s="832">
        <v>14</v>
      </c>
      <c r="O200" s="836">
        <v>4</v>
      </c>
      <c r="P200" s="835">
        <v>18900</v>
      </c>
      <c r="Q200" s="837">
        <v>1</v>
      </c>
      <c r="R200" s="832">
        <v>14</v>
      </c>
      <c r="S200" s="837">
        <v>1</v>
      </c>
      <c r="T200" s="836">
        <v>4</v>
      </c>
      <c r="U200" s="838">
        <v>1</v>
      </c>
    </row>
    <row r="201" spans="1:21" ht="14.4" customHeight="1" x14ac:dyDescent="0.3">
      <c r="A201" s="831">
        <v>4</v>
      </c>
      <c r="B201" s="832" t="s">
        <v>2047</v>
      </c>
      <c r="C201" s="832" t="s">
        <v>2054</v>
      </c>
      <c r="D201" s="833" t="s">
        <v>3990</v>
      </c>
      <c r="E201" s="834" t="s">
        <v>2068</v>
      </c>
      <c r="F201" s="832" t="s">
        <v>2050</v>
      </c>
      <c r="G201" s="832" t="s">
        <v>2254</v>
      </c>
      <c r="H201" s="832" t="s">
        <v>576</v>
      </c>
      <c r="I201" s="832" t="s">
        <v>2574</v>
      </c>
      <c r="J201" s="832" t="s">
        <v>2575</v>
      </c>
      <c r="K201" s="832" t="s">
        <v>2576</v>
      </c>
      <c r="L201" s="835">
        <v>1498.38</v>
      </c>
      <c r="M201" s="835">
        <v>8990.2800000000007</v>
      </c>
      <c r="N201" s="832">
        <v>6</v>
      </c>
      <c r="O201" s="836">
        <v>1</v>
      </c>
      <c r="P201" s="835">
        <v>8990.2800000000007</v>
      </c>
      <c r="Q201" s="837">
        <v>1</v>
      </c>
      <c r="R201" s="832">
        <v>6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4</v>
      </c>
      <c r="B202" s="832" t="s">
        <v>2047</v>
      </c>
      <c r="C202" s="832" t="s">
        <v>2054</v>
      </c>
      <c r="D202" s="833" t="s">
        <v>3990</v>
      </c>
      <c r="E202" s="834" t="s">
        <v>2068</v>
      </c>
      <c r="F202" s="832" t="s">
        <v>2050</v>
      </c>
      <c r="G202" s="832" t="s">
        <v>2254</v>
      </c>
      <c r="H202" s="832" t="s">
        <v>576</v>
      </c>
      <c r="I202" s="832" t="s">
        <v>2577</v>
      </c>
      <c r="J202" s="832" t="s">
        <v>2265</v>
      </c>
      <c r="K202" s="832" t="s">
        <v>2578</v>
      </c>
      <c r="L202" s="835">
        <v>2304</v>
      </c>
      <c r="M202" s="835">
        <v>4608</v>
      </c>
      <c r="N202" s="832">
        <v>2</v>
      </c>
      <c r="O202" s="836">
        <v>1</v>
      </c>
      <c r="P202" s="835">
        <v>4608</v>
      </c>
      <c r="Q202" s="837">
        <v>1</v>
      </c>
      <c r="R202" s="832">
        <v>2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4</v>
      </c>
      <c r="B203" s="832" t="s">
        <v>2047</v>
      </c>
      <c r="C203" s="832" t="s">
        <v>2054</v>
      </c>
      <c r="D203" s="833" t="s">
        <v>3990</v>
      </c>
      <c r="E203" s="834" t="s">
        <v>2068</v>
      </c>
      <c r="F203" s="832" t="s">
        <v>2050</v>
      </c>
      <c r="G203" s="832" t="s">
        <v>2254</v>
      </c>
      <c r="H203" s="832" t="s">
        <v>576</v>
      </c>
      <c r="I203" s="832" t="s">
        <v>2579</v>
      </c>
      <c r="J203" s="832" t="s">
        <v>2580</v>
      </c>
      <c r="K203" s="832" t="s">
        <v>2581</v>
      </c>
      <c r="L203" s="835">
        <v>2412.84</v>
      </c>
      <c r="M203" s="835">
        <v>7238.52</v>
      </c>
      <c r="N203" s="832">
        <v>3</v>
      </c>
      <c r="O203" s="836">
        <v>1</v>
      </c>
      <c r="P203" s="835">
        <v>7238.52</v>
      </c>
      <c r="Q203" s="837">
        <v>1</v>
      </c>
      <c r="R203" s="832">
        <v>3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4</v>
      </c>
      <c r="B204" s="832" t="s">
        <v>2047</v>
      </c>
      <c r="C204" s="832" t="s">
        <v>2054</v>
      </c>
      <c r="D204" s="833" t="s">
        <v>3990</v>
      </c>
      <c r="E204" s="834" t="s">
        <v>2068</v>
      </c>
      <c r="F204" s="832" t="s">
        <v>2050</v>
      </c>
      <c r="G204" s="832" t="s">
        <v>2254</v>
      </c>
      <c r="H204" s="832" t="s">
        <v>576</v>
      </c>
      <c r="I204" s="832" t="s">
        <v>2582</v>
      </c>
      <c r="J204" s="832" t="s">
        <v>2583</v>
      </c>
      <c r="K204" s="832" t="s">
        <v>2584</v>
      </c>
      <c r="L204" s="835">
        <v>1499.54</v>
      </c>
      <c r="M204" s="835">
        <v>2999.08</v>
      </c>
      <c r="N204" s="832">
        <v>2</v>
      </c>
      <c r="O204" s="836">
        <v>1</v>
      </c>
      <c r="P204" s="835">
        <v>2999.08</v>
      </c>
      <c r="Q204" s="837">
        <v>1</v>
      </c>
      <c r="R204" s="832">
        <v>2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4</v>
      </c>
      <c r="B205" s="832" t="s">
        <v>2047</v>
      </c>
      <c r="C205" s="832" t="s">
        <v>2054</v>
      </c>
      <c r="D205" s="833" t="s">
        <v>3990</v>
      </c>
      <c r="E205" s="834" t="s">
        <v>2068</v>
      </c>
      <c r="F205" s="832" t="s">
        <v>2050</v>
      </c>
      <c r="G205" s="832" t="s">
        <v>2254</v>
      </c>
      <c r="H205" s="832" t="s">
        <v>576</v>
      </c>
      <c r="I205" s="832" t="s">
        <v>2585</v>
      </c>
      <c r="J205" s="832" t="s">
        <v>2586</v>
      </c>
      <c r="K205" s="832" t="s">
        <v>2587</v>
      </c>
      <c r="L205" s="835">
        <v>2184.6799999999998</v>
      </c>
      <c r="M205" s="835">
        <v>4369.3599999999997</v>
      </c>
      <c r="N205" s="832">
        <v>2</v>
      </c>
      <c r="O205" s="836">
        <v>2</v>
      </c>
      <c r="P205" s="835">
        <v>4369.3599999999997</v>
      </c>
      <c r="Q205" s="837">
        <v>1</v>
      </c>
      <c r="R205" s="832">
        <v>2</v>
      </c>
      <c r="S205" s="837">
        <v>1</v>
      </c>
      <c r="T205" s="836">
        <v>2</v>
      </c>
      <c r="U205" s="838">
        <v>1</v>
      </c>
    </row>
    <row r="206" spans="1:21" ht="14.4" customHeight="1" x14ac:dyDescent="0.3">
      <c r="A206" s="831">
        <v>4</v>
      </c>
      <c r="B206" s="832" t="s">
        <v>2047</v>
      </c>
      <c r="C206" s="832" t="s">
        <v>2054</v>
      </c>
      <c r="D206" s="833" t="s">
        <v>3990</v>
      </c>
      <c r="E206" s="834" t="s">
        <v>2068</v>
      </c>
      <c r="F206" s="832" t="s">
        <v>2050</v>
      </c>
      <c r="G206" s="832" t="s">
        <v>2254</v>
      </c>
      <c r="H206" s="832" t="s">
        <v>576</v>
      </c>
      <c r="I206" s="832" t="s">
        <v>2588</v>
      </c>
      <c r="J206" s="832" t="s">
        <v>2542</v>
      </c>
      <c r="K206" s="832" t="s">
        <v>2589</v>
      </c>
      <c r="L206" s="835">
        <v>2809.49</v>
      </c>
      <c r="M206" s="835">
        <v>25285.409999999996</v>
      </c>
      <c r="N206" s="832">
        <v>9</v>
      </c>
      <c r="O206" s="836">
        <v>1</v>
      </c>
      <c r="P206" s="835">
        <v>25285.409999999996</v>
      </c>
      <c r="Q206" s="837">
        <v>1</v>
      </c>
      <c r="R206" s="832">
        <v>9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4</v>
      </c>
      <c r="B207" s="832" t="s">
        <v>2047</v>
      </c>
      <c r="C207" s="832" t="s">
        <v>2054</v>
      </c>
      <c r="D207" s="833" t="s">
        <v>3990</v>
      </c>
      <c r="E207" s="834" t="s">
        <v>2068</v>
      </c>
      <c r="F207" s="832" t="s">
        <v>2050</v>
      </c>
      <c r="G207" s="832" t="s">
        <v>2254</v>
      </c>
      <c r="H207" s="832" t="s">
        <v>576</v>
      </c>
      <c r="I207" s="832" t="s">
        <v>2590</v>
      </c>
      <c r="J207" s="832" t="s">
        <v>2591</v>
      </c>
      <c r="K207" s="832" t="s">
        <v>2592</v>
      </c>
      <c r="L207" s="835">
        <v>1487.79</v>
      </c>
      <c r="M207" s="835">
        <v>8926.74</v>
      </c>
      <c r="N207" s="832">
        <v>6</v>
      </c>
      <c r="O207" s="836">
        <v>2</v>
      </c>
      <c r="P207" s="835">
        <v>8926.74</v>
      </c>
      <c r="Q207" s="837">
        <v>1</v>
      </c>
      <c r="R207" s="832">
        <v>6</v>
      </c>
      <c r="S207" s="837">
        <v>1</v>
      </c>
      <c r="T207" s="836">
        <v>2</v>
      </c>
      <c r="U207" s="838">
        <v>1</v>
      </c>
    </row>
    <row r="208" spans="1:21" ht="14.4" customHeight="1" x14ac:dyDescent="0.3">
      <c r="A208" s="831">
        <v>4</v>
      </c>
      <c r="B208" s="832" t="s">
        <v>2047</v>
      </c>
      <c r="C208" s="832" t="s">
        <v>2054</v>
      </c>
      <c r="D208" s="833" t="s">
        <v>3990</v>
      </c>
      <c r="E208" s="834" t="s">
        <v>2068</v>
      </c>
      <c r="F208" s="832" t="s">
        <v>2050</v>
      </c>
      <c r="G208" s="832" t="s">
        <v>2254</v>
      </c>
      <c r="H208" s="832" t="s">
        <v>576</v>
      </c>
      <c r="I208" s="832" t="s">
        <v>2593</v>
      </c>
      <c r="J208" s="832" t="s">
        <v>2594</v>
      </c>
      <c r="K208" s="832" t="s">
        <v>2595</v>
      </c>
      <c r="L208" s="835">
        <v>2802.7</v>
      </c>
      <c r="M208" s="835">
        <v>5605.4</v>
      </c>
      <c r="N208" s="832">
        <v>2</v>
      </c>
      <c r="O208" s="836">
        <v>2</v>
      </c>
      <c r="P208" s="835">
        <v>5605.4</v>
      </c>
      <c r="Q208" s="837">
        <v>1</v>
      </c>
      <c r="R208" s="832">
        <v>2</v>
      </c>
      <c r="S208" s="837">
        <v>1</v>
      </c>
      <c r="T208" s="836">
        <v>2</v>
      </c>
      <c r="U208" s="838">
        <v>1</v>
      </c>
    </row>
    <row r="209" spans="1:21" ht="14.4" customHeight="1" x14ac:dyDescent="0.3">
      <c r="A209" s="831">
        <v>4</v>
      </c>
      <c r="B209" s="832" t="s">
        <v>2047</v>
      </c>
      <c r="C209" s="832" t="s">
        <v>2054</v>
      </c>
      <c r="D209" s="833" t="s">
        <v>3990</v>
      </c>
      <c r="E209" s="834" t="s">
        <v>2068</v>
      </c>
      <c r="F209" s="832" t="s">
        <v>2050</v>
      </c>
      <c r="G209" s="832" t="s">
        <v>2254</v>
      </c>
      <c r="H209" s="832" t="s">
        <v>576</v>
      </c>
      <c r="I209" s="832" t="s">
        <v>2596</v>
      </c>
      <c r="J209" s="832" t="s">
        <v>2489</v>
      </c>
      <c r="K209" s="832" t="s">
        <v>2597</v>
      </c>
      <c r="L209" s="835">
        <v>1000</v>
      </c>
      <c r="M209" s="835">
        <v>2000</v>
      </c>
      <c r="N209" s="832">
        <v>2</v>
      </c>
      <c r="O209" s="836">
        <v>2</v>
      </c>
      <c r="P209" s="835">
        <v>2000</v>
      </c>
      <c r="Q209" s="837">
        <v>1</v>
      </c>
      <c r="R209" s="832">
        <v>2</v>
      </c>
      <c r="S209" s="837">
        <v>1</v>
      </c>
      <c r="T209" s="836">
        <v>2</v>
      </c>
      <c r="U209" s="838">
        <v>1</v>
      </c>
    </row>
    <row r="210" spans="1:21" ht="14.4" customHeight="1" x14ac:dyDescent="0.3">
      <c r="A210" s="831">
        <v>4</v>
      </c>
      <c r="B210" s="832" t="s">
        <v>2047</v>
      </c>
      <c r="C210" s="832" t="s">
        <v>2054</v>
      </c>
      <c r="D210" s="833" t="s">
        <v>3990</v>
      </c>
      <c r="E210" s="834" t="s">
        <v>2068</v>
      </c>
      <c r="F210" s="832" t="s">
        <v>2050</v>
      </c>
      <c r="G210" s="832" t="s">
        <v>2254</v>
      </c>
      <c r="H210" s="832" t="s">
        <v>576</v>
      </c>
      <c r="I210" s="832" t="s">
        <v>2598</v>
      </c>
      <c r="J210" s="832" t="s">
        <v>2599</v>
      </c>
      <c r="K210" s="832" t="s">
        <v>2600</v>
      </c>
      <c r="L210" s="835">
        <v>1419</v>
      </c>
      <c r="M210" s="835">
        <v>9933</v>
      </c>
      <c r="N210" s="832">
        <v>7</v>
      </c>
      <c r="O210" s="836">
        <v>2</v>
      </c>
      <c r="P210" s="835">
        <v>9933</v>
      </c>
      <c r="Q210" s="837">
        <v>1</v>
      </c>
      <c r="R210" s="832">
        <v>7</v>
      </c>
      <c r="S210" s="837">
        <v>1</v>
      </c>
      <c r="T210" s="836">
        <v>2</v>
      </c>
      <c r="U210" s="838">
        <v>1</v>
      </c>
    </row>
    <row r="211" spans="1:21" ht="14.4" customHeight="1" x14ac:dyDescent="0.3">
      <c r="A211" s="831">
        <v>4</v>
      </c>
      <c r="B211" s="832" t="s">
        <v>2047</v>
      </c>
      <c r="C211" s="832" t="s">
        <v>2054</v>
      </c>
      <c r="D211" s="833" t="s">
        <v>3990</v>
      </c>
      <c r="E211" s="834" t="s">
        <v>2068</v>
      </c>
      <c r="F211" s="832" t="s">
        <v>2050</v>
      </c>
      <c r="G211" s="832" t="s">
        <v>2254</v>
      </c>
      <c r="H211" s="832" t="s">
        <v>576</v>
      </c>
      <c r="I211" s="832" t="s">
        <v>2601</v>
      </c>
      <c r="J211" s="832" t="s">
        <v>2551</v>
      </c>
      <c r="K211" s="832" t="s">
        <v>2602</v>
      </c>
      <c r="L211" s="835">
        <v>1499.96</v>
      </c>
      <c r="M211" s="835">
        <v>1499.96</v>
      </c>
      <c r="N211" s="832">
        <v>1</v>
      </c>
      <c r="O211" s="836">
        <v>1</v>
      </c>
      <c r="P211" s="835">
        <v>1499.96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4</v>
      </c>
      <c r="B212" s="832" t="s">
        <v>2047</v>
      </c>
      <c r="C212" s="832" t="s">
        <v>2054</v>
      </c>
      <c r="D212" s="833" t="s">
        <v>3990</v>
      </c>
      <c r="E212" s="834" t="s">
        <v>2068</v>
      </c>
      <c r="F212" s="832" t="s">
        <v>2050</v>
      </c>
      <c r="G212" s="832" t="s">
        <v>2254</v>
      </c>
      <c r="H212" s="832" t="s">
        <v>576</v>
      </c>
      <c r="I212" s="832" t="s">
        <v>2603</v>
      </c>
      <c r="J212" s="832" t="s">
        <v>2604</v>
      </c>
      <c r="K212" s="832" t="s">
        <v>2605</v>
      </c>
      <c r="L212" s="835">
        <v>3053.49</v>
      </c>
      <c r="M212" s="835">
        <v>6106.98</v>
      </c>
      <c r="N212" s="832">
        <v>2</v>
      </c>
      <c r="O212" s="836">
        <v>2</v>
      </c>
      <c r="P212" s="835">
        <v>3053.49</v>
      </c>
      <c r="Q212" s="837">
        <v>0.5</v>
      </c>
      <c r="R212" s="832">
        <v>1</v>
      </c>
      <c r="S212" s="837">
        <v>0.5</v>
      </c>
      <c r="T212" s="836">
        <v>1</v>
      </c>
      <c r="U212" s="838">
        <v>0.5</v>
      </c>
    </row>
    <row r="213" spans="1:21" ht="14.4" customHeight="1" x14ac:dyDescent="0.3">
      <c r="A213" s="831">
        <v>4</v>
      </c>
      <c r="B213" s="832" t="s">
        <v>2047</v>
      </c>
      <c r="C213" s="832" t="s">
        <v>2054</v>
      </c>
      <c r="D213" s="833" t="s">
        <v>3990</v>
      </c>
      <c r="E213" s="834" t="s">
        <v>2068</v>
      </c>
      <c r="F213" s="832" t="s">
        <v>2050</v>
      </c>
      <c r="G213" s="832" t="s">
        <v>2254</v>
      </c>
      <c r="H213" s="832" t="s">
        <v>576</v>
      </c>
      <c r="I213" s="832" t="s">
        <v>2606</v>
      </c>
      <c r="J213" s="832" t="s">
        <v>2607</v>
      </c>
      <c r="K213" s="832" t="s">
        <v>2296</v>
      </c>
      <c r="L213" s="835">
        <v>5335.93</v>
      </c>
      <c r="M213" s="835">
        <v>21343.72</v>
      </c>
      <c r="N213" s="832">
        <v>4</v>
      </c>
      <c r="O213" s="836">
        <v>2</v>
      </c>
      <c r="P213" s="835">
        <v>21343.72</v>
      </c>
      <c r="Q213" s="837">
        <v>1</v>
      </c>
      <c r="R213" s="832">
        <v>4</v>
      </c>
      <c r="S213" s="837">
        <v>1</v>
      </c>
      <c r="T213" s="836">
        <v>2</v>
      </c>
      <c r="U213" s="838">
        <v>1</v>
      </c>
    </row>
    <row r="214" spans="1:21" ht="14.4" customHeight="1" x14ac:dyDescent="0.3">
      <c r="A214" s="831">
        <v>4</v>
      </c>
      <c r="B214" s="832" t="s">
        <v>2047</v>
      </c>
      <c r="C214" s="832" t="s">
        <v>2054</v>
      </c>
      <c r="D214" s="833" t="s">
        <v>3990</v>
      </c>
      <c r="E214" s="834" t="s">
        <v>2068</v>
      </c>
      <c r="F214" s="832" t="s">
        <v>2050</v>
      </c>
      <c r="G214" s="832" t="s">
        <v>2254</v>
      </c>
      <c r="H214" s="832" t="s">
        <v>576</v>
      </c>
      <c r="I214" s="832" t="s">
        <v>2608</v>
      </c>
      <c r="J214" s="832" t="s">
        <v>2609</v>
      </c>
      <c r="K214" s="832" t="s">
        <v>2610</v>
      </c>
      <c r="L214" s="835">
        <v>298.49</v>
      </c>
      <c r="M214" s="835">
        <v>2089.4300000000003</v>
      </c>
      <c r="N214" s="832">
        <v>7</v>
      </c>
      <c r="O214" s="836">
        <v>4</v>
      </c>
      <c r="P214" s="835">
        <v>2089.4300000000003</v>
      </c>
      <c r="Q214" s="837">
        <v>1</v>
      </c>
      <c r="R214" s="832">
        <v>7</v>
      </c>
      <c r="S214" s="837">
        <v>1</v>
      </c>
      <c r="T214" s="836">
        <v>4</v>
      </c>
      <c r="U214" s="838">
        <v>1</v>
      </c>
    </row>
    <row r="215" spans="1:21" ht="14.4" customHeight="1" x14ac:dyDescent="0.3">
      <c r="A215" s="831">
        <v>4</v>
      </c>
      <c r="B215" s="832" t="s">
        <v>2047</v>
      </c>
      <c r="C215" s="832" t="s">
        <v>2054</v>
      </c>
      <c r="D215" s="833" t="s">
        <v>3990</v>
      </c>
      <c r="E215" s="834" t="s">
        <v>2068</v>
      </c>
      <c r="F215" s="832" t="s">
        <v>2050</v>
      </c>
      <c r="G215" s="832" t="s">
        <v>2254</v>
      </c>
      <c r="H215" s="832" t="s">
        <v>576</v>
      </c>
      <c r="I215" s="832" t="s">
        <v>2611</v>
      </c>
      <c r="J215" s="832" t="s">
        <v>2612</v>
      </c>
      <c r="K215" s="832" t="s">
        <v>2613</v>
      </c>
      <c r="L215" s="835">
        <v>600</v>
      </c>
      <c r="M215" s="835">
        <v>600</v>
      </c>
      <c r="N215" s="832">
        <v>1</v>
      </c>
      <c r="O215" s="836">
        <v>1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4</v>
      </c>
      <c r="B216" s="832" t="s">
        <v>2047</v>
      </c>
      <c r="C216" s="832" t="s">
        <v>2054</v>
      </c>
      <c r="D216" s="833" t="s">
        <v>3990</v>
      </c>
      <c r="E216" s="834" t="s">
        <v>2068</v>
      </c>
      <c r="F216" s="832" t="s">
        <v>2050</v>
      </c>
      <c r="G216" s="832" t="s">
        <v>2254</v>
      </c>
      <c r="H216" s="832" t="s">
        <v>576</v>
      </c>
      <c r="I216" s="832" t="s">
        <v>2614</v>
      </c>
      <c r="J216" s="832" t="s">
        <v>2607</v>
      </c>
      <c r="K216" s="832" t="s">
        <v>2615</v>
      </c>
      <c r="L216" s="835">
        <v>5335.93</v>
      </c>
      <c r="M216" s="835">
        <v>10671.86</v>
      </c>
      <c r="N216" s="832">
        <v>2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4</v>
      </c>
      <c r="B217" s="832" t="s">
        <v>2047</v>
      </c>
      <c r="C217" s="832" t="s">
        <v>2054</v>
      </c>
      <c r="D217" s="833" t="s">
        <v>3990</v>
      </c>
      <c r="E217" s="834" t="s">
        <v>2068</v>
      </c>
      <c r="F217" s="832" t="s">
        <v>2050</v>
      </c>
      <c r="G217" s="832" t="s">
        <v>2254</v>
      </c>
      <c r="H217" s="832" t="s">
        <v>576</v>
      </c>
      <c r="I217" s="832" t="s">
        <v>2616</v>
      </c>
      <c r="J217" s="832" t="s">
        <v>2617</v>
      </c>
      <c r="K217" s="832" t="s">
        <v>2411</v>
      </c>
      <c r="L217" s="835">
        <v>1599.49</v>
      </c>
      <c r="M217" s="835">
        <v>14395.41</v>
      </c>
      <c r="N217" s="832">
        <v>9</v>
      </c>
      <c r="O217" s="836">
        <v>6</v>
      </c>
      <c r="P217" s="835">
        <v>11196.43</v>
      </c>
      <c r="Q217" s="837">
        <v>0.77777777777777779</v>
      </c>
      <c r="R217" s="832">
        <v>7</v>
      </c>
      <c r="S217" s="837">
        <v>0.77777777777777779</v>
      </c>
      <c r="T217" s="836">
        <v>5</v>
      </c>
      <c r="U217" s="838">
        <v>0.83333333333333337</v>
      </c>
    </row>
    <row r="218" spans="1:21" ht="14.4" customHeight="1" x14ac:dyDescent="0.3">
      <c r="A218" s="831">
        <v>4</v>
      </c>
      <c r="B218" s="832" t="s">
        <v>2047</v>
      </c>
      <c r="C218" s="832" t="s">
        <v>2054</v>
      </c>
      <c r="D218" s="833" t="s">
        <v>3990</v>
      </c>
      <c r="E218" s="834" t="s">
        <v>2068</v>
      </c>
      <c r="F218" s="832" t="s">
        <v>2050</v>
      </c>
      <c r="G218" s="832" t="s">
        <v>2254</v>
      </c>
      <c r="H218" s="832" t="s">
        <v>576</v>
      </c>
      <c r="I218" s="832" t="s">
        <v>2618</v>
      </c>
      <c r="J218" s="832" t="s">
        <v>2619</v>
      </c>
      <c r="K218" s="832" t="s">
        <v>2620</v>
      </c>
      <c r="L218" s="835">
        <v>1954.7</v>
      </c>
      <c r="M218" s="835">
        <v>23456.400000000001</v>
      </c>
      <c r="N218" s="832">
        <v>12</v>
      </c>
      <c r="O218" s="836">
        <v>2</v>
      </c>
      <c r="P218" s="835">
        <v>23456.400000000001</v>
      </c>
      <c r="Q218" s="837">
        <v>1</v>
      </c>
      <c r="R218" s="832">
        <v>12</v>
      </c>
      <c r="S218" s="837">
        <v>1</v>
      </c>
      <c r="T218" s="836">
        <v>2</v>
      </c>
      <c r="U218" s="838">
        <v>1</v>
      </c>
    </row>
    <row r="219" spans="1:21" ht="14.4" customHeight="1" x14ac:dyDescent="0.3">
      <c r="A219" s="831">
        <v>4</v>
      </c>
      <c r="B219" s="832" t="s">
        <v>2047</v>
      </c>
      <c r="C219" s="832" t="s">
        <v>2054</v>
      </c>
      <c r="D219" s="833" t="s">
        <v>3990</v>
      </c>
      <c r="E219" s="834" t="s">
        <v>2068</v>
      </c>
      <c r="F219" s="832" t="s">
        <v>2050</v>
      </c>
      <c r="G219" s="832" t="s">
        <v>2254</v>
      </c>
      <c r="H219" s="832" t="s">
        <v>576</v>
      </c>
      <c r="I219" s="832" t="s">
        <v>2621</v>
      </c>
      <c r="J219" s="832" t="s">
        <v>2622</v>
      </c>
      <c r="K219" s="832" t="s">
        <v>2623</v>
      </c>
      <c r="L219" s="835">
        <v>1257.81</v>
      </c>
      <c r="M219" s="835">
        <v>5031.24</v>
      </c>
      <c r="N219" s="832">
        <v>4</v>
      </c>
      <c r="O219" s="836">
        <v>2</v>
      </c>
      <c r="P219" s="835">
        <v>5031.24</v>
      </c>
      <c r="Q219" s="837">
        <v>1</v>
      </c>
      <c r="R219" s="832">
        <v>4</v>
      </c>
      <c r="S219" s="837">
        <v>1</v>
      </c>
      <c r="T219" s="836">
        <v>2</v>
      </c>
      <c r="U219" s="838">
        <v>1</v>
      </c>
    </row>
    <row r="220" spans="1:21" ht="14.4" customHeight="1" x14ac:dyDescent="0.3">
      <c r="A220" s="831">
        <v>4</v>
      </c>
      <c r="B220" s="832" t="s">
        <v>2047</v>
      </c>
      <c r="C220" s="832" t="s">
        <v>2054</v>
      </c>
      <c r="D220" s="833" t="s">
        <v>3990</v>
      </c>
      <c r="E220" s="834" t="s">
        <v>2068</v>
      </c>
      <c r="F220" s="832" t="s">
        <v>2050</v>
      </c>
      <c r="G220" s="832" t="s">
        <v>2254</v>
      </c>
      <c r="H220" s="832" t="s">
        <v>576</v>
      </c>
      <c r="I220" s="832" t="s">
        <v>2624</v>
      </c>
      <c r="J220" s="832" t="s">
        <v>2625</v>
      </c>
      <c r="K220" s="832" t="s">
        <v>2626</v>
      </c>
      <c r="L220" s="835">
        <v>1382.42</v>
      </c>
      <c r="M220" s="835">
        <v>1382.42</v>
      </c>
      <c r="N220" s="832">
        <v>1</v>
      </c>
      <c r="O220" s="836">
        <v>1</v>
      </c>
      <c r="P220" s="835">
        <v>1382.42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4</v>
      </c>
      <c r="B221" s="832" t="s">
        <v>2047</v>
      </c>
      <c r="C221" s="832" t="s">
        <v>2054</v>
      </c>
      <c r="D221" s="833" t="s">
        <v>3990</v>
      </c>
      <c r="E221" s="834" t="s">
        <v>2068</v>
      </c>
      <c r="F221" s="832" t="s">
        <v>2050</v>
      </c>
      <c r="G221" s="832" t="s">
        <v>2254</v>
      </c>
      <c r="H221" s="832" t="s">
        <v>576</v>
      </c>
      <c r="I221" s="832" t="s">
        <v>2627</v>
      </c>
      <c r="J221" s="832" t="s">
        <v>2628</v>
      </c>
      <c r="K221" s="832" t="s">
        <v>2629</v>
      </c>
      <c r="L221" s="835">
        <v>2794.33</v>
      </c>
      <c r="M221" s="835">
        <v>8382.99</v>
      </c>
      <c r="N221" s="832">
        <v>3</v>
      </c>
      <c r="O221" s="836">
        <v>1</v>
      </c>
      <c r="P221" s="835">
        <v>8382.99</v>
      </c>
      <c r="Q221" s="837">
        <v>1</v>
      </c>
      <c r="R221" s="832">
        <v>3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4</v>
      </c>
      <c r="B222" s="832" t="s">
        <v>2047</v>
      </c>
      <c r="C222" s="832" t="s">
        <v>2054</v>
      </c>
      <c r="D222" s="833" t="s">
        <v>3990</v>
      </c>
      <c r="E222" s="834" t="s">
        <v>2068</v>
      </c>
      <c r="F222" s="832" t="s">
        <v>2050</v>
      </c>
      <c r="G222" s="832" t="s">
        <v>2254</v>
      </c>
      <c r="H222" s="832" t="s">
        <v>576</v>
      </c>
      <c r="I222" s="832" t="s">
        <v>2630</v>
      </c>
      <c r="J222" s="832" t="s">
        <v>2631</v>
      </c>
      <c r="K222" s="832" t="s">
        <v>2632</v>
      </c>
      <c r="L222" s="835">
        <v>3081.15</v>
      </c>
      <c r="M222" s="835">
        <v>9243.4500000000007</v>
      </c>
      <c r="N222" s="832">
        <v>3</v>
      </c>
      <c r="O222" s="836">
        <v>1</v>
      </c>
      <c r="P222" s="835">
        <v>9243.4500000000007</v>
      </c>
      <c r="Q222" s="837">
        <v>1</v>
      </c>
      <c r="R222" s="832">
        <v>3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4</v>
      </c>
      <c r="B223" s="832" t="s">
        <v>2047</v>
      </c>
      <c r="C223" s="832" t="s">
        <v>2054</v>
      </c>
      <c r="D223" s="833" t="s">
        <v>3990</v>
      </c>
      <c r="E223" s="834" t="s">
        <v>2068</v>
      </c>
      <c r="F223" s="832" t="s">
        <v>2050</v>
      </c>
      <c r="G223" s="832" t="s">
        <v>2633</v>
      </c>
      <c r="H223" s="832" t="s">
        <v>576</v>
      </c>
      <c r="I223" s="832" t="s">
        <v>2634</v>
      </c>
      <c r="J223" s="832" t="s">
        <v>2635</v>
      </c>
      <c r="K223" s="832" t="s">
        <v>2636</v>
      </c>
      <c r="L223" s="835">
        <v>186.96</v>
      </c>
      <c r="M223" s="835">
        <v>186.96</v>
      </c>
      <c r="N223" s="832">
        <v>1</v>
      </c>
      <c r="O223" s="836">
        <v>1</v>
      </c>
      <c r="P223" s="835">
        <v>186.96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4</v>
      </c>
      <c r="B224" s="832" t="s">
        <v>2047</v>
      </c>
      <c r="C224" s="832" t="s">
        <v>2054</v>
      </c>
      <c r="D224" s="833" t="s">
        <v>3990</v>
      </c>
      <c r="E224" s="834" t="s">
        <v>2068</v>
      </c>
      <c r="F224" s="832" t="s">
        <v>2050</v>
      </c>
      <c r="G224" s="832" t="s">
        <v>2633</v>
      </c>
      <c r="H224" s="832" t="s">
        <v>576</v>
      </c>
      <c r="I224" s="832" t="s">
        <v>2637</v>
      </c>
      <c r="J224" s="832" t="s">
        <v>2638</v>
      </c>
      <c r="K224" s="832" t="s">
        <v>2639</v>
      </c>
      <c r="L224" s="835">
        <v>100</v>
      </c>
      <c r="M224" s="835">
        <v>600</v>
      </c>
      <c r="N224" s="832">
        <v>6</v>
      </c>
      <c r="O224" s="836">
        <v>2</v>
      </c>
      <c r="P224" s="835">
        <v>300</v>
      </c>
      <c r="Q224" s="837">
        <v>0.5</v>
      </c>
      <c r="R224" s="832">
        <v>3</v>
      </c>
      <c r="S224" s="837">
        <v>0.5</v>
      </c>
      <c r="T224" s="836">
        <v>1</v>
      </c>
      <c r="U224" s="838">
        <v>0.5</v>
      </c>
    </row>
    <row r="225" spans="1:21" ht="14.4" customHeight="1" x14ac:dyDescent="0.3">
      <c r="A225" s="831">
        <v>4</v>
      </c>
      <c r="B225" s="832" t="s">
        <v>2047</v>
      </c>
      <c r="C225" s="832" t="s">
        <v>2054</v>
      </c>
      <c r="D225" s="833" t="s">
        <v>3990</v>
      </c>
      <c r="E225" s="834" t="s">
        <v>2068</v>
      </c>
      <c r="F225" s="832" t="s">
        <v>2050</v>
      </c>
      <c r="G225" s="832" t="s">
        <v>2633</v>
      </c>
      <c r="H225" s="832" t="s">
        <v>576</v>
      </c>
      <c r="I225" s="832" t="s">
        <v>2640</v>
      </c>
      <c r="J225" s="832" t="s">
        <v>2641</v>
      </c>
      <c r="K225" s="832" t="s">
        <v>2642</v>
      </c>
      <c r="L225" s="835">
        <v>120</v>
      </c>
      <c r="M225" s="835">
        <v>240</v>
      </c>
      <c r="N225" s="832">
        <v>2</v>
      </c>
      <c r="O225" s="836">
        <v>1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4</v>
      </c>
      <c r="B226" s="832" t="s">
        <v>2047</v>
      </c>
      <c r="C226" s="832" t="s">
        <v>2054</v>
      </c>
      <c r="D226" s="833" t="s">
        <v>3990</v>
      </c>
      <c r="E226" s="834" t="s">
        <v>2068</v>
      </c>
      <c r="F226" s="832" t="s">
        <v>2050</v>
      </c>
      <c r="G226" s="832" t="s">
        <v>2643</v>
      </c>
      <c r="H226" s="832" t="s">
        <v>576</v>
      </c>
      <c r="I226" s="832" t="s">
        <v>2644</v>
      </c>
      <c r="J226" s="832" t="s">
        <v>2645</v>
      </c>
      <c r="K226" s="832" t="s">
        <v>2646</v>
      </c>
      <c r="L226" s="835">
        <v>410</v>
      </c>
      <c r="M226" s="835">
        <v>3690</v>
      </c>
      <c r="N226" s="832">
        <v>9</v>
      </c>
      <c r="O226" s="836">
        <v>9</v>
      </c>
      <c r="P226" s="835">
        <v>3690</v>
      </c>
      <c r="Q226" s="837">
        <v>1</v>
      </c>
      <c r="R226" s="832">
        <v>9</v>
      </c>
      <c r="S226" s="837">
        <v>1</v>
      </c>
      <c r="T226" s="836">
        <v>9</v>
      </c>
      <c r="U226" s="838">
        <v>1</v>
      </c>
    </row>
    <row r="227" spans="1:21" ht="14.4" customHeight="1" x14ac:dyDescent="0.3">
      <c r="A227" s="831">
        <v>4</v>
      </c>
      <c r="B227" s="832" t="s">
        <v>2047</v>
      </c>
      <c r="C227" s="832" t="s">
        <v>2054</v>
      </c>
      <c r="D227" s="833" t="s">
        <v>3990</v>
      </c>
      <c r="E227" s="834" t="s">
        <v>2068</v>
      </c>
      <c r="F227" s="832" t="s">
        <v>2050</v>
      </c>
      <c r="G227" s="832" t="s">
        <v>2647</v>
      </c>
      <c r="H227" s="832" t="s">
        <v>576</v>
      </c>
      <c r="I227" s="832" t="s">
        <v>2648</v>
      </c>
      <c r="J227" s="832" t="s">
        <v>2649</v>
      </c>
      <c r="K227" s="832" t="s">
        <v>2650</v>
      </c>
      <c r="L227" s="835">
        <v>900</v>
      </c>
      <c r="M227" s="835">
        <v>2700</v>
      </c>
      <c r="N227" s="832">
        <v>3</v>
      </c>
      <c r="O227" s="836">
        <v>3</v>
      </c>
      <c r="P227" s="835">
        <v>2700</v>
      </c>
      <c r="Q227" s="837">
        <v>1</v>
      </c>
      <c r="R227" s="832">
        <v>3</v>
      </c>
      <c r="S227" s="837">
        <v>1</v>
      </c>
      <c r="T227" s="836">
        <v>3</v>
      </c>
      <c r="U227" s="838">
        <v>1</v>
      </c>
    </row>
    <row r="228" spans="1:21" ht="14.4" customHeight="1" x14ac:dyDescent="0.3">
      <c r="A228" s="831">
        <v>4</v>
      </c>
      <c r="B228" s="832" t="s">
        <v>2047</v>
      </c>
      <c r="C228" s="832" t="s">
        <v>2054</v>
      </c>
      <c r="D228" s="833" t="s">
        <v>3990</v>
      </c>
      <c r="E228" s="834" t="s">
        <v>2068</v>
      </c>
      <c r="F228" s="832" t="s">
        <v>2050</v>
      </c>
      <c r="G228" s="832" t="s">
        <v>2647</v>
      </c>
      <c r="H228" s="832" t="s">
        <v>576</v>
      </c>
      <c r="I228" s="832" t="s">
        <v>2651</v>
      </c>
      <c r="J228" s="832" t="s">
        <v>2652</v>
      </c>
      <c r="K228" s="832" t="s">
        <v>2653</v>
      </c>
      <c r="L228" s="835">
        <v>378.48</v>
      </c>
      <c r="M228" s="835">
        <v>378.48</v>
      </c>
      <c r="N228" s="832">
        <v>1</v>
      </c>
      <c r="O228" s="836">
        <v>1</v>
      </c>
      <c r="P228" s="835">
        <v>378.48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4</v>
      </c>
      <c r="B229" s="832" t="s">
        <v>2047</v>
      </c>
      <c r="C229" s="832" t="s">
        <v>2054</v>
      </c>
      <c r="D229" s="833" t="s">
        <v>3990</v>
      </c>
      <c r="E229" s="834" t="s">
        <v>2068</v>
      </c>
      <c r="F229" s="832" t="s">
        <v>2050</v>
      </c>
      <c r="G229" s="832" t="s">
        <v>2647</v>
      </c>
      <c r="H229" s="832" t="s">
        <v>576</v>
      </c>
      <c r="I229" s="832" t="s">
        <v>2654</v>
      </c>
      <c r="J229" s="832" t="s">
        <v>2655</v>
      </c>
      <c r="K229" s="832" t="s">
        <v>2656</v>
      </c>
      <c r="L229" s="835">
        <v>906.78</v>
      </c>
      <c r="M229" s="835">
        <v>906.78</v>
      </c>
      <c r="N229" s="832">
        <v>1</v>
      </c>
      <c r="O229" s="836">
        <v>1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4</v>
      </c>
      <c r="B230" s="832" t="s">
        <v>2047</v>
      </c>
      <c r="C230" s="832" t="s">
        <v>2054</v>
      </c>
      <c r="D230" s="833" t="s">
        <v>3990</v>
      </c>
      <c r="E230" s="834" t="s">
        <v>2068</v>
      </c>
      <c r="F230" s="832" t="s">
        <v>2050</v>
      </c>
      <c r="G230" s="832" t="s">
        <v>2657</v>
      </c>
      <c r="H230" s="832" t="s">
        <v>576</v>
      </c>
      <c r="I230" s="832" t="s">
        <v>2658</v>
      </c>
      <c r="J230" s="832" t="s">
        <v>2659</v>
      </c>
      <c r="K230" s="832" t="s">
        <v>2660</v>
      </c>
      <c r="L230" s="835">
        <v>651.20000000000005</v>
      </c>
      <c r="M230" s="835">
        <v>651.20000000000005</v>
      </c>
      <c r="N230" s="832">
        <v>1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4</v>
      </c>
      <c r="B231" s="832" t="s">
        <v>2047</v>
      </c>
      <c r="C231" s="832" t="s">
        <v>2054</v>
      </c>
      <c r="D231" s="833" t="s">
        <v>3990</v>
      </c>
      <c r="E231" s="834" t="s">
        <v>2069</v>
      </c>
      <c r="F231" s="832" t="s">
        <v>2048</v>
      </c>
      <c r="G231" s="832" t="s">
        <v>2661</v>
      </c>
      <c r="H231" s="832" t="s">
        <v>576</v>
      </c>
      <c r="I231" s="832" t="s">
        <v>2662</v>
      </c>
      <c r="J231" s="832" t="s">
        <v>2663</v>
      </c>
      <c r="K231" s="832" t="s">
        <v>2664</v>
      </c>
      <c r="L231" s="835">
        <v>58.86</v>
      </c>
      <c r="M231" s="835">
        <v>58.86</v>
      </c>
      <c r="N231" s="832">
        <v>1</v>
      </c>
      <c r="O231" s="836">
        <v>1</v>
      </c>
      <c r="P231" s="835">
        <v>58.86</v>
      </c>
      <c r="Q231" s="837">
        <v>1</v>
      </c>
      <c r="R231" s="832">
        <v>1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4</v>
      </c>
      <c r="B232" s="832" t="s">
        <v>2047</v>
      </c>
      <c r="C232" s="832" t="s">
        <v>2054</v>
      </c>
      <c r="D232" s="833" t="s">
        <v>3990</v>
      </c>
      <c r="E232" s="834" t="s">
        <v>2069</v>
      </c>
      <c r="F232" s="832" t="s">
        <v>2048</v>
      </c>
      <c r="G232" s="832" t="s">
        <v>2665</v>
      </c>
      <c r="H232" s="832" t="s">
        <v>576</v>
      </c>
      <c r="I232" s="832" t="s">
        <v>2666</v>
      </c>
      <c r="J232" s="832" t="s">
        <v>2667</v>
      </c>
      <c r="K232" s="832" t="s">
        <v>1324</v>
      </c>
      <c r="L232" s="835">
        <v>230.51</v>
      </c>
      <c r="M232" s="835">
        <v>230.51</v>
      </c>
      <c r="N232" s="832">
        <v>1</v>
      </c>
      <c r="O232" s="836">
        <v>1</v>
      </c>
      <c r="P232" s="835">
        <v>230.51</v>
      </c>
      <c r="Q232" s="837">
        <v>1</v>
      </c>
      <c r="R232" s="832">
        <v>1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4</v>
      </c>
      <c r="B233" s="832" t="s">
        <v>2047</v>
      </c>
      <c r="C233" s="832" t="s">
        <v>2054</v>
      </c>
      <c r="D233" s="833" t="s">
        <v>3990</v>
      </c>
      <c r="E233" s="834" t="s">
        <v>2069</v>
      </c>
      <c r="F233" s="832" t="s">
        <v>2048</v>
      </c>
      <c r="G233" s="832" t="s">
        <v>2161</v>
      </c>
      <c r="H233" s="832" t="s">
        <v>576</v>
      </c>
      <c r="I233" s="832" t="s">
        <v>2162</v>
      </c>
      <c r="J233" s="832" t="s">
        <v>2163</v>
      </c>
      <c r="K233" s="832" t="s">
        <v>2164</v>
      </c>
      <c r="L233" s="835">
        <v>147.85</v>
      </c>
      <c r="M233" s="835">
        <v>147.85</v>
      </c>
      <c r="N233" s="832">
        <v>1</v>
      </c>
      <c r="O233" s="836">
        <v>1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4</v>
      </c>
      <c r="B234" s="832" t="s">
        <v>2047</v>
      </c>
      <c r="C234" s="832" t="s">
        <v>2054</v>
      </c>
      <c r="D234" s="833" t="s">
        <v>3990</v>
      </c>
      <c r="E234" s="834" t="s">
        <v>2069</v>
      </c>
      <c r="F234" s="832" t="s">
        <v>2048</v>
      </c>
      <c r="G234" s="832" t="s">
        <v>2174</v>
      </c>
      <c r="H234" s="832" t="s">
        <v>576</v>
      </c>
      <c r="I234" s="832" t="s">
        <v>2668</v>
      </c>
      <c r="J234" s="832" t="s">
        <v>693</v>
      </c>
      <c r="K234" s="832" t="s">
        <v>2669</v>
      </c>
      <c r="L234" s="835">
        <v>45.56</v>
      </c>
      <c r="M234" s="835">
        <v>45.56</v>
      </c>
      <c r="N234" s="832">
        <v>1</v>
      </c>
      <c r="O234" s="836">
        <v>1</v>
      </c>
      <c r="P234" s="835">
        <v>45.56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4</v>
      </c>
      <c r="B235" s="832" t="s">
        <v>2047</v>
      </c>
      <c r="C235" s="832" t="s">
        <v>2054</v>
      </c>
      <c r="D235" s="833" t="s">
        <v>3990</v>
      </c>
      <c r="E235" s="834" t="s">
        <v>2069</v>
      </c>
      <c r="F235" s="832" t="s">
        <v>2048</v>
      </c>
      <c r="G235" s="832" t="s">
        <v>2174</v>
      </c>
      <c r="H235" s="832" t="s">
        <v>576</v>
      </c>
      <c r="I235" s="832" t="s">
        <v>2670</v>
      </c>
      <c r="J235" s="832" t="s">
        <v>693</v>
      </c>
      <c r="K235" s="832" t="s">
        <v>2671</v>
      </c>
      <c r="L235" s="835">
        <v>273.33</v>
      </c>
      <c r="M235" s="835">
        <v>273.33</v>
      </c>
      <c r="N235" s="832">
        <v>1</v>
      </c>
      <c r="O235" s="836">
        <v>1</v>
      </c>
      <c r="P235" s="835">
        <v>273.33</v>
      </c>
      <c r="Q235" s="837">
        <v>1</v>
      </c>
      <c r="R235" s="832">
        <v>1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4</v>
      </c>
      <c r="B236" s="832" t="s">
        <v>2047</v>
      </c>
      <c r="C236" s="832" t="s">
        <v>2054</v>
      </c>
      <c r="D236" s="833" t="s">
        <v>3990</v>
      </c>
      <c r="E236" s="834" t="s">
        <v>2069</v>
      </c>
      <c r="F236" s="832" t="s">
        <v>2048</v>
      </c>
      <c r="G236" s="832" t="s">
        <v>2672</v>
      </c>
      <c r="H236" s="832" t="s">
        <v>576</v>
      </c>
      <c r="I236" s="832" t="s">
        <v>2673</v>
      </c>
      <c r="J236" s="832" t="s">
        <v>733</v>
      </c>
      <c r="K236" s="832" t="s">
        <v>2674</v>
      </c>
      <c r="L236" s="835">
        <v>92.85</v>
      </c>
      <c r="M236" s="835">
        <v>92.85</v>
      </c>
      <c r="N236" s="832">
        <v>1</v>
      </c>
      <c r="O236" s="836">
        <v>1</v>
      </c>
      <c r="P236" s="835">
        <v>92.85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4</v>
      </c>
      <c r="B237" s="832" t="s">
        <v>2047</v>
      </c>
      <c r="C237" s="832" t="s">
        <v>2054</v>
      </c>
      <c r="D237" s="833" t="s">
        <v>3990</v>
      </c>
      <c r="E237" s="834" t="s">
        <v>2069</v>
      </c>
      <c r="F237" s="832" t="s">
        <v>2048</v>
      </c>
      <c r="G237" s="832" t="s">
        <v>2672</v>
      </c>
      <c r="H237" s="832" t="s">
        <v>576</v>
      </c>
      <c r="I237" s="832" t="s">
        <v>2675</v>
      </c>
      <c r="J237" s="832" t="s">
        <v>733</v>
      </c>
      <c r="K237" s="832" t="s">
        <v>2676</v>
      </c>
      <c r="L237" s="835">
        <v>159.16999999999999</v>
      </c>
      <c r="M237" s="835">
        <v>159.16999999999999</v>
      </c>
      <c r="N237" s="832">
        <v>1</v>
      </c>
      <c r="O237" s="836">
        <v>1</v>
      </c>
      <c r="P237" s="835">
        <v>159.16999999999999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4</v>
      </c>
      <c r="B238" s="832" t="s">
        <v>2047</v>
      </c>
      <c r="C238" s="832" t="s">
        <v>2054</v>
      </c>
      <c r="D238" s="833" t="s">
        <v>3990</v>
      </c>
      <c r="E238" s="834" t="s">
        <v>2069</v>
      </c>
      <c r="F238" s="832" t="s">
        <v>2048</v>
      </c>
      <c r="G238" s="832" t="s">
        <v>2677</v>
      </c>
      <c r="H238" s="832" t="s">
        <v>628</v>
      </c>
      <c r="I238" s="832" t="s">
        <v>1639</v>
      </c>
      <c r="J238" s="832" t="s">
        <v>1640</v>
      </c>
      <c r="K238" s="832" t="s">
        <v>1641</v>
      </c>
      <c r="L238" s="835">
        <v>20.83</v>
      </c>
      <c r="M238" s="835">
        <v>62.489999999999995</v>
      </c>
      <c r="N238" s="832">
        <v>3</v>
      </c>
      <c r="O238" s="836">
        <v>1</v>
      </c>
      <c r="P238" s="835">
        <v>62.489999999999995</v>
      </c>
      <c r="Q238" s="837">
        <v>1</v>
      </c>
      <c r="R238" s="832">
        <v>3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4</v>
      </c>
      <c r="B239" s="832" t="s">
        <v>2047</v>
      </c>
      <c r="C239" s="832" t="s">
        <v>2054</v>
      </c>
      <c r="D239" s="833" t="s">
        <v>3990</v>
      </c>
      <c r="E239" s="834" t="s">
        <v>2069</v>
      </c>
      <c r="F239" s="832" t="s">
        <v>2048</v>
      </c>
      <c r="G239" s="832" t="s">
        <v>2139</v>
      </c>
      <c r="H239" s="832" t="s">
        <v>576</v>
      </c>
      <c r="I239" s="832" t="s">
        <v>2140</v>
      </c>
      <c r="J239" s="832" t="s">
        <v>806</v>
      </c>
      <c r="K239" s="832" t="s">
        <v>2141</v>
      </c>
      <c r="L239" s="835">
        <v>45.03</v>
      </c>
      <c r="M239" s="835">
        <v>45.03</v>
      </c>
      <c r="N239" s="832">
        <v>1</v>
      </c>
      <c r="O239" s="836">
        <v>1</v>
      </c>
      <c r="P239" s="835">
        <v>45.03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4</v>
      </c>
      <c r="B240" s="832" t="s">
        <v>2047</v>
      </c>
      <c r="C240" s="832" t="s">
        <v>2054</v>
      </c>
      <c r="D240" s="833" t="s">
        <v>3990</v>
      </c>
      <c r="E240" s="834" t="s">
        <v>2069</v>
      </c>
      <c r="F240" s="832" t="s">
        <v>2048</v>
      </c>
      <c r="G240" s="832" t="s">
        <v>2678</v>
      </c>
      <c r="H240" s="832" t="s">
        <v>576</v>
      </c>
      <c r="I240" s="832" t="s">
        <v>2679</v>
      </c>
      <c r="J240" s="832" t="s">
        <v>962</v>
      </c>
      <c r="K240" s="832" t="s">
        <v>2680</v>
      </c>
      <c r="L240" s="835">
        <v>94.7</v>
      </c>
      <c r="M240" s="835">
        <v>94.7</v>
      </c>
      <c r="N240" s="832">
        <v>1</v>
      </c>
      <c r="O240" s="836">
        <v>1</v>
      </c>
      <c r="P240" s="835">
        <v>94.7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4</v>
      </c>
      <c r="B241" s="832" t="s">
        <v>2047</v>
      </c>
      <c r="C241" s="832" t="s">
        <v>2054</v>
      </c>
      <c r="D241" s="833" t="s">
        <v>3990</v>
      </c>
      <c r="E241" s="834" t="s">
        <v>2069</v>
      </c>
      <c r="F241" s="832" t="s">
        <v>2048</v>
      </c>
      <c r="G241" s="832" t="s">
        <v>2681</v>
      </c>
      <c r="H241" s="832" t="s">
        <v>576</v>
      </c>
      <c r="I241" s="832" t="s">
        <v>2682</v>
      </c>
      <c r="J241" s="832" t="s">
        <v>2683</v>
      </c>
      <c r="K241" s="832" t="s">
        <v>2684</v>
      </c>
      <c r="L241" s="835">
        <v>23.49</v>
      </c>
      <c r="M241" s="835">
        <v>23.49</v>
      </c>
      <c r="N241" s="832">
        <v>1</v>
      </c>
      <c r="O241" s="836">
        <v>0.5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4</v>
      </c>
      <c r="B242" s="832" t="s">
        <v>2047</v>
      </c>
      <c r="C242" s="832" t="s">
        <v>2054</v>
      </c>
      <c r="D242" s="833" t="s">
        <v>3990</v>
      </c>
      <c r="E242" s="834" t="s">
        <v>2069</v>
      </c>
      <c r="F242" s="832" t="s">
        <v>2048</v>
      </c>
      <c r="G242" s="832" t="s">
        <v>2685</v>
      </c>
      <c r="H242" s="832" t="s">
        <v>576</v>
      </c>
      <c r="I242" s="832" t="s">
        <v>2686</v>
      </c>
      <c r="J242" s="832" t="s">
        <v>1050</v>
      </c>
      <c r="K242" s="832" t="s">
        <v>2687</v>
      </c>
      <c r="L242" s="835">
        <v>48.09</v>
      </c>
      <c r="M242" s="835">
        <v>48.09</v>
      </c>
      <c r="N242" s="832">
        <v>1</v>
      </c>
      <c r="O242" s="836">
        <v>1</v>
      </c>
      <c r="P242" s="835">
        <v>48.09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4</v>
      </c>
      <c r="B243" s="832" t="s">
        <v>2047</v>
      </c>
      <c r="C243" s="832" t="s">
        <v>2054</v>
      </c>
      <c r="D243" s="833" t="s">
        <v>3990</v>
      </c>
      <c r="E243" s="834" t="s">
        <v>2069</v>
      </c>
      <c r="F243" s="832" t="s">
        <v>2048</v>
      </c>
      <c r="G243" s="832" t="s">
        <v>2132</v>
      </c>
      <c r="H243" s="832" t="s">
        <v>576</v>
      </c>
      <c r="I243" s="832" t="s">
        <v>2133</v>
      </c>
      <c r="J243" s="832" t="s">
        <v>2134</v>
      </c>
      <c r="K243" s="832" t="s">
        <v>2135</v>
      </c>
      <c r="L243" s="835">
        <v>111.72</v>
      </c>
      <c r="M243" s="835">
        <v>111.72</v>
      </c>
      <c r="N243" s="832">
        <v>1</v>
      </c>
      <c r="O243" s="836">
        <v>1</v>
      </c>
      <c r="P243" s="835">
        <v>111.72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4</v>
      </c>
      <c r="B244" s="832" t="s">
        <v>2047</v>
      </c>
      <c r="C244" s="832" t="s">
        <v>2054</v>
      </c>
      <c r="D244" s="833" t="s">
        <v>3990</v>
      </c>
      <c r="E244" s="834" t="s">
        <v>2069</v>
      </c>
      <c r="F244" s="832" t="s">
        <v>2048</v>
      </c>
      <c r="G244" s="832" t="s">
        <v>2132</v>
      </c>
      <c r="H244" s="832" t="s">
        <v>576</v>
      </c>
      <c r="I244" s="832" t="s">
        <v>2688</v>
      </c>
      <c r="J244" s="832" t="s">
        <v>2134</v>
      </c>
      <c r="K244" s="832" t="s">
        <v>2689</v>
      </c>
      <c r="L244" s="835">
        <v>79</v>
      </c>
      <c r="M244" s="835">
        <v>1580</v>
      </c>
      <c r="N244" s="832">
        <v>20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4</v>
      </c>
      <c r="B245" s="832" t="s">
        <v>2047</v>
      </c>
      <c r="C245" s="832" t="s">
        <v>2054</v>
      </c>
      <c r="D245" s="833" t="s">
        <v>3990</v>
      </c>
      <c r="E245" s="834" t="s">
        <v>2069</v>
      </c>
      <c r="F245" s="832" t="s">
        <v>2048</v>
      </c>
      <c r="G245" s="832" t="s">
        <v>2132</v>
      </c>
      <c r="H245" s="832" t="s">
        <v>576</v>
      </c>
      <c r="I245" s="832" t="s">
        <v>2690</v>
      </c>
      <c r="J245" s="832" t="s">
        <v>2134</v>
      </c>
      <c r="K245" s="832" t="s">
        <v>2689</v>
      </c>
      <c r="L245" s="835">
        <v>79</v>
      </c>
      <c r="M245" s="835">
        <v>1580</v>
      </c>
      <c r="N245" s="832">
        <v>20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4</v>
      </c>
      <c r="B246" s="832" t="s">
        <v>2047</v>
      </c>
      <c r="C246" s="832" t="s">
        <v>2054</v>
      </c>
      <c r="D246" s="833" t="s">
        <v>3990</v>
      </c>
      <c r="E246" s="834" t="s">
        <v>2069</v>
      </c>
      <c r="F246" s="832" t="s">
        <v>2048</v>
      </c>
      <c r="G246" s="832" t="s">
        <v>2154</v>
      </c>
      <c r="H246" s="832" t="s">
        <v>576</v>
      </c>
      <c r="I246" s="832" t="s">
        <v>2691</v>
      </c>
      <c r="J246" s="832" t="s">
        <v>677</v>
      </c>
      <c r="K246" s="832" t="s">
        <v>2692</v>
      </c>
      <c r="L246" s="835">
        <v>73.989999999999995</v>
      </c>
      <c r="M246" s="835">
        <v>73.989999999999995</v>
      </c>
      <c r="N246" s="832">
        <v>1</v>
      </c>
      <c r="O246" s="836">
        <v>1</v>
      </c>
      <c r="P246" s="835">
        <v>73.989999999999995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4</v>
      </c>
      <c r="B247" s="832" t="s">
        <v>2047</v>
      </c>
      <c r="C247" s="832" t="s">
        <v>2054</v>
      </c>
      <c r="D247" s="833" t="s">
        <v>3990</v>
      </c>
      <c r="E247" s="834" t="s">
        <v>2069</v>
      </c>
      <c r="F247" s="832" t="s">
        <v>2048</v>
      </c>
      <c r="G247" s="832" t="s">
        <v>2693</v>
      </c>
      <c r="H247" s="832" t="s">
        <v>576</v>
      </c>
      <c r="I247" s="832" t="s">
        <v>2694</v>
      </c>
      <c r="J247" s="832" t="s">
        <v>1278</v>
      </c>
      <c r="K247" s="832" t="s">
        <v>1277</v>
      </c>
      <c r="L247" s="835">
        <v>58.62</v>
      </c>
      <c r="M247" s="835">
        <v>117.24</v>
      </c>
      <c r="N247" s="832">
        <v>2</v>
      </c>
      <c r="O247" s="836">
        <v>1</v>
      </c>
      <c r="P247" s="835">
        <v>117.24</v>
      </c>
      <c r="Q247" s="837">
        <v>1</v>
      </c>
      <c r="R247" s="832">
        <v>2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4</v>
      </c>
      <c r="B248" s="832" t="s">
        <v>2047</v>
      </c>
      <c r="C248" s="832" t="s">
        <v>2054</v>
      </c>
      <c r="D248" s="833" t="s">
        <v>3990</v>
      </c>
      <c r="E248" s="834" t="s">
        <v>2069</v>
      </c>
      <c r="F248" s="832" t="s">
        <v>2048</v>
      </c>
      <c r="G248" s="832" t="s">
        <v>2695</v>
      </c>
      <c r="H248" s="832" t="s">
        <v>576</v>
      </c>
      <c r="I248" s="832" t="s">
        <v>2696</v>
      </c>
      <c r="J248" s="832" t="s">
        <v>1137</v>
      </c>
      <c r="K248" s="832" t="s">
        <v>2697</v>
      </c>
      <c r="L248" s="835">
        <v>0</v>
      </c>
      <c r="M248" s="835">
        <v>0</v>
      </c>
      <c r="N248" s="832">
        <v>1</v>
      </c>
      <c r="O248" s="836">
        <v>1</v>
      </c>
      <c r="P248" s="835">
        <v>0</v>
      </c>
      <c r="Q248" s="837"/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4</v>
      </c>
      <c r="B249" s="832" t="s">
        <v>2047</v>
      </c>
      <c r="C249" s="832" t="s">
        <v>2054</v>
      </c>
      <c r="D249" s="833" t="s">
        <v>3990</v>
      </c>
      <c r="E249" s="834" t="s">
        <v>2069</v>
      </c>
      <c r="F249" s="832" t="s">
        <v>2048</v>
      </c>
      <c r="G249" s="832" t="s">
        <v>2698</v>
      </c>
      <c r="H249" s="832" t="s">
        <v>576</v>
      </c>
      <c r="I249" s="832" t="s">
        <v>2699</v>
      </c>
      <c r="J249" s="832" t="s">
        <v>2700</v>
      </c>
      <c r="K249" s="832" t="s">
        <v>2701</v>
      </c>
      <c r="L249" s="835">
        <v>1067.05</v>
      </c>
      <c r="M249" s="835">
        <v>1067.05</v>
      </c>
      <c r="N249" s="832">
        <v>1</v>
      </c>
      <c r="O249" s="836">
        <v>1</v>
      </c>
      <c r="P249" s="835">
        <v>1067.05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4</v>
      </c>
      <c r="B250" s="832" t="s">
        <v>2047</v>
      </c>
      <c r="C250" s="832" t="s">
        <v>2054</v>
      </c>
      <c r="D250" s="833" t="s">
        <v>3990</v>
      </c>
      <c r="E250" s="834" t="s">
        <v>2069</v>
      </c>
      <c r="F250" s="832" t="s">
        <v>2048</v>
      </c>
      <c r="G250" s="832" t="s">
        <v>2122</v>
      </c>
      <c r="H250" s="832" t="s">
        <v>628</v>
      </c>
      <c r="I250" s="832" t="s">
        <v>1647</v>
      </c>
      <c r="J250" s="832" t="s">
        <v>749</v>
      </c>
      <c r="K250" s="832" t="s">
        <v>1648</v>
      </c>
      <c r="L250" s="835">
        <v>490.89</v>
      </c>
      <c r="M250" s="835">
        <v>2454.4499999999998</v>
      </c>
      <c r="N250" s="832">
        <v>5</v>
      </c>
      <c r="O250" s="836">
        <v>1.5</v>
      </c>
      <c r="P250" s="835">
        <v>490.89</v>
      </c>
      <c r="Q250" s="837">
        <v>0.2</v>
      </c>
      <c r="R250" s="832">
        <v>1</v>
      </c>
      <c r="S250" s="837">
        <v>0.2</v>
      </c>
      <c r="T250" s="836">
        <v>1</v>
      </c>
      <c r="U250" s="838">
        <v>0.66666666666666663</v>
      </c>
    </row>
    <row r="251" spans="1:21" ht="14.4" customHeight="1" x14ac:dyDescent="0.3">
      <c r="A251" s="831">
        <v>4</v>
      </c>
      <c r="B251" s="832" t="s">
        <v>2047</v>
      </c>
      <c r="C251" s="832" t="s">
        <v>2054</v>
      </c>
      <c r="D251" s="833" t="s">
        <v>3990</v>
      </c>
      <c r="E251" s="834" t="s">
        <v>2069</v>
      </c>
      <c r="F251" s="832" t="s">
        <v>2048</v>
      </c>
      <c r="G251" s="832" t="s">
        <v>2702</v>
      </c>
      <c r="H251" s="832" t="s">
        <v>628</v>
      </c>
      <c r="I251" s="832" t="s">
        <v>2703</v>
      </c>
      <c r="J251" s="832" t="s">
        <v>1864</v>
      </c>
      <c r="K251" s="832" t="s">
        <v>2704</v>
      </c>
      <c r="L251" s="835">
        <v>16.12</v>
      </c>
      <c r="M251" s="835">
        <v>16.12</v>
      </c>
      <c r="N251" s="832">
        <v>1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4</v>
      </c>
      <c r="B252" s="832" t="s">
        <v>2047</v>
      </c>
      <c r="C252" s="832" t="s">
        <v>2054</v>
      </c>
      <c r="D252" s="833" t="s">
        <v>3990</v>
      </c>
      <c r="E252" s="834" t="s">
        <v>2069</v>
      </c>
      <c r="F252" s="832" t="s">
        <v>2048</v>
      </c>
      <c r="G252" s="832" t="s">
        <v>2239</v>
      </c>
      <c r="H252" s="832" t="s">
        <v>576</v>
      </c>
      <c r="I252" s="832" t="s">
        <v>2240</v>
      </c>
      <c r="J252" s="832" t="s">
        <v>631</v>
      </c>
      <c r="K252" s="832" t="s">
        <v>2241</v>
      </c>
      <c r="L252" s="835">
        <v>52.61</v>
      </c>
      <c r="M252" s="835">
        <v>263.04999999999995</v>
      </c>
      <c r="N252" s="832">
        <v>5</v>
      </c>
      <c r="O252" s="836">
        <v>4.5</v>
      </c>
      <c r="P252" s="835">
        <v>157.82999999999998</v>
      </c>
      <c r="Q252" s="837">
        <v>0.60000000000000009</v>
      </c>
      <c r="R252" s="832">
        <v>3</v>
      </c>
      <c r="S252" s="837">
        <v>0.6</v>
      </c>
      <c r="T252" s="836">
        <v>2.5</v>
      </c>
      <c r="U252" s="838">
        <v>0.55555555555555558</v>
      </c>
    </row>
    <row r="253" spans="1:21" ht="14.4" customHeight="1" x14ac:dyDescent="0.3">
      <c r="A253" s="831">
        <v>4</v>
      </c>
      <c r="B253" s="832" t="s">
        <v>2047</v>
      </c>
      <c r="C253" s="832" t="s">
        <v>2054</v>
      </c>
      <c r="D253" s="833" t="s">
        <v>3990</v>
      </c>
      <c r="E253" s="834" t="s">
        <v>2069</v>
      </c>
      <c r="F253" s="832" t="s">
        <v>2048</v>
      </c>
      <c r="G253" s="832" t="s">
        <v>2111</v>
      </c>
      <c r="H253" s="832" t="s">
        <v>628</v>
      </c>
      <c r="I253" s="832" t="s">
        <v>1820</v>
      </c>
      <c r="J253" s="832" t="s">
        <v>880</v>
      </c>
      <c r="K253" s="832" t="s">
        <v>882</v>
      </c>
      <c r="L253" s="835">
        <v>0</v>
      </c>
      <c r="M253" s="835">
        <v>0</v>
      </c>
      <c r="N253" s="832">
        <v>2</v>
      </c>
      <c r="O253" s="836">
        <v>2</v>
      </c>
      <c r="P253" s="835">
        <v>0</v>
      </c>
      <c r="Q253" s="837"/>
      <c r="R253" s="832">
        <v>1</v>
      </c>
      <c r="S253" s="837">
        <v>0.5</v>
      </c>
      <c r="T253" s="836">
        <v>1</v>
      </c>
      <c r="U253" s="838">
        <v>0.5</v>
      </c>
    </row>
    <row r="254" spans="1:21" ht="14.4" customHeight="1" x14ac:dyDescent="0.3">
      <c r="A254" s="831">
        <v>4</v>
      </c>
      <c r="B254" s="832" t="s">
        <v>2047</v>
      </c>
      <c r="C254" s="832" t="s">
        <v>2054</v>
      </c>
      <c r="D254" s="833" t="s">
        <v>3990</v>
      </c>
      <c r="E254" s="834" t="s">
        <v>2069</v>
      </c>
      <c r="F254" s="832" t="s">
        <v>2048</v>
      </c>
      <c r="G254" s="832" t="s">
        <v>2705</v>
      </c>
      <c r="H254" s="832" t="s">
        <v>576</v>
      </c>
      <c r="I254" s="832" t="s">
        <v>2706</v>
      </c>
      <c r="J254" s="832" t="s">
        <v>2707</v>
      </c>
      <c r="K254" s="832" t="s">
        <v>2708</v>
      </c>
      <c r="L254" s="835">
        <v>42.54</v>
      </c>
      <c r="M254" s="835">
        <v>42.54</v>
      </c>
      <c r="N254" s="832">
        <v>1</v>
      </c>
      <c r="O254" s="836">
        <v>1</v>
      </c>
      <c r="P254" s="835">
        <v>42.54</v>
      </c>
      <c r="Q254" s="837">
        <v>1</v>
      </c>
      <c r="R254" s="832">
        <v>1</v>
      </c>
      <c r="S254" s="837">
        <v>1</v>
      </c>
      <c r="T254" s="836">
        <v>1</v>
      </c>
      <c r="U254" s="838">
        <v>1</v>
      </c>
    </row>
    <row r="255" spans="1:21" ht="14.4" customHeight="1" x14ac:dyDescent="0.3">
      <c r="A255" s="831">
        <v>4</v>
      </c>
      <c r="B255" s="832" t="s">
        <v>2047</v>
      </c>
      <c r="C255" s="832" t="s">
        <v>2054</v>
      </c>
      <c r="D255" s="833" t="s">
        <v>3990</v>
      </c>
      <c r="E255" s="834" t="s">
        <v>2069</v>
      </c>
      <c r="F255" s="832" t="s">
        <v>2048</v>
      </c>
      <c r="G255" s="832" t="s">
        <v>2709</v>
      </c>
      <c r="H255" s="832" t="s">
        <v>628</v>
      </c>
      <c r="I255" s="832" t="s">
        <v>1868</v>
      </c>
      <c r="J255" s="832" t="s">
        <v>1628</v>
      </c>
      <c r="K255" s="832" t="s">
        <v>1869</v>
      </c>
      <c r="L255" s="835">
        <v>165.63</v>
      </c>
      <c r="M255" s="835">
        <v>331.26</v>
      </c>
      <c r="N255" s="832">
        <v>2</v>
      </c>
      <c r="O255" s="836">
        <v>2</v>
      </c>
      <c r="P255" s="835">
        <v>331.26</v>
      </c>
      <c r="Q255" s="837">
        <v>1</v>
      </c>
      <c r="R255" s="832">
        <v>2</v>
      </c>
      <c r="S255" s="837">
        <v>1</v>
      </c>
      <c r="T255" s="836">
        <v>2</v>
      </c>
      <c r="U255" s="838">
        <v>1</v>
      </c>
    </row>
    <row r="256" spans="1:21" ht="14.4" customHeight="1" x14ac:dyDescent="0.3">
      <c r="A256" s="831">
        <v>4</v>
      </c>
      <c r="B256" s="832" t="s">
        <v>2047</v>
      </c>
      <c r="C256" s="832" t="s">
        <v>2054</v>
      </c>
      <c r="D256" s="833" t="s">
        <v>3990</v>
      </c>
      <c r="E256" s="834" t="s">
        <v>2069</v>
      </c>
      <c r="F256" s="832" t="s">
        <v>2048</v>
      </c>
      <c r="G256" s="832" t="s">
        <v>2709</v>
      </c>
      <c r="H256" s="832" t="s">
        <v>628</v>
      </c>
      <c r="I256" s="832" t="s">
        <v>1627</v>
      </c>
      <c r="J256" s="832" t="s">
        <v>1628</v>
      </c>
      <c r="K256" s="832" t="s">
        <v>1629</v>
      </c>
      <c r="L256" s="835">
        <v>414.07</v>
      </c>
      <c r="M256" s="835">
        <v>414.07</v>
      </c>
      <c r="N256" s="832">
        <v>1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4</v>
      </c>
      <c r="B257" s="832" t="s">
        <v>2047</v>
      </c>
      <c r="C257" s="832" t="s">
        <v>2054</v>
      </c>
      <c r="D257" s="833" t="s">
        <v>3990</v>
      </c>
      <c r="E257" s="834" t="s">
        <v>2069</v>
      </c>
      <c r="F257" s="832" t="s">
        <v>2048</v>
      </c>
      <c r="G257" s="832" t="s">
        <v>2127</v>
      </c>
      <c r="H257" s="832" t="s">
        <v>576</v>
      </c>
      <c r="I257" s="832" t="s">
        <v>2710</v>
      </c>
      <c r="J257" s="832" t="s">
        <v>2711</v>
      </c>
      <c r="K257" s="832" t="s">
        <v>2712</v>
      </c>
      <c r="L257" s="835">
        <v>16.77</v>
      </c>
      <c r="M257" s="835">
        <v>16.77</v>
      </c>
      <c r="N257" s="832">
        <v>1</v>
      </c>
      <c r="O257" s="836">
        <v>1</v>
      </c>
      <c r="P257" s="835">
        <v>16.77</v>
      </c>
      <c r="Q257" s="837">
        <v>1</v>
      </c>
      <c r="R257" s="832">
        <v>1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4</v>
      </c>
      <c r="B258" s="832" t="s">
        <v>2047</v>
      </c>
      <c r="C258" s="832" t="s">
        <v>2054</v>
      </c>
      <c r="D258" s="833" t="s">
        <v>3990</v>
      </c>
      <c r="E258" s="834" t="s">
        <v>2069</v>
      </c>
      <c r="F258" s="832" t="s">
        <v>2048</v>
      </c>
      <c r="G258" s="832" t="s">
        <v>2112</v>
      </c>
      <c r="H258" s="832" t="s">
        <v>628</v>
      </c>
      <c r="I258" s="832" t="s">
        <v>1983</v>
      </c>
      <c r="J258" s="832" t="s">
        <v>1020</v>
      </c>
      <c r="K258" s="832" t="s">
        <v>1984</v>
      </c>
      <c r="L258" s="835">
        <v>154.36000000000001</v>
      </c>
      <c r="M258" s="835">
        <v>1080.52</v>
      </c>
      <c r="N258" s="832">
        <v>7</v>
      </c>
      <c r="O258" s="836">
        <v>6.5</v>
      </c>
      <c r="P258" s="835">
        <v>926.16000000000008</v>
      </c>
      <c r="Q258" s="837">
        <v>0.85714285714285721</v>
      </c>
      <c r="R258" s="832">
        <v>6</v>
      </c>
      <c r="S258" s="837">
        <v>0.8571428571428571</v>
      </c>
      <c r="T258" s="836">
        <v>5.5</v>
      </c>
      <c r="U258" s="838">
        <v>0.84615384615384615</v>
      </c>
    </row>
    <row r="259" spans="1:21" ht="14.4" customHeight="1" x14ac:dyDescent="0.3">
      <c r="A259" s="831">
        <v>4</v>
      </c>
      <c r="B259" s="832" t="s">
        <v>2047</v>
      </c>
      <c r="C259" s="832" t="s">
        <v>2054</v>
      </c>
      <c r="D259" s="833" t="s">
        <v>3990</v>
      </c>
      <c r="E259" s="834" t="s">
        <v>2069</v>
      </c>
      <c r="F259" s="832" t="s">
        <v>2048</v>
      </c>
      <c r="G259" s="832" t="s">
        <v>2146</v>
      </c>
      <c r="H259" s="832" t="s">
        <v>576</v>
      </c>
      <c r="I259" s="832" t="s">
        <v>2147</v>
      </c>
      <c r="J259" s="832" t="s">
        <v>2148</v>
      </c>
      <c r="K259" s="832" t="s">
        <v>2149</v>
      </c>
      <c r="L259" s="835">
        <v>374.79</v>
      </c>
      <c r="M259" s="835">
        <v>374.79</v>
      </c>
      <c r="N259" s="832">
        <v>1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4</v>
      </c>
      <c r="B260" s="832" t="s">
        <v>2047</v>
      </c>
      <c r="C260" s="832" t="s">
        <v>2054</v>
      </c>
      <c r="D260" s="833" t="s">
        <v>3990</v>
      </c>
      <c r="E260" s="834" t="s">
        <v>2069</v>
      </c>
      <c r="F260" s="832" t="s">
        <v>2049</v>
      </c>
      <c r="G260" s="832" t="s">
        <v>2114</v>
      </c>
      <c r="H260" s="832" t="s">
        <v>576</v>
      </c>
      <c r="I260" s="832" t="s">
        <v>2713</v>
      </c>
      <c r="J260" s="832" t="s">
        <v>2116</v>
      </c>
      <c r="K260" s="832"/>
      <c r="L260" s="835">
        <v>0</v>
      </c>
      <c r="M260" s="835">
        <v>0</v>
      </c>
      <c r="N260" s="832">
        <v>1</v>
      </c>
      <c r="O260" s="836">
        <v>1</v>
      </c>
      <c r="P260" s="835">
        <v>0</v>
      </c>
      <c r="Q260" s="837"/>
      <c r="R260" s="832">
        <v>1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4</v>
      </c>
      <c r="B261" s="832" t="s">
        <v>2047</v>
      </c>
      <c r="C261" s="832" t="s">
        <v>2054</v>
      </c>
      <c r="D261" s="833" t="s">
        <v>3990</v>
      </c>
      <c r="E261" s="834" t="s">
        <v>2069</v>
      </c>
      <c r="F261" s="832" t="s">
        <v>2049</v>
      </c>
      <c r="G261" s="832" t="s">
        <v>2114</v>
      </c>
      <c r="H261" s="832" t="s">
        <v>576</v>
      </c>
      <c r="I261" s="832" t="s">
        <v>2115</v>
      </c>
      <c r="J261" s="832" t="s">
        <v>2116</v>
      </c>
      <c r="K261" s="832"/>
      <c r="L261" s="835">
        <v>0</v>
      </c>
      <c r="M261" s="835">
        <v>0</v>
      </c>
      <c r="N261" s="832">
        <v>1</v>
      </c>
      <c r="O261" s="836">
        <v>1</v>
      </c>
      <c r="P261" s="835">
        <v>0</v>
      </c>
      <c r="Q261" s="837"/>
      <c r="R261" s="832">
        <v>1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4</v>
      </c>
      <c r="B262" s="832" t="s">
        <v>2047</v>
      </c>
      <c r="C262" s="832" t="s">
        <v>2054</v>
      </c>
      <c r="D262" s="833" t="s">
        <v>3990</v>
      </c>
      <c r="E262" s="834" t="s">
        <v>2069</v>
      </c>
      <c r="F262" s="832" t="s">
        <v>2050</v>
      </c>
      <c r="G262" s="832" t="s">
        <v>2114</v>
      </c>
      <c r="H262" s="832" t="s">
        <v>576</v>
      </c>
      <c r="I262" s="832" t="s">
        <v>2714</v>
      </c>
      <c r="J262" s="832" t="s">
        <v>2715</v>
      </c>
      <c r="K262" s="832" t="s">
        <v>2716</v>
      </c>
      <c r="L262" s="835">
        <v>0</v>
      </c>
      <c r="M262" s="835">
        <v>0</v>
      </c>
      <c r="N262" s="832">
        <v>1</v>
      </c>
      <c r="O262" s="836">
        <v>1</v>
      </c>
      <c r="P262" s="835"/>
      <c r="Q262" s="837"/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4</v>
      </c>
      <c r="B263" s="832" t="s">
        <v>2047</v>
      </c>
      <c r="C263" s="832" t="s">
        <v>2054</v>
      </c>
      <c r="D263" s="833" t="s">
        <v>3990</v>
      </c>
      <c r="E263" s="834" t="s">
        <v>2069</v>
      </c>
      <c r="F263" s="832" t="s">
        <v>2050</v>
      </c>
      <c r="G263" s="832" t="s">
        <v>2114</v>
      </c>
      <c r="H263" s="832" t="s">
        <v>576</v>
      </c>
      <c r="I263" s="832" t="s">
        <v>2717</v>
      </c>
      <c r="J263" s="832" t="s">
        <v>2718</v>
      </c>
      <c r="K263" s="832" t="s">
        <v>2716</v>
      </c>
      <c r="L263" s="835">
        <v>0</v>
      </c>
      <c r="M263" s="835">
        <v>0</v>
      </c>
      <c r="N263" s="832">
        <v>1</v>
      </c>
      <c r="O263" s="836">
        <v>1</v>
      </c>
      <c r="P263" s="835"/>
      <c r="Q263" s="837"/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4</v>
      </c>
      <c r="B264" s="832" t="s">
        <v>2047</v>
      </c>
      <c r="C264" s="832" t="s">
        <v>2054</v>
      </c>
      <c r="D264" s="833" t="s">
        <v>3990</v>
      </c>
      <c r="E264" s="834" t="s">
        <v>2069</v>
      </c>
      <c r="F264" s="832" t="s">
        <v>2050</v>
      </c>
      <c r="G264" s="832" t="s">
        <v>2633</v>
      </c>
      <c r="H264" s="832" t="s">
        <v>576</v>
      </c>
      <c r="I264" s="832" t="s">
        <v>2719</v>
      </c>
      <c r="J264" s="832" t="s">
        <v>2638</v>
      </c>
      <c r="K264" s="832" t="s">
        <v>2720</v>
      </c>
      <c r="L264" s="835">
        <v>25</v>
      </c>
      <c r="M264" s="835">
        <v>25</v>
      </c>
      <c r="N264" s="832">
        <v>1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4</v>
      </c>
      <c r="B265" s="832" t="s">
        <v>2047</v>
      </c>
      <c r="C265" s="832" t="s">
        <v>2054</v>
      </c>
      <c r="D265" s="833" t="s">
        <v>3990</v>
      </c>
      <c r="E265" s="834" t="s">
        <v>2069</v>
      </c>
      <c r="F265" s="832" t="s">
        <v>2050</v>
      </c>
      <c r="G265" s="832" t="s">
        <v>2633</v>
      </c>
      <c r="H265" s="832" t="s">
        <v>576</v>
      </c>
      <c r="I265" s="832" t="s">
        <v>2637</v>
      </c>
      <c r="J265" s="832" t="s">
        <v>2638</v>
      </c>
      <c r="K265" s="832" t="s">
        <v>2639</v>
      </c>
      <c r="L265" s="835">
        <v>100</v>
      </c>
      <c r="M265" s="835">
        <v>2700</v>
      </c>
      <c r="N265" s="832">
        <v>27</v>
      </c>
      <c r="O265" s="836">
        <v>11</v>
      </c>
      <c r="P265" s="835">
        <v>2000</v>
      </c>
      <c r="Q265" s="837">
        <v>0.7407407407407407</v>
      </c>
      <c r="R265" s="832">
        <v>20</v>
      </c>
      <c r="S265" s="837">
        <v>0.7407407407407407</v>
      </c>
      <c r="T265" s="836">
        <v>8</v>
      </c>
      <c r="U265" s="838">
        <v>0.72727272727272729</v>
      </c>
    </row>
    <row r="266" spans="1:21" ht="14.4" customHeight="1" x14ac:dyDescent="0.3">
      <c r="A266" s="831">
        <v>4</v>
      </c>
      <c r="B266" s="832" t="s">
        <v>2047</v>
      </c>
      <c r="C266" s="832" t="s">
        <v>2054</v>
      </c>
      <c r="D266" s="833" t="s">
        <v>3990</v>
      </c>
      <c r="E266" s="834" t="s">
        <v>2069</v>
      </c>
      <c r="F266" s="832" t="s">
        <v>2050</v>
      </c>
      <c r="G266" s="832" t="s">
        <v>2633</v>
      </c>
      <c r="H266" s="832" t="s">
        <v>576</v>
      </c>
      <c r="I266" s="832" t="s">
        <v>2721</v>
      </c>
      <c r="J266" s="832" t="s">
        <v>2722</v>
      </c>
      <c r="K266" s="832" t="s">
        <v>2723</v>
      </c>
      <c r="L266" s="835">
        <v>99</v>
      </c>
      <c r="M266" s="835">
        <v>396</v>
      </c>
      <c r="N266" s="832">
        <v>4</v>
      </c>
      <c r="O266" s="836">
        <v>1</v>
      </c>
      <c r="P266" s="835">
        <v>396</v>
      </c>
      <c r="Q266" s="837">
        <v>1</v>
      </c>
      <c r="R266" s="832">
        <v>4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4</v>
      </c>
      <c r="B267" s="832" t="s">
        <v>2047</v>
      </c>
      <c r="C267" s="832" t="s">
        <v>2054</v>
      </c>
      <c r="D267" s="833" t="s">
        <v>3990</v>
      </c>
      <c r="E267" s="834" t="s">
        <v>2069</v>
      </c>
      <c r="F267" s="832" t="s">
        <v>2050</v>
      </c>
      <c r="G267" s="832" t="s">
        <v>2633</v>
      </c>
      <c r="H267" s="832" t="s">
        <v>576</v>
      </c>
      <c r="I267" s="832" t="s">
        <v>2640</v>
      </c>
      <c r="J267" s="832" t="s">
        <v>2641</v>
      </c>
      <c r="K267" s="832" t="s">
        <v>2642</v>
      </c>
      <c r="L267" s="835">
        <v>120</v>
      </c>
      <c r="M267" s="835">
        <v>240</v>
      </c>
      <c r="N267" s="832">
        <v>2</v>
      </c>
      <c r="O267" s="836">
        <v>1</v>
      </c>
      <c r="P267" s="835">
        <v>240</v>
      </c>
      <c r="Q267" s="837">
        <v>1</v>
      </c>
      <c r="R267" s="832">
        <v>2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4</v>
      </c>
      <c r="B268" s="832" t="s">
        <v>2047</v>
      </c>
      <c r="C268" s="832" t="s">
        <v>2054</v>
      </c>
      <c r="D268" s="833" t="s">
        <v>3990</v>
      </c>
      <c r="E268" s="834" t="s">
        <v>2069</v>
      </c>
      <c r="F268" s="832" t="s">
        <v>2050</v>
      </c>
      <c r="G268" s="832" t="s">
        <v>2633</v>
      </c>
      <c r="H268" s="832" t="s">
        <v>576</v>
      </c>
      <c r="I268" s="832" t="s">
        <v>2724</v>
      </c>
      <c r="J268" s="832" t="s">
        <v>2725</v>
      </c>
      <c r="K268" s="832" t="s">
        <v>2726</v>
      </c>
      <c r="L268" s="835">
        <v>1197.75</v>
      </c>
      <c r="M268" s="835">
        <v>1197.75</v>
      </c>
      <c r="N268" s="832">
        <v>1</v>
      </c>
      <c r="O268" s="836">
        <v>1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4</v>
      </c>
      <c r="B269" s="832" t="s">
        <v>2047</v>
      </c>
      <c r="C269" s="832" t="s">
        <v>2054</v>
      </c>
      <c r="D269" s="833" t="s">
        <v>3990</v>
      </c>
      <c r="E269" s="834" t="s">
        <v>2069</v>
      </c>
      <c r="F269" s="832" t="s">
        <v>2050</v>
      </c>
      <c r="G269" s="832" t="s">
        <v>2643</v>
      </c>
      <c r="H269" s="832" t="s">
        <v>576</v>
      </c>
      <c r="I269" s="832" t="s">
        <v>2644</v>
      </c>
      <c r="J269" s="832" t="s">
        <v>2645</v>
      </c>
      <c r="K269" s="832" t="s">
        <v>2646</v>
      </c>
      <c r="L269" s="835">
        <v>410</v>
      </c>
      <c r="M269" s="835">
        <v>8200</v>
      </c>
      <c r="N269" s="832">
        <v>20</v>
      </c>
      <c r="O269" s="836">
        <v>20</v>
      </c>
      <c r="P269" s="835">
        <v>8200</v>
      </c>
      <c r="Q269" s="837">
        <v>1</v>
      </c>
      <c r="R269" s="832">
        <v>20</v>
      </c>
      <c r="S269" s="837">
        <v>1</v>
      </c>
      <c r="T269" s="836">
        <v>20</v>
      </c>
      <c r="U269" s="838">
        <v>1</v>
      </c>
    </row>
    <row r="270" spans="1:21" ht="14.4" customHeight="1" x14ac:dyDescent="0.3">
      <c r="A270" s="831">
        <v>4</v>
      </c>
      <c r="B270" s="832" t="s">
        <v>2047</v>
      </c>
      <c r="C270" s="832" t="s">
        <v>2054</v>
      </c>
      <c r="D270" s="833" t="s">
        <v>3990</v>
      </c>
      <c r="E270" s="834" t="s">
        <v>2069</v>
      </c>
      <c r="F270" s="832" t="s">
        <v>2050</v>
      </c>
      <c r="G270" s="832" t="s">
        <v>2643</v>
      </c>
      <c r="H270" s="832" t="s">
        <v>576</v>
      </c>
      <c r="I270" s="832" t="s">
        <v>2727</v>
      </c>
      <c r="J270" s="832" t="s">
        <v>2728</v>
      </c>
      <c r="K270" s="832" t="s">
        <v>2729</v>
      </c>
      <c r="L270" s="835">
        <v>566</v>
      </c>
      <c r="M270" s="835">
        <v>2264</v>
      </c>
      <c r="N270" s="832">
        <v>4</v>
      </c>
      <c r="O270" s="836">
        <v>4</v>
      </c>
      <c r="P270" s="835">
        <v>566</v>
      </c>
      <c r="Q270" s="837">
        <v>0.25</v>
      </c>
      <c r="R270" s="832">
        <v>1</v>
      </c>
      <c r="S270" s="837">
        <v>0.25</v>
      </c>
      <c r="T270" s="836">
        <v>1</v>
      </c>
      <c r="U270" s="838">
        <v>0.25</v>
      </c>
    </row>
    <row r="271" spans="1:21" ht="14.4" customHeight="1" x14ac:dyDescent="0.3">
      <c r="A271" s="831">
        <v>4</v>
      </c>
      <c r="B271" s="832" t="s">
        <v>2047</v>
      </c>
      <c r="C271" s="832" t="s">
        <v>2054</v>
      </c>
      <c r="D271" s="833" t="s">
        <v>3990</v>
      </c>
      <c r="E271" s="834" t="s">
        <v>2069</v>
      </c>
      <c r="F271" s="832" t="s">
        <v>2050</v>
      </c>
      <c r="G271" s="832" t="s">
        <v>2647</v>
      </c>
      <c r="H271" s="832" t="s">
        <v>576</v>
      </c>
      <c r="I271" s="832" t="s">
        <v>2648</v>
      </c>
      <c r="J271" s="832" t="s">
        <v>2649</v>
      </c>
      <c r="K271" s="832" t="s">
        <v>2650</v>
      </c>
      <c r="L271" s="835">
        <v>900</v>
      </c>
      <c r="M271" s="835">
        <v>9000</v>
      </c>
      <c r="N271" s="832">
        <v>10</v>
      </c>
      <c r="O271" s="836">
        <v>10</v>
      </c>
      <c r="P271" s="835">
        <v>9000</v>
      </c>
      <c r="Q271" s="837">
        <v>1</v>
      </c>
      <c r="R271" s="832">
        <v>10</v>
      </c>
      <c r="S271" s="837">
        <v>1</v>
      </c>
      <c r="T271" s="836">
        <v>10</v>
      </c>
      <c r="U271" s="838">
        <v>1</v>
      </c>
    </row>
    <row r="272" spans="1:21" ht="14.4" customHeight="1" x14ac:dyDescent="0.3">
      <c r="A272" s="831">
        <v>4</v>
      </c>
      <c r="B272" s="832" t="s">
        <v>2047</v>
      </c>
      <c r="C272" s="832" t="s">
        <v>2054</v>
      </c>
      <c r="D272" s="833" t="s">
        <v>3990</v>
      </c>
      <c r="E272" s="834" t="s">
        <v>2069</v>
      </c>
      <c r="F272" s="832" t="s">
        <v>2050</v>
      </c>
      <c r="G272" s="832" t="s">
        <v>2647</v>
      </c>
      <c r="H272" s="832" t="s">
        <v>576</v>
      </c>
      <c r="I272" s="832" t="s">
        <v>2730</v>
      </c>
      <c r="J272" s="832" t="s">
        <v>2731</v>
      </c>
      <c r="K272" s="832" t="s">
        <v>2732</v>
      </c>
      <c r="L272" s="835">
        <v>378.48</v>
      </c>
      <c r="M272" s="835">
        <v>378.48</v>
      </c>
      <c r="N272" s="832">
        <v>1</v>
      </c>
      <c r="O272" s="836">
        <v>1</v>
      </c>
      <c r="P272" s="835">
        <v>378.48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4</v>
      </c>
      <c r="B273" s="832" t="s">
        <v>2047</v>
      </c>
      <c r="C273" s="832" t="s">
        <v>2054</v>
      </c>
      <c r="D273" s="833" t="s">
        <v>3990</v>
      </c>
      <c r="E273" s="834" t="s">
        <v>2069</v>
      </c>
      <c r="F273" s="832" t="s">
        <v>2050</v>
      </c>
      <c r="G273" s="832" t="s">
        <v>2647</v>
      </c>
      <c r="H273" s="832" t="s">
        <v>576</v>
      </c>
      <c r="I273" s="832" t="s">
        <v>2651</v>
      </c>
      <c r="J273" s="832" t="s">
        <v>2652</v>
      </c>
      <c r="K273" s="832" t="s">
        <v>2653</v>
      </c>
      <c r="L273" s="835">
        <v>378.48</v>
      </c>
      <c r="M273" s="835">
        <v>756.96</v>
      </c>
      <c r="N273" s="832">
        <v>2</v>
      </c>
      <c r="O273" s="836">
        <v>2</v>
      </c>
      <c r="P273" s="835">
        <v>756.96</v>
      </c>
      <c r="Q273" s="837">
        <v>1</v>
      </c>
      <c r="R273" s="832">
        <v>2</v>
      </c>
      <c r="S273" s="837">
        <v>1</v>
      </c>
      <c r="T273" s="836">
        <v>2</v>
      </c>
      <c r="U273" s="838">
        <v>1</v>
      </c>
    </row>
    <row r="274" spans="1:21" ht="14.4" customHeight="1" x14ac:dyDescent="0.3">
      <c r="A274" s="831">
        <v>4</v>
      </c>
      <c r="B274" s="832" t="s">
        <v>2047</v>
      </c>
      <c r="C274" s="832" t="s">
        <v>2054</v>
      </c>
      <c r="D274" s="833" t="s">
        <v>3990</v>
      </c>
      <c r="E274" s="834" t="s">
        <v>2069</v>
      </c>
      <c r="F274" s="832" t="s">
        <v>2050</v>
      </c>
      <c r="G274" s="832" t="s">
        <v>2647</v>
      </c>
      <c r="H274" s="832" t="s">
        <v>576</v>
      </c>
      <c r="I274" s="832" t="s">
        <v>2733</v>
      </c>
      <c r="J274" s="832" t="s">
        <v>2734</v>
      </c>
      <c r="K274" s="832" t="s">
        <v>2735</v>
      </c>
      <c r="L274" s="835">
        <v>378.48</v>
      </c>
      <c r="M274" s="835">
        <v>378.48</v>
      </c>
      <c r="N274" s="832">
        <v>1</v>
      </c>
      <c r="O274" s="836">
        <v>1</v>
      </c>
      <c r="P274" s="835">
        <v>378.48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4</v>
      </c>
      <c r="B275" s="832" t="s">
        <v>2047</v>
      </c>
      <c r="C275" s="832" t="s">
        <v>2054</v>
      </c>
      <c r="D275" s="833" t="s">
        <v>3990</v>
      </c>
      <c r="E275" s="834" t="s">
        <v>2069</v>
      </c>
      <c r="F275" s="832" t="s">
        <v>2050</v>
      </c>
      <c r="G275" s="832" t="s">
        <v>2647</v>
      </c>
      <c r="H275" s="832" t="s">
        <v>576</v>
      </c>
      <c r="I275" s="832" t="s">
        <v>2736</v>
      </c>
      <c r="J275" s="832" t="s">
        <v>2737</v>
      </c>
      <c r="K275" s="832" t="s">
        <v>2738</v>
      </c>
      <c r="L275" s="835">
        <v>1100</v>
      </c>
      <c r="M275" s="835">
        <v>1100</v>
      </c>
      <c r="N275" s="832">
        <v>1</v>
      </c>
      <c r="O275" s="836">
        <v>1</v>
      </c>
      <c r="P275" s="835">
        <v>1100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4</v>
      </c>
      <c r="B276" s="832" t="s">
        <v>2047</v>
      </c>
      <c r="C276" s="832" t="s">
        <v>2054</v>
      </c>
      <c r="D276" s="833" t="s">
        <v>3990</v>
      </c>
      <c r="E276" s="834" t="s">
        <v>2069</v>
      </c>
      <c r="F276" s="832" t="s">
        <v>2050</v>
      </c>
      <c r="G276" s="832" t="s">
        <v>2739</v>
      </c>
      <c r="H276" s="832" t="s">
        <v>576</v>
      </c>
      <c r="I276" s="832" t="s">
        <v>2740</v>
      </c>
      <c r="J276" s="832" t="s">
        <v>2741</v>
      </c>
      <c r="K276" s="832" t="s">
        <v>2742</v>
      </c>
      <c r="L276" s="835">
        <v>0</v>
      </c>
      <c r="M276" s="835">
        <v>0</v>
      </c>
      <c r="N276" s="832">
        <v>1</v>
      </c>
      <c r="O276" s="836">
        <v>1</v>
      </c>
      <c r="P276" s="835"/>
      <c r="Q276" s="837"/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4</v>
      </c>
      <c r="B277" s="832" t="s">
        <v>2047</v>
      </c>
      <c r="C277" s="832" t="s">
        <v>2054</v>
      </c>
      <c r="D277" s="833" t="s">
        <v>3990</v>
      </c>
      <c r="E277" s="834" t="s">
        <v>2070</v>
      </c>
      <c r="F277" s="832" t="s">
        <v>2048</v>
      </c>
      <c r="G277" s="832" t="s">
        <v>2743</v>
      </c>
      <c r="H277" s="832" t="s">
        <v>576</v>
      </c>
      <c r="I277" s="832" t="s">
        <v>2744</v>
      </c>
      <c r="J277" s="832" t="s">
        <v>1720</v>
      </c>
      <c r="K277" s="832" t="s">
        <v>2745</v>
      </c>
      <c r="L277" s="835">
        <v>603.72</v>
      </c>
      <c r="M277" s="835">
        <v>603.72</v>
      </c>
      <c r="N277" s="832">
        <v>1</v>
      </c>
      <c r="O277" s="836">
        <v>1</v>
      </c>
      <c r="P277" s="835">
        <v>603.72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4</v>
      </c>
      <c r="B278" s="832" t="s">
        <v>2047</v>
      </c>
      <c r="C278" s="832" t="s">
        <v>2054</v>
      </c>
      <c r="D278" s="833" t="s">
        <v>3990</v>
      </c>
      <c r="E278" s="834" t="s">
        <v>2070</v>
      </c>
      <c r="F278" s="832" t="s">
        <v>2048</v>
      </c>
      <c r="G278" s="832" t="s">
        <v>2204</v>
      </c>
      <c r="H278" s="832" t="s">
        <v>628</v>
      </c>
      <c r="I278" s="832" t="s">
        <v>2205</v>
      </c>
      <c r="J278" s="832" t="s">
        <v>2206</v>
      </c>
      <c r="K278" s="832" t="s">
        <v>2207</v>
      </c>
      <c r="L278" s="835">
        <v>119.7</v>
      </c>
      <c r="M278" s="835">
        <v>239.4</v>
      </c>
      <c r="N278" s="832">
        <v>2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4</v>
      </c>
      <c r="B279" s="832" t="s">
        <v>2047</v>
      </c>
      <c r="C279" s="832" t="s">
        <v>2054</v>
      </c>
      <c r="D279" s="833" t="s">
        <v>3990</v>
      </c>
      <c r="E279" s="834" t="s">
        <v>2070</v>
      </c>
      <c r="F279" s="832" t="s">
        <v>2048</v>
      </c>
      <c r="G279" s="832" t="s">
        <v>2746</v>
      </c>
      <c r="H279" s="832" t="s">
        <v>576</v>
      </c>
      <c r="I279" s="832" t="s">
        <v>2747</v>
      </c>
      <c r="J279" s="832" t="s">
        <v>2748</v>
      </c>
      <c r="K279" s="832" t="s">
        <v>1355</v>
      </c>
      <c r="L279" s="835">
        <v>0</v>
      </c>
      <c r="M279" s="835">
        <v>0</v>
      </c>
      <c r="N279" s="832">
        <v>1</v>
      </c>
      <c r="O279" s="836">
        <v>0.5</v>
      </c>
      <c r="P279" s="835">
        <v>0</v>
      </c>
      <c r="Q279" s="837"/>
      <c r="R279" s="832">
        <v>1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4</v>
      </c>
      <c r="B280" s="832" t="s">
        <v>2047</v>
      </c>
      <c r="C280" s="832" t="s">
        <v>2054</v>
      </c>
      <c r="D280" s="833" t="s">
        <v>3990</v>
      </c>
      <c r="E280" s="834" t="s">
        <v>2070</v>
      </c>
      <c r="F280" s="832" t="s">
        <v>2048</v>
      </c>
      <c r="G280" s="832" t="s">
        <v>2749</v>
      </c>
      <c r="H280" s="832" t="s">
        <v>628</v>
      </c>
      <c r="I280" s="832" t="s">
        <v>2750</v>
      </c>
      <c r="J280" s="832" t="s">
        <v>974</v>
      </c>
      <c r="K280" s="832" t="s">
        <v>2751</v>
      </c>
      <c r="L280" s="835">
        <v>176.32</v>
      </c>
      <c r="M280" s="835">
        <v>176.32</v>
      </c>
      <c r="N280" s="832">
        <v>1</v>
      </c>
      <c r="O280" s="836">
        <v>1</v>
      </c>
      <c r="P280" s="835">
        <v>176.32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4</v>
      </c>
      <c r="B281" s="832" t="s">
        <v>2047</v>
      </c>
      <c r="C281" s="832" t="s">
        <v>2054</v>
      </c>
      <c r="D281" s="833" t="s">
        <v>3990</v>
      </c>
      <c r="E281" s="834" t="s">
        <v>2070</v>
      </c>
      <c r="F281" s="832" t="s">
        <v>2048</v>
      </c>
      <c r="G281" s="832" t="s">
        <v>2661</v>
      </c>
      <c r="H281" s="832" t="s">
        <v>576</v>
      </c>
      <c r="I281" s="832" t="s">
        <v>2752</v>
      </c>
      <c r="J281" s="832" t="s">
        <v>2753</v>
      </c>
      <c r="K281" s="832" t="s">
        <v>2754</v>
      </c>
      <c r="L281" s="835">
        <v>58.86</v>
      </c>
      <c r="M281" s="835">
        <v>58.86</v>
      </c>
      <c r="N281" s="832">
        <v>1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4</v>
      </c>
      <c r="B282" s="832" t="s">
        <v>2047</v>
      </c>
      <c r="C282" s="832" t="s">
        <v>2054</v>
      </c>
      <c r="D282" s="833" t="s">
        <v>3990</v>
      </c>
      <c r="E282" s="834" t="s">
        <v>2070</v>
      </c>
      <c r="F282" s="832" t="s">
        <v>2048</v>
      </c>
      <c r="G282" s="832" t="s">
        <v>2208</v>
      </c>
      <c r="H282" s="832" t="s">
        <v>576</v>
      </c>
      <c r="I282" s="832" t="s">
        <v>2755</v>
      </c>
      <c r="J282" s="832" t="s">
        <v>2756</v>
      </c>
      <c r="K282" s="832" t="s">
        <v>1038</v>
      </c>
      <c r="L282" s="835">
        <v>78.33</v>
      </c>
      <c r="M282" s="835">
        <v>234.99</v>
      </c>
      <c r="N282" s="832">
        <v>3</v>
      </c>
      <c r="O282" s="836">
        <v>1</v>
      </c>
      <c r="P282" s="835">
        <v>234.99</v>
      </c>
      <c r="Q282" s="837">
        <v>1</v>
      </c>
      <c r="R282" s="832">
        <v>3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4</v>
      </c>
      <c r="B283" s="832" t="s">
        <v>2047</v>
      </c>
      <c r="C283" s="832" t="s">
        <v>2054</v>
      </c>
      <c r="D283" s="833" t="s">
        <v>3990</v>
      </c>
      <c r="E283" s="834" t="s">
        <v>2070</v>
      </c>
      <c r="F283" s="832" t="s">
        <v>2048</v>
      </c>
      <c r="G283" s="832" t="s">
        <v>2757</v>
      </c>
      <c r="H283" s="832" t="s">
        <v>576</v>
      </c>
      <c r="I283" s="832" t="s">
        <v>2758</v>
      </c>
      <c r="J283" s="832" t="s">
        <v>2759</v>
      </c>
      <c r="K283" s="832" t="s">
        <v>2760</v>
      </c>
      <c r="L283" s="835">
        <v>23.72</v>
      </c>
      <c r="M283" s="835">
        <v>23.72</v>
      </c>
      <c r="N283" s="832">
        <v>1</v>
      </c>
      <c r="O283" s="836">
        <v>0.5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4</v>
      </c>
      <c r="B284" s="832" t="s">
        <v>2047</v>
      </c>
      <c r="C284" s="832" t="s">
        <v>2054</v>
      </c>
      <c r="D284" s="833" t="s">
        <v>3990</v>
      </c>
      <c r="E284" s="834" t="s">
        <v>2070</v>
      </c>
      <c r="F284" s="832" t="s">
        <v>2048</v>
      </c>
      <c r="G284" s="832" t="s">
        <v>2211</v>
      </c>
      <c r="H284" s="832" t="s">
        <v>576</v>
      </c>
      <c r="I284" s="832" t="s">
        <v>2761</v>
      </c>
      <c r="J284" s="832" t="s">
        <v>707</v>
      </c>
      <c r="K284" s="832" t="s">
        <v>2762</v>
      </c>
      <c r="L284" s="835">
        <v>35.25</v>
      </c>
      <c r="M284" s="835">
        <v>35.25</v>
      </c>
      <c r="N284" s="832">
        <v>1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4</v>
      </c>
      <c r="B285" s="832" t="s">
        <v>2047</v>
      </c>
      <c r="C285" s="832" t="s">
        <v>2054</v>
      </c>
      <c r="D285" s="833" t="s">
        <v>3990</v>
      </c>
      <c r="E285" s="834" t="s">
        <v>2070</v>
      </c>
      <c r="F285" s="832" t="s">
        <v>2048</v>
      </c>
      <c r="G285" s="832" t="s">
        <v>2174</v>
      </c>
      <c r="H285" s="832" t="s">
        <v>576</v>
      </c>
      <c r="I285" s="832" t="s">
        <v>2763</v>
      </c>
      <c r="J285" s="832" t="s">
        <v>693</v>
      </c>
      <c r="K285" s="832" t="s">
        <v>2764</v>
      </c>
      <c r="L285" s="835">
        <v>91.11</v>
      </c>
      <c r="M285" s="835">
        <v>182.22</v>
      </c>
      <c r="N285" s="832">
        <v>2</v>
      </c>
      <c r="O285" s="836">
        <v>0.5</v>
      </c>
      <c r="P285" s="835">
        <v>182.22</v>
      </c>
      <c r="Q285" s="837">
        <v>1</v>
      </c>
      <c r="R285" s="832">
        <v>2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4</v>
      </c>
      <c r="B286" s="832" t="s">
        <v>2047</v>
      </c>
      <c r="C286" s="832" t="s">
        <v>2054</v>
      </c>
      <c r="D286" s="833" t="s">
        <v>3990</v>
      </c>
      <c r="E286" s="834" t="s">
        <v>2070</v>
      </c>
      <c r="F286" s="832" t="s">
        <v>2048</v>
      </c>
      <c r="G286" s="832" t="s">
        <v>2765</v>
      </c>
      <c r="H286" s="832" t="s">
        <v>576</v>
      </c>
      <c r="I286" s="832" t="s">
        <v>2766</v>
      </c>
      <c r="J286" s="832" t="s">
        <v>2767</v>
      </c>
      <c r="K286" s="832" t="s">
        <v>2768</v>
      </c>
      <c r="L286" s="835">
        <v>84.39</v>
      </c>
      <c r="M286" s="835">
        <v>84.39</v>
      </c>
      <c r="N286" s="832">
        <v>1</v>
      </c>
      <c r="O286" s="836">
        <v>0.5</v>
      </c>
      <c r="P286" s="835">
        <v>84.39</v>
      </c>
      <c r="Q286" s="837">
        <v>1</v>
      </c>
      <c r="R286" s="832">
        <v>1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4</v>
      </c>
      <c r="B287" s="832" t="s">
        <v>2047</v>
      </c>
      <c r="C287" s="832" t="s">
        <v>2054</v>
      </c>
      <c r="D287" s="833" t="s">
        <v>3990</v>
      </c>
      <c r="E287" s="834" t="s">
        <v>2070</v>
      </c>
      <c r="F287" s="832" t="s">
        <v>2048</v>
      </c>
      <c r="G287" s="832" t="s">
        <v>2769</v>
      </c>
      <c r="H287" s="832" t="s">
        <v>576</v>
      </c>
      <c r="I287" s="832" t="s">
        <v>2770</v>
      </c>
      <c r="J287" s="832" t="s">
        <v>2771</v>
      </c>
      <c r="K287" s="832" t="s">
        <v>2772</v>
      </c>
      <c r="L287" s="835">
        <v>79.64</v>
      </c>
      <c r="M287" s="835">
        <v>159.28</v>
      </c>
      <c r="N287" s="832">
        <v>2</v>
      </c>
      <c r="O287" s="836">
        <v>0.5</v>
      </c>
      <c r="P287" s="835">
        <v>159.28</v>
      </c>
      <c r="Q287" s="837">
        <v>1</v>
      </c>
      <c r="R287" s="832">
        <v>2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4</v>
      </c>
      <c r="B288" s="832" t="s">
        <v>2047</v>
      </c>
      <c r="C288" s="832" t="s">
        <v>2054</v>
      </c>
      <c r="D288" s="833" t="s">
        <v>3990</v>
      </c>
      <c r="E288" s="834" t="s">
        <v>2070</v>
      </c>
      <c r="F288" s="832" t="s">
        <v>2048</v>
      </c>
      <c r="G288" s="832" t="s">
        <v>2139</v>
      </c>
      <c r="H288" s="832" t="s">
        <v>576</v>
      </c>
      <c r="I288" s="832" t="s">
        <v>2773</v>
      </c>
      <c r="J288" s="832" t="s">
        <v>804</v>
      </c>
      <c r="K288" s="832" t="s">
        <v>2774</v>
      </c>
      <c r="L288" s="835">
        <v>75.05</v>
      </c>
      <c r="M288" s="835">
        <v>75.05</v>
      </c>
      <c r="N288" s="832">
        <v>1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4</v>
      </c>
      <c r="B289" s="832" t="s">
        <v>2047</v>
      </c>
      <c r="C289" s="832" t="s">
        <v>2054</v>
      </c>
      <c r="D289" s="833" t="s">
        <v>3990</v>
      </c>
      <c r="E289" s="834" t="s">
        <v>2070</v>
      </c>
      <c r="F289" s="832" t="s">
        <v>2048</v>
      </c>
      <c r="G289" s="832" t="s">
        <v>2139</v>
      </c>
      <c r="H289" s="832" t="s">
        <v>576</v>
      </c>
      <c r="I289" s="832" t="s">
        <v>2140</v>
      </c>
      <c r="J289" s="832" t="s">
        <v>806</v>
      </c>
      <c r="K289" s="832" t="s">
        <v>2141</v>
      </c>
      <c r="L289" s="835">
        <v>45.03</v>
      </c>
      <c r="M289" s="835">
        <v>45.03</v>
      </c>
      <c r="N289" s="832">
        <v>1</v>
      </c>
      <c r="O289" s="836">
        <v>0.5</v>
      </c>
      <c r="P289" s="835">
        <v>45.03</v>
      </c>
      <c r="Q289" s="837">
        <v>1</v>
      </c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4</v>
      </c>
      <c r="B290" s="832" t="s">
        <v>2047</v>
      </c>
      <c r="C290" s="832" t="s">
        <v>2054</v>
      </c>
      <c r="D290" s="833" t="s">
        <v>3990</v>
      </c>
      <c r="E290" s="834" t="s">
        <v>2070</v>
      </c>
      <c r="F290" s="832" t="s">
        <v>2048</v>
      </c>
      <c r="G290" s="832" t="s">
        <v>2685</v>
      </c>
      <c r="H290" s="832" t="s">
        <v>576</v>
      </c>
      <c r="I290" s="832" t="s">
        <v>2686</v>
      </c>
      <c r="J290" s="832" t="s">
        <v>1050</v>
      </c>
      <c r="K290" s="832" t="s">
        <v>2687</v>
      </c>
      <c r="L290" s="835">
        <v>48.09</v>
      </c>
      <c r="M290" s="835">
        <v>144.27000000000001</v>
      </c>
      <c r="N290" s="832">
        <v>3</v>
      </c>
      <c r="O290" s="836">
        <v>1</v>
      </c>
      <c r="P290" s="835">
        <v>144.27000000000001</v>
      </c>
      <c r="Q290" s="837">
        <v>1</v>
      </c>
      <c r="R290" s="832">
        <v>3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4</v>
      </c>
      <c r="B291" s="832" t="s">
        <v>2047</v>
      </c>
      <c r="C291" s="832" t="s">
        <v>2054</v>
      </c>
      <c r="D291" s="833" t="s">
        <v>3990</v>
      </c>
      <c r="E291" s="834" t="s">
        <v>2070</v>
      </c>
      <c r="F291" s="832" t="s">
        <v>2048</v>
      </c>
      <c r="G291" s="832" t="s">
        <v>2685</v>
      </c>
      <c r="H291" s="832" t="s">
        <v>576</v>
      </c>
      <c r="I291" s="832" t="s">
        <v>2686</v>
      </c>
      <c r="J291" s="832" t="s">
        <v>1050</v>
      </c>
      <c r="K291" s="832" t="s">
        <v>2687</v>
      </c>
      <c r="L291" s="835">
        <v>42.14</v>
      </c>
      <c r="M291" s="835">
        <v>168.56</v>
      </c>
      <c r="N291" s="832">
        <v>4</v>
      </c>
      <c r="O291" s="836">
        <v>2.5</v>
      </c>
      <c r="P291" s="835">
        <v>126.42</v>
      </c>
      <c r="Q291" s="837">
        <v>0.75</v>
      </c>
      <c r="R291" s="832">
        <v>3</v>
      </c>
      <c r="S291" s="837">
        <v>0.75</v>
      </c>
      <c r="T291" s="836">
        <v>1.5</v>
      </c>
      <c r="U291" s="838">
        <v>0.6</v>
      </c>
    </row>
    <row r="292" spans="1:21" ht="14.4" customHeight="1" x14ac:dyDescent="0.3">
      <c r="A292" s="831">
        <v>4</v>
      </c>
      <c r="B292" s="832" t="s">
        <v>2047</v>
      </c>
      <c r="C292" s="832" t="s">
        <v>2054</v>
      </c>
      <c r="D292" s="833" t="s">
        <v>3990</v>
      </c>
      <c r="E292" s="834" t="s">
        <v>2070</v>
      </c>
      <c r="F292" s="832" t="s">
        <v>2048</v>
      </c>
      <c r="G292" s="832" t="s">
        <v>2219</v>
      </c>
      <c r="H292" s="832" t="s">
        <v>576</v>
      </c>
      <c r="I292" s="832" t="s">
        <v>2220</v>
      </c>
      <c r="J292" s="832" t="s">
        <v>2221</v>
      </c>
      <c r="K292" s="832" t="s">
        <v>2222</v>
      </c>
      <c r="L292" s="835">
        <v>132.97999999999999</v>
      </c>
      <c r="M292" s="835">
        <v>664.9</v>
      </c>
      <c r="N292" s="832">
        <v>5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4</v>
      </c>
      <c r="B293" s="832" t="s">
        <v>2047</v>
      </c>
      <c r="C293" s="832" t="s">
        <v>2054</v>
      </c>
      <c r="D293" s="833" t="s">
        <v>3990</v>
      </c>
      <c r="E293" s="834" t="s">
        <v>2070</v>
      </c>
      <c r="F293" s="832" t="s">
        <v>2048</v>
      </c>
      <c r="G293" s="832" t="s">
        <v>2154</v>
      </c>
      <c r="H293" s="832" t="s">
        <v>576</v>
      </c>
      <c r="I293" s="832" t="s">
        <v>2155</v>
      </c>
      <c r="J293" s="832" t="s">
        <v>677</v>
      </c>
      <c r="K293" s="832" t="s">
        <v>678</v>
      </c>
      <c r="L293" s="835">
        <v>38.5</v>
      </c>
      <c r="M293" s="835">
        <v>38.5</v>
      </c>
      <c r="N293" s="832">
        <v>1</v>
      </c>
      <c r="O293" s="836">
        <v>1</v>
      </c>
      <c r="P293" s="835">
        <v>38.5</v>
      </c>
      <c r="Q293" s="837">
        <v>1</v>
      </c>
      <c r="R293" s="832">
        <v>1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4</v>
      </c>
      <c r="B294" s="832" t="s">
        <v>2047</v>
      </c>
      <c r="C294" s="832" t="s">
        <v>2054</v>
      </c>
      <c r="D294" s="833" t="s">
        <v>3990</v>
      </c>
      <c r="E294" s="834" t="s">
        <v>2070</v>
      </c>
      <c r="F294" s="832" t="s">
        <v>2048</v>
      </c>
      <c r="G294" s="832" t="s">
        <v>2775</v>
      </c>
      <c r="H294" s="832" t="s">
        <v>576</v>
      </c>
      <c r="I294" s="832" t="s">
        <v>2776</v>
      </c>
      <c r="J294" s="832" t="s">
        <v>846</v>
      </c>
      <c r="K294" s="832" t="s">
        <v>2777</v>
      </c>
      <c r="L294" s="835">
        <v>0</v>
      </c>
      <c r="M294" s="835">
        <v>0</v>
      </c>
      <c r="N294" s="832">
        <v>1</v>
      </c>
      <c r="O294" s="836">
        <v>1</v>
      </c>
      <c r="P294" s="835">
        <v>0</v>
      </c>
      <c r="Q294" s="837"/>
      <c r="R294" s="832">
        <v>1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4</v>
      </c>
      <c r="B295" s="832" t="s">
        <v>2047</v>
      </c>
      <c r="C295" s="832" t="s">
        <v>2054</v>
      </c>
      <c r="D295" s="833" t="s">
        <v>3990</v>
      </c>
      <c r="E295" s="834" t="s">
        <v>2070</v>
      </c>
      <c r="F295" s="832" t="s">
        <v>2048</v>
      </c>
      <c r="G295" s="832" t="s">
        <v>2778</v>
      </c>
      <c r="H295" s="832" t="s">
        <v>628</v>
      </c>
      <c r="I295" s="832" t="s">
        <v>2779</v>
      </c>
      <c r="J295" s="832" t="s">
        <v>654</v>
      </c>
      <c r="K295" s="832" t="s">
        <v>2780</v>
      </c>
      <c r="L295" s="835">
        <v>234.07</v>
      </c>
      <c r="M295" s="835">
        <v>234.07</v>
      </c>
      <c r="N295" s="832">
        <v>1</v>
      </c>
      <c r="O295" s="836">
        <v>0.5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4</v>
      </c>
      <c r="B296" s="832" t="s">
        <v>2047</v>
      </c>
      <c r="C296" s="832" t="s">
        <v>2054</v>
      </c>
      <c r="D296" s="833" t="s">
        <v>3990</v>
      </c>
      <c r="E296" s="834" t="s">
        <v>2070</v>
      </c>
      <c r="F296" s="832" t="s">
        <v>2048</v>
      </c>
      <c r="G296" s="832" t="s">
        <v>2122</v>
      </c>
      <c r="H296" s="832" t="s">
        <v>628</v>
      </c>
      <c r="I296" s="832" t="s">
        <v>2781</v>
      </c>
      <c r="J296" s="832" t="s">
        <v>749</v>
      </c>
      <c r="K296" s="832" t="s">
        <v>2782</v>
      </c>
      <c r="L296" s="835">
        <v>368.16</v>
      </c>
      <c r="M296" s="835">
        <v>368.16</v>
      </c>
      <c r="N296" s="832">
        <v>1</v>
      </c>
      <c r="O296" s="836">
        <v>1</v>
      </c>
      <c r="P296" s="835">
        <v>368.16</v>
      </c>
      <c r="Q296" s="837">
        <v>1</v>
      </c>
      <c r="R296" s="832">
        <v>1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4</v>
      </c>
      <c r="B297" s="832" t="s">
        <v>2047</v>
      </c>
      <c r="C297" s="832" t="s">
        <v>2054</v>
      </c>
      <c r="D297" s="833" t="s">
        <v>3990</v>
      </c>
      <c r="E297" s="834" t="s">
        <v>2070</v>
      </c>
      <c r="F297" s="832" t="s">
        <v>2048</v>
      </c>
      <c r="G297" s="832" t="s">
        <v>2122</v>
      </c>
      <c r="H297" s="832" t="s">
        <v>628</v>
      </c>
      <c r="I297" s="832" t="s">
        <v>2123</v>
      </c>
      <c r="J297" s="832" t="s">
        <v>749</v>
      </c>
      <c r="K297" s="832" t="s">
        <v>2124</v>
      </c>
      <c r="L297" s="835">
        <v>736.33</v>
      </c>
      <c r="M297" s="835">
        <v>736.33</v>
      </c>
      <c r="N297" s="832">
        <v>1</v>
      </c>
      <c r="O297" s="836">
        <v>1</v>
      </c>
      <c r="P297" s="835">
        <v>736.33</v>
      </c>
      <c r="Q297" s="837">
        <v>1</v>
      </c>
      <c r="R297" s="832">
        <v>1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4</v>
      </c>
      <c r="B298" s="832" t="s">
        <v>2047</v>
      </c>
      <c r="C298" s="832" t="s">
        <v>2054</v>
      </c>
      <c r="D298" s="833" t="s">
        <v>3990</v>
      </c>
      <c r="E298" s="834" t="s">
        <v>2070</v>
      </c>
      <c r="F298" s="832" t="s">
        <v>2048</v>
      </c>
      <c r="G298" s="832" t="s">
        <v>2122</v>
      </c>
      <c r="H298" s="832" t="s">
        <v>628</v>
      </c>
      <c r="I298" s="832" t="s">
        <v>1647</v>
      </c>
      <c r="J298" s="832" t="s">
        <v>749</v>
      </c>
      <c r="K298" s="832" t="s">
        <v>1648</v>
      </c>
      <c r="L298" s="835">
        <v>490.89</v>
      </c>
      <c r="M298" s="835">
        <v>4908.8999999999996</v>
      </c>
      <c r="N298" s="832">
        <v>10</v>
      </c>
      <c r="O298" s="836">
        <v>6.5</v>
      </c>
      <c r="P298" s="835">
        <v>2945.34</v>
      </c>
      <c r="Q298" s="837">
        <v>0.60000000000000009</v>
      </c>
      <c r="R298" s="832">
        <v>6</v>
      </c>
      <c r="S298" s="837">
        <v>0.6</v>
      </c>
      <c r="T298" s="836">
        <v>5</v>
      </c>
      <c r="U298" s="838">
        <v>0.76923076923076927</v>
      </c>
    </row>
    <row r="299" spans="1:21" ht="14.4" customHeight="1" x14ac:dyDescent="0.3">
      <c r="A299" s="831">
        <v>4</v>
      </c>
      <c r="B299" s="832" t="s">
        <v>2047</v>
      </c>
      <c r="C299" s="832" t="s">
        <v>2054</v>
      </c>
      <c r="D299" s="833" t="s">
        <v>3990</v>
      </c>
      <c r="E299" s="834" t="s">
        <v>2070</v>
      </c>
      <c r="F299" s="832" t="s">
        <v>2048</v>
      </c>
      <c r="G299" s="832" t="s">
        <v>2169</v>
      </c>
      <c r="H299" s="832" t="s">
        <v>576</v>
      </c>
      <c r="I299" s="832" t="s">
        <v>2182</v>
      </c>
      <c r="J299" s="832" t="s">
        <v>650</v>
      </c>
      <c r="K299" s="832" t="s">
        <v>2183</v>
      </c>
      <c r="L299" s="835">
        <v>35.25</v>
      </c>
      <c r="M299" s="835">
        <v>35.25</v>
      </c>
      <c r="N299" s="832">
        <v>1</v>
      </c>
      <c r="O299" s="836">
        <v>1</v>
      </c>
      <c r="P299" s="835">
        <v>35.25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4</v>
      </c>
      <c r="B300" s="832" t="s">
        <v>2047</v>
      </c>
      <c r="C300" s="832" t="s">
        <v>2054</v>
      </c>
      <c r="D300" s="833" t="s">
        <v>3990</v>
      </c>
      <c r="E300" s="834" t="s">
        <v>2070</v>
      </c>
      <c r="F300" s="832" t="s">
        <v>2048</v>
      </c>
      <c r="G300" s="832" t="s">
        <v>2158</v>
      </c>
      <c r="H300" s="832" t="s">
        <v>576</v>
      </c>
      <c r="I300" s="832" t="s">
        <v>2783</v>
      </c>
      <c r="J300" s="832" t="s">
        <v>771</v>
      </c>
      <c r="K300" s="832" t="s">
        <v>2784</v>
      </c>
      <c r="L300" s="835">
        <v>32.25</v>
      </c>
      <c r="M300" s="835">
        <v>32.25</v>
      </c>
      <c r="N300" s="832">
        <v>1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4</v>
      </c>
      <c r="B301" s="832" t="s">
        <v>2047</v>
      </c>
      <c r="C301" s="832" t="s">
        <v>2054</v>
      </c>
      <c r="D301" s="833" t="s">
        <v>3990</v>
      </c>
      <c r="E301" s="834" t="s">
        <v>2070</v>
      </c>
      <c r="F301" s="832" t="s">
        <v>2048</v>
      </c>
      <c r="G301" s="832" t="s">
        <v>2158</v>
      </c>
      <c r="H301" s="832" t="s">
        <v>576</v>
      </c>
      <c r="I301" s="832" t="s">
        <v>2785</v>
      </c>
      <c r="J301" s="832" t="s">
        <v>771</v>
      </c>
      <c r="K301" s="832" t="s">
        <v>2160</v>
      </c>
      <c r="L301" s="835">
        <v>103.67</v>
      </c>
      <c r="M301" s="835">
        <v>103.67</v>
      </c>
      <c r="N301" s="832">
        <v>1</v>
      </c>
      <c r="O301" s="836">
        <v>1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4</v>
      </c>
      <c r="B302" s="832" t="s">
        <v>2047</v>
      </c>
      <c r="C302" s="832" t="s">
        <v>2054</v>
      </c>
      <c r="D302" s="833" t="s">
        <v>3990</v>
      </c>
      <c r="E302" s="834" t="s">
        <v>2070</v>
      </c>
      <c r="F302" s="832" t="s">
        <v>2048</v>
      </c>
      <c r="G302" s="832" t="s">
        <v>2111</v>
      </c>
      <c r="H302" s="832" t="s">
        <v>628</v>
      </c>
      <c r="I302" s="832" t="s">
        <v>1820</v>
      </c>
      <c r="J302" s="832" t="s">
        <v>880</v>
      </c>
      <c r="K302" s="832" t="s">
        <v>882</v>
      </c>
      <c r="L302" s="835">
        <v>0</v>
      </c>
      <c r="M302" s="835">
        <v>0</v>
      </c>
      <c r="N302" s="832">
        <v>3</v>
      </c>
      <c r="O302" s="836">
        <v>2.5</v>
      </c>
      <c r="P302" s="835">
        <v>0</v>
      </c>
      <c r="Q302" s="837"/>
      <c r="R302" s="832">
        <v>2</v>
      </c>
      <c r="S302" s="837">
        <v>0.66666666666666663</v>
      </c>
      <c r="T302" s="836">
        <v>1.5</v>
      </c>
      <c r="U302" s="838">
        <v>0.6</v>
      </c>
    </row>
    <row r="303" spans="1:21" ht="14.4" customHeight="1" x14ac:dyDescent="0.3">
      <c r="A303" s="831">
        <v>4</v>
      </c>
      <c r="B303" s="832" t="s">
        <v>2047</v>
      </c>
      <c r="C303" s="832" t="s">
        <v>2054</v>
      </c>
      <c r="D303" s="833" t="s">
        <v>3990</v>
      </c>
      <c r="E303" s="834" t="s">
        <v>2070</v>
      </c>
      <c r="F303" s="832" t="s">
        <v>2048</v>
      </c>
      <c r="G303" s="832" t="s">
        <v>2705</v>
      </c>
      <c r="H303" s="832" t="s">
        <v>576</v>
      </c>
      <c r="I303" s="832" t="s">
        <v>2786</v>
      </c>
      <c r="J303" s="832" t="s">
        <v>1068</v>
      </c>
      <c r="K303" s="832" t="s">
        <v>2708</v>
      </c>
      <c r="L303" s="835">
        <v>42.54</v>
      </c>
      <c r="M303" s="835">
        <v>42.54</v>
      </c>
      <c r="N303" s="832">
        <v>1</v>
      </c>
      <c r="O303" s="836">
        <v>1</v>
      </c>
      <c r="P303" s="835">
        <v>42.54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4</v>
      </c>
      <c r="B304" s="832" t="s">
        <v>2047</v>
      </c>
      <c r="C304" s="832" t="s">
        <v>2054</v>
      </c>
      <c r="D304" s="833" t="s">
        <v>3990</v>
      </c>
      <c r="E304" s="834" t="s">
        <v>2070</v>
      </c>
      <c r="F304" s="832" t="s">
        <v>2048</v>
      </c>
      <c r="G304" s="832" t="s">
        <v>2787</v>
      </c>
      <c r="H304" s="832" t="s">
        <v>576</v>
      </c>
      <c r="I304" s="832" t="s">
        <v>2788</v>
      </c>
      <c r="J304" s="832" t="s">
        <v>2789</v>
      </c>
      <c r="K304" s="832" t="s">
        <v>2790</v>
      </c>
      <c r="L304" s="835">
        <v>68.819999999999993</v>
      </c>
      <c r="M304" s="835">
        <v>206.45999999999998</v>
      </c>
      <c r="N304" s="832">
        <v>3</v>
      </c>
      <c r="O304" s="836">
        <v>2</v>
      </c>
      <c r="P304" s="835">
        <v>206.45999999999998</v>
      </c>
      <c r="Q304" s="837">
        <v>1</v>
      </c>
      <c r="R304" s="832">
        <v>3</v>
      </c>
      <c r="S304" s="837">
        <v>1</v>
      </c>
      <c r="T304" s="836">
        <v>2</v>
      </c>
      <c r="U304" s="838">
        <v>1</v>
      </c>
    </row>
    <row r="305" spans="1:21" ht="14.4" customHeight="1" x14ac:dyDescent="0.3">
      <c r="A305" s="831">
        <v>4</v>
      </c>
      <c r="B305" s="832" t="s">
        <v>2047</v>
      </c>
      <c r="C305" s="832" t="s">
        <v>2054</v>
      </c>
      <c r="D305" s="833" t="s">
        <v>3990</v>
      </c>
      <c r="E305" s="834" t="s">
        <v>2070</v>
      </c>
      <c r="F305" s="832" t="s">
        <v>2048</v>
      </c>
      <c r="G305" s="832" t="s">
        <v>2791</v>
      </c>
      <c r="H305" s="832" t="s">
        <v>576</v>
      </c>
      <c r="I305" s="832" t="s">
        <v>2792</v>
      </c>
      <c r="J305" s="832" t="s">
        <v>2793</v>
      </c>
      <c r="K305" s="832" t="s">
        <v>2794</v>
      </c>
      <c r="L305" s="835">
        <v>193.98</v>
      </c>
      <c r="M305" s="835">
        <v>193.98</v>
      </c>
      <c r="N305" s="832">
        <v>1</v>
      </c>
      <c r="O305" s="836">
        <v>0.5</v>
      </c>
      <c r="P305" s="835">
        <v>193.98</v>
      </c>
      <c r="Q305" s="837">
        <v>1</v>
      </c>
      <c r="R305" s="832">
        <v>1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4</v>
      </c>
      <c r="B306" s="832" t="s">
        <v>2047</v>
      </c>
      <c r="C306" s="832" t="s">
        <v>2054</v>
      </c>
      <c r="D306" s="833" t="s">
        <v>3990</v>
      </c>
      <c r="E306" s="834" t="s">
        <v>2070</v>
      </c>
      <c r="F306" s="832" t="s">
        <v>2048</v>
      </c>
      <c r="G306" s="832" t="s">
        <v>2791</v>
      </c>
      <c r="H306" s="832" t="s">
        <v>576</v>
      </c>
      <c r="I306" s="832" t="s">
        <v>2792</v>
      </c>
      <c r="J306" s="832" t="s">
        <v>2793</v>
      </c>
      <c r="K306" s="832" t="s">
        <v>2794</v>
      </c>
      <c r="L306" s="835">
        <v>203.9</v>
      </c>
      <c r="M306" s="835">
        <v>407.8</v>
      </c>
      <c r="N306" s="832">
        <v>2</v>
      </c>
      <c r="O306" s="836">
        <v>0.5</v>
      </c>
      <c r="P306" s="835">
        <v>407.8</v>
      </c>
      <c r="Q306" s="837">
        <v>1</v>
      </c>
      <c r="R306" s="832">
        <v>2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4</v>
      </c>
      <c r="B307" s="832" t="s">
        <v>2047</v>
      </c>
      <c r="C307" s="832" t="s">
        <v>2054</v>
      </c>
      <c r="D307" s="833" t="s">
        <v>3990</v>
      </c>
      <c r="E307" s="834" t="s">
        <v>2070</v>
      </c>
      <c r="F307" s="832" t="s">
        <v>2048</v>
      </c>
      <c r="G307" s="832" t="s">
        <v>2127</v>
      </c>
      <c r="H307" s="832" t="s">
        <v>576</v>
      </c>
      <c r="I307" s="832" t="s">
        <v>2795</v>
      </c>
      <c r="J307" s="832" t="s">
        <v>2711</v>
      </c>
      <c r="K307" s="832" t="s">
        <v>2796</v>
      </c>
      <c r="L307" s="835">
        <v>299.83999999999997</v>
      </c>
      <c r="M307" s="835">
        <v>299.83999999999997</v>
      </c>
      <c r="N307" s="832">
        <v>1</v>
      </c>
      <c r="O307" s="836">
        <v>0.5</v>
      </c>
      <c r="P307" s="835">
        <v>299.83999999999997</v>
      </c>
      <c r="Q307" s="837">
        <v>1</v>
      </c>
      <c r="R307" s="832">
        <v>1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4</v>
      </c>
      <c r="B308" s="832" t="s">
        <v>2047</v>
      </c>
      <c r="C308" s="832" t="s">
        <v>2054</v>
      </c>
      <c r="D308" s="833" t="s">
        <v>3990</v>
      </c>
      <c r="E308" s="834" t="s">
        <v>2070</v>
      </c>
      <c r="F308" s="832" t="s">
        <v>2048</v>
      </c>
      <c r="G308" s="832" t="s">
        <v>2112</v>
      </c>
      <c r="H308" s="832" t="s">
        <v>628</v>
      </c>
      <c r="I308" s="832" t="s">
        <v>1983</v>
      </c>
      <c r="J308" s="832" t="s">
        <v>1020</v>
      </c>
      <c r="K308" s="832" t="s">
        <v>1984</v>
      </c>
      <c r="L308" s="835">
        <v>154.36000000000001</v>
      </c>
      <c r="M308" s="835">
        <v>308.72000000000003</v>
      </c>
      <c r="N308" s="832">
        <v>2</v>
      </c>
      <c r="O308" s="836">
        <v>1</v>
      </c>
      <c r="P308" s="835">
        <v>308.72000000000003</v>
      </c>
      <c r="Q308" s="837">
        <v>1</v>
      </c>
      <c r="R308" s="832">
        <v>2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4</v>
      </c>
      <c r="B309" s="832" t="s">
        <v>2047</v>
      </c>
      <c r="C309" s="832" t="s">
        <v>2054</v>
      </c>
      <c r="D309" s="833" t="s">
        <v>3990</v>
      </c>
      <c r="E309" s="834" t="s">
        <v>2070</v>
      </c>
      <c r="F309" s="832" t="s">
        <v>2048</v>
      </c>
      <c r="G309" s="832" t="s">
        <v>2112</v>
      </c>
      <c r="H309" s="832" t="s">
        <v>576</v>
      </c>
      <c r="I309" s="832" t="s">
        <v>2145</v>
      </c>
      <c r="J309" s="832" t="s">
        <v>1020</v>
      </c>
      <c r="K309" s="832" t="s">
        <v>1984</v>
      </c>
      <c r="L309" s="835">
        <v>154.36000000000001</v>
      </c>
      <c r="M309" s="835">
        <v>1389.24</v>
      </c>
      <c r="N309" s="832">
        <v>9</v>
      </c>
      <c r="O309" s="836">
        <v>4</v>
      </c>
      <c r="P309" s="835">
        <v>1080.52</v>
      </c>
      <c r="Q309" s="837">
        <v>0.77777777777777779</v>
      </c>
      <c r="R309" s="832">
        <v>7</v>
      </c>
      <c r="S309" s="837">
        <v>0.77777777777777779</v>
      </c>
      <c r="T309" s="836">
        <v>3</v>
      </c>
      <c r="U309" s="838">
        <v>0.75</v>
      </c>
    </row>
    <row r="310" spans="1:21" ht="14.4" customHeight="1" x14ac:dyDescent="0.3">
      <c r="A310" s="831">
        <v>4</v>
      </c>
      <c r="B310" s="832" t="s">
        <v>2047</v>
      </c>
      <c r="C310" s="832" t="s">
        <v>2054</v>
      </c>
      <c r="D310" s="833" t="s">
        <v>3990</v>
      </c>
      <c r="E310" s="834" t="s">
        <v>2070</v>
      </c>
      <c r="F310" s="832" t="s">
        <v>2048</v>
      </c>
      <c r="G310" s="832" t="s">
        <v>2112</v>
      </c>
      <c r="H310" s="832" t="s">
        <v>576</v>
      </c>
      <c r="I310" s="832" t="s">
        <v>2113</v>
      </c>
      <c r="J310" s="832" t="s">
        <v>1020</v>
      </c>
      <c r="K310" s="832" t="s">
        <v>1984</v>
      </c>
      <c r="L310" s="835">
        <v>154.36000000000001</v>
      </c>
      <c r="M310" s="835">
        <v>463.08000000000004</v>
      </c>
      <c r="N310" s="832">
        <v>3</v>
      </c>
      <c r="O310" s="836">
        <v>1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4</v>
      </c>
      <c r="B311" s="832" t="s">
        <v>2047</v>
      </c>
      <c r="C311" s="832" t="s">
        <v>2054</v>
      </c>
      <c r="D311" s="833" t="s">
        <v>3990</v>
      </c>
      <c r="E311" s="834" t="s">
        <v>2070</v>
      </c>
      <c r="F311" s="832" t="s">
        <v>2048</v>
      </c>
      <c r="G311" s="832" t="s">
        <v>2249</v>
      </c>
      <c r="H311" s="832" t="s">
        <v>576</v>
      </c>
      <c r="I311" s="832" t="s">
        <v>2797</v>
      </c>
      <c r="J311" s="832" t="s">
        <v>2798</v>
      </c>
      <c r="K311" s="832" t="s">
        <v>2799</v>
      </c>
      <c r="L311" s="835">
        <v>248.55</v>
      </c>
      <c r="M311" s="835">
        <v>248.55</v>
      </c>
      <c r="N311" s="832">
        <v>1</v>
      </c>
      <c r="O311" s="836">
        <v>1</v>
      </c>
      <c r="P311" s="835">
        <v>248.55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4</v>
      </c>
      <c r="B312" s="832" t="s">
        <v>2047</v>
      </c>
      <c r="C312" s="832" t="s">
        <v>2054</v>
      </c>
      <c r="D312" s="833" t="s">
        <v>3990</v>
      </c>
      <c r="E312" s="834" t="s">
        <v>2070</v>
      </c>
      <c r="F312" s="832" t="s">
        <v>2048</v>
      </c>
      <c r="G312" s="832" t="s">
        <v>2800</v>
      </c>
      <c r="H312" s="832" t="s">
        <v>576</v>
      </c>
      <c r="I312" s="832" t="s">
        <v>2801</v>
      </c>
      <c r="J312" s="832" t="s">
        <v>2802</v>
      </c>
      <c r="K312" s="832" t="s">
        <v>2803</v>
      </c>
      <c r="L312" s="835">
        <v>107.27</v>
      </c>
      <c r="M312" s="835">
        <v>214.54</v>
      </c>
      <c r="N312" s="832">
        <v>2</v>
      </c>
      <c r="O312" s="836">
        <v>1</v>
      </c>
      <c r="P312" s="835">
        <v>214.54</v>
      </c>
      <c r="Q312" s="837">
        <v>1</v>
      </c>
      <c r="R312" s="832">
        <v>2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4</v>
      </c>
      <c r="B313" s="832" t="s">
        <v>2047</v>
      </c>
      <c r="C313" s="832" t="s">
        <v>2054</v>
      </c>
      <c r="D313" s="833" t="s">
        <v>3990</v>
      </c>
      <c r="E313" s="834" t="s">
        <v>2070</v>
      </c>
      <c r="F313" s="832" t="s">
        <v>2050</v>
      </c>
      <c r="G313" s="832" t="s">
        <v>2114</v>
      </c>
      <c r="H313" s="832" t="s">
        <v>576</v>
      </c>
      <c r="I313" s="832" t="s">
        <v>2717</v>
      </c>
      <c r="J313" s="832" t="s">
        <v>2718</v>
      </c>
      <c r="K313" s="832" t="s">
        <v>2716</v>
      </c>
      <c r="L313" s="835">
        <v>0</v>
      </c>
      <c r="M313" s="835">
        <v>0</v>
      </c>
      <c r="N313" s="832">
        <v>2</v>
      </c>
      <c r="O313" s="836">
        <v>2</v>
      </c>
      <c r="P313" s="835"/>
      <c r="Q313" s="837"/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4</v>
      </c>
      <c r="B314" s="832" t="s">
        <v>2047</v>
      </c>
      <c r="C314" s="832" t="s">
        <v>2054</v>
      </c>
      <c r="D314" s="833" t="s">
        <v>3990</v>
      </c>
      <c r="E314" s="834" t="s">
        <v>2070</v>
      </c>
      <c r="F314" s="832" t="s">
        <v>2050</v>
      </c>
      <c r="G314" s="832" t="s">
        <v>2643</v>
      </c>
      <c r="H314" s="832" t="s">
        <v>576</v>
      </c>
      <c r="I314" s="832" t="s">
        <v>2644</v>
      </c>
      <c r="J314" s="832" t="s">
        <v>2645</v>
      </c>
      <c r="K314" s="832" t="s">
        <v>2646</v>
      </c>
      <c r="L314" s="835">
        <v>410</v>
      </c>
      <c r="M314" s="835">
        <v>3690</v>
      </c>
      <c r="N314" s="832">
        <v>9</v>
      </c>
      <c r="O314" s="836">
        <v>9</v>
      </c>
      <c r="P314" s="835">
        <v>3690</v>
      </c>
      <c r="Q314" s="837">
        <v>1</v>
      </c>
      <c r="R314" s="832">
        <v>9</v>
      </c>
      <c r="S314" s="837">
        <v>1</v>
      </c>
      <c r="T314" s="836">
        <v>9</v>
      </c>
      <c r="U314" s="838">
        <v>1</v>
      </c>
    </row>
    <row r="315" spans="1:21" ht="14.4" customHeight="1" x14ac:dyDescent="0.3">
      <c r="A315" s="831">
        <v>4</v>
      </c>
      <c r="B315" s="832" t="s">
        <v>2047</v>
      </c>
      <c r="C315" s="832" t="s">
        <v>2054</v>
      </c>
      <c r="D315" s="833" t="s">
        <v>3990</v>
      </c>
      <c r="E315" s="834" t="s">
        <v>2070</v>
      </c>
      <c r="F315" s="832" t="s">
        <v>2050</v>
      </c>
      <c r="G315" s="832" t="s">
        <v>2643</v>
      </c>
      <c r="H315" s="832" t="s">
        <v>576</v>
      </c>
      <c r="I315" s="832" t="s">
        <v>2727</v>
      </c>
      <c r="J315" s="832" t="s">
        <v>2728</v>
      </c>
      <c r="K315" s="832" t="s">
        <v>2729</v>
      </c>
      <c r="L315" s="835">
        <v>566</v>
      </c>
      <c r="M315" s="835">
        <v>566</v>
      </c>
      <c r="N315" s="832">
        <v>1</v>
      </c>
      <c r="O315" s="836">
        <v>1</v>
      </c>
      <c r="P315" s="835">
        <v>566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4</v>
      </c>
      <c r="B316" s="832" t="s">
        <v>2047</v>
      </c>
      <c r="C316" s="832" t="s">
        <v>2054</v>
      </c>
      <c r="D316" s="833" t="s">
        <v>3990</v>
      </c>
      <c r="E316" s="834" t="s">
        <v>2070</v>
      </c>
      <c r="F316" s="832" t="s">
        <v>2050</v>
      </c>
      <c r="G316" s="832" t="s">
        <v>2643</v>
      </c>
      <c r="H316" s="832" t="s">
        <v>576</v>
      </c>
      <c r="I316" s="832" t="s">
        <v>2804</v>
      </c>
      <c r="J316" s="832" t="s">
        <v>2645</v>
      </c>
      <c r="K316" s="832" t="s">
        <v>2805</v>
      </c>
      <c r="L316" s="835">
        <v>410</v>
      </c>
      <c r="M316" s="835">
        <v>1230</v>
      </c>
      <c r="N316" s="832">
        <v>3</v>
      </c>
      <c r="O316" s="836">
        <v>3</v>
      </c>
      <c r="P316" s="835">
        <v>820</v>
      </c>
      <c r="Q316" s="837">
        <v>0.66666666666666663</v>
      </c>
      <c r="R316" s="832">
        <v>2</v>
      </c>
      <c r="S316" s="837">
        <v>0.66666666666666663</v>
      </c>
      <c r="T316" s="836">
        <v>2</v>
      </c>
      <c r="U316" s="838">
        <v>0.66666666666666663</v>
      </c>
    </row>
    <row r="317" spans="1:21" ht="14.4" customHeight="1" x14ac:dyDescent="0.3">
      <c r="A317" s="831">
        <v>4</v>
      </c>
      <c r="B317" s="832" t="s">
        <v>2047</v>
      </c>
      <c r="C317" s="832" t="s">
        <v>2054</v>
      </c>
      <c r="D317" s="833" t="s">
        <v>3990</v>
      </c>
      <c r="E317" s="834" t="s">
        <v>2070</v>
      </c>
      <c r="F317" s="832" t="s">
        <v>2050</v>
      </c>
      <c r="G317" s="832" t="s">
        <v>2647</v>
      </c>
      <c r="H317" s="832" t="s">
        <v>576</v>
      </c>
      <c r="I317" s="832" t="s">
        <v>2648</v>
      </c>
      <c r="J317" s="832" t="s">
        <v>2649</v>
      </c>
      <c r="K317" s="832" t="s">
        <v>2650</v>
      </c>
      <c r="L317" s="835">
        <v>900</v>
      </c>
      <c r="M317" s="835">
        <v>900</v>
      </c>
      <c r="N317" s="832">
        <v>1</v>
      </c>
      <c r="O317" s="836">
        <v>1</v>
      </c>
      <c r="P317" s="835">
        <v>900</v>
      </c>
      <c r="Q317" s="837">
        <v>1</v>
      </c>
      <c r="R317" s="832">
        <v>1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4</v>
      </c>
      <c r="B318" s="832" t="s">
        <v>2047</v>
      </c>
      <c r="C318" s="832" t="s">
        <v>2054</v>
      </c>
      <c r="D318" s="833" t="s">
        <v>3990</v>
      </c>
      <c r="E318" s="834" t="s">
        <v>2070</v>
      </c>
      <c r="F318" s="832" t="s">
        <v>2050</v>
      </c>
      <c r="G318" s="832" t="s">
        <v>2647</v>
      </c>
      <c r="H318" s="832" t="s">
        <v>576</v>
      </c>
      <c r="I318" s="832" t="s">
        <v>2806</v>
      </c>
      <c r="J318" s="832" t="s">
        <v>2807</v>
      </c>
      <c r="K318" s="832" t="s">
        <v>2808</v>
      </c>
      <c r="L318" s="835">
        <v>409.87</v>
      </c>
      <c r="M318" s="835">
        <v>409.87</v>
      </c>
      <c r="N318" s="832">
        <v>1</v>
      </c>
      <c r="O318" s="836">
        <v>1</v>
      </c>
      <c r="P318" s="835">
        <v>409.87</v>
      </c>
      <c r="Q318" s="837">
        <v>1</v>
      </c>
      <c r="R318" s="832">
        <v>1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4</v>
      </c>
      <c r="B319" s="832" t="s">
        <v>2047</v>
      </c>
      <c r="C319" s="832" t="s">
        <v>2054</v>
      </c>
      <c r="D319" s="833" t="s">
        <v>3990</v>
      </c>
      <c r="E319" s="834" t="s">
        <v>2071</v>
      </c>
      <c r="F319" s="832" t="s">
        <v>2048</v>
      </c>
      <c r="G319" s="832" t="s">
        <v>2809</v>
      </c>
      <c r="H319" s="832" t="s">
        <v>628</v>
      </c>
      <c r="I319" s="832" t="s">
        <v>1985</v>
      </c>
      <c r="J319" s="832" t="s">
        <v>1094</v>
      </c>
      <c r="K319" s="832" t="s">
        <v>1277</v>
      </c>
      <c r="L319" s="835">
        <v>72.55</v>
      </c>
      <c r="M319" s="835">
        <v>72.55</v>
      </c>
      <c r="N319" s="832">
        <v>1</v>
      </c>
      <c r="O319" s="836">
        <v>0.5</v>
      </c>
      <c r="P319" s="835">
        <v>72.55</v>
      </c>
      <c r="Q319" s="837">
        <v>1</v>
      </c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4</v>
      </c>
      <c r="B320" s="832" t="s">
        <v>2047</v>
      </c>
      <c r="C320" s="832" t="s">
        <v>2054</v>
      </c>
      <c r="D320" s="833" t="s">
        <v>3990</v>
      </c>
      <c r="E320" s="834" t="s">
        <v>2071</v>
      </c>
      <c r="F320" s="832" t="s">
        <v>2048</v>
      </c>
      <c r="G320" s="832" t="s">
        <v>2809</v>
      </c>
      <c r="H320" s="832" t="s">
        <v>628</v>
      </c>
      <c r="I320" s="832" t="s">
        <v>1918</v>
      </c>
      <c r="J320" s="832" t="s">
        <v>1094</v>
      </c>
      <c r="K320" s="832" t="s">
        <v>1093</v>
      </c>
      <c r="L320" s="835">
        <v>65.28</v>
      </c>
      <c r="M320" s="835">
        <v>456.96000000000004</v>
      </c>
      <c r="N320" s="832">
        <v>7</v>
      </c>
      <c r="O320" s="836">
        <v>2.5</v>
      </c>
      <c r="P320" s="835">
        <v>456.96000000000004</v>
      </c>
      <c r="Q320" s="837">
        <v>1</v>
      </c>
      <c r="R320" s="832">
        <v>7</v>
      </c>
      <c r="S320" s="837">
        <v>1</v>
      </c>
      <c r="T320" s="836">
        <v>2.5</v>
      </c>
      <c r="U320" s="838">
        <v>1</v>
      </c>
    </row>
    <row r="321" spans="1:21" ht="14.4" customHeight="1" x14ac:dyDescent="0.3">
      <c r="A321" s="831">
        <v>4</v>
      </c>
      <c r="B321" s="832" t="s">
        <v>2047</v>
      </c>
      <c r="C321" s="832" t="s">
        <v>2054</v>
      </c>
      <c r="D321" s="833" t="s">
        <v>3990</v>
      </c>
      <c r="E321" s="834" t="s">
        <v>2071</v>
      </c>
      <c r="F321" s="832" t="s">
        <v>2048</v>
      </c>
      <c r="G321" s="832" t="s">
        <v>2810</v>
      </c>
      <c r="H321" s="832" t="s">
        <v>628</v>
      </c>
      <c r="I321" s="832" t="s">
        <v>1839</v>
      </c>
      <c r="J321" s="832" t="s">
        <v>1840</v>
      </c>
      <c r="K321" s="832" t="s">
        <v>1841</v>
      </c>
      <c r="L321" s="835">
        <v>4.7</v>
      </c>
      <c r="M321" s="835">
        <v>42.3</v>
      </c>
      <c r="N321" s="832">
        <v>9</v>
      </c>
      <c r="O321" s="836">
        <v>3</v>
      </c>
      <c r="P321" s="835">
        <v>42.3</v>
      </c>
      <c r="Q321" s="837">
        <v>1</v>
      </c>
      <c r="R321" s="832">
        <v>9</v>
      </c>
      <c r="S321" s="837">
        <v>1</v>
      </c>
      <c r="T321" s="836">
        <v>3</v>
      </c>
      <c r="U321" s="838">
        <v>1</v>
      </c>
    </row>
    <row r="322" spans="1:21" ht="14.4" customHeight="1" x14ac:dyDescent="0.3">
      <c r="A322" s="831">
        <v>4</v>
      </c>
      <c r="B322" s="832" t="s">
        <v>2047</v>
      </c>
      <c r="C322" s="832" t="s">
        <v>2054</v>
      </c>
      <c r="D322" s="833" t="s">
        <v>3990</v>
      </c>
      <c r="E322" s="834" t="s">
        <v>2071</v>
      </c>
      <c r="F322" s="832" t="s">
        <v>2048</v>
      </c>
      <c r="G322" s="832" t="s">
        <v>2204</v>
      </c>
      <c r="H322" s="832" t="s">
        <v>628</v>
      </c>
      <c r="I322" s="832" t="s">
        <v>2205</v>
      </c>
      <c r="J322" s="832" t="s">
        <v>2206</v>
      </c>
      <c r="K322" s="832" t="s">
        <v>2207</v>
      </c>
      <c r="L322" s="835">
        <v>119.7</v>
      </c>
      <c r="M322" s="835">
        <v>239.4</v>
      </c>
      <c r="N322" s="832">
        <v>2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4</v>
      </c>
      <c r="B323" s="832" t="s">
        <v>2047</v>
      </c>
      <c r="C323" s="832" t="s">
        <v>2054</v>
      </c>
      <c r="D323" s="833" t="s">
        <v>3990</v>
      </c>
      <c r="E323" s="834" t="s">
        <v>2071</v>
      </c>
      <c r="F323" s="832" t="s">
        <v>2048</v>
      </c>
      <c r="G323" s="832" t="s">
        <v>2811</v>
      </c>
      <c r="H323" s="832" t="s">
        <v>628</v>
      </c>
      <c r="I323" s="832" t="s">
        <v>1965</v>
      </c>
      <c r="J323" s="832" t="s">
        <v>659</v>
      </c>
      <c r="K323" s="832" t="s">
        <v>1324</v>
      </c>
      <c r="L323" s="835">
        <v>117.03</v>
      </c>
      <c r="M323" s="835">
        <v>117.03</v>
      </c>
      <c r="N323" s="832">
        <v>1</v>
      </c>
      <c r="O323" s="836">
        <v>0.5</v>
      </c>
      <c r="P323" s="835">
        <v>117.03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4</v>
      </c>
      <c r="B324" s="832" t="s">
        <v>2047</v>
      </c>
      <c r="C324" s="832" t="s">
        <v>2054</v>
      </c>
      <c r="D324" s="833" t="s">
        <v>3990</v>
      </c>
      <c r="E324" s="834" t="s">
        <v>2071</v>
      </c>
      <c r="F324" s="832" t="s">
        <v>2048</v>
      </c>
      <c r="G324" s="832" t="s">
        <v>2174</v>
      </c>
      <c r="H324" s="832" t="s">
        <v>576</v>
      </c>
      <c r="I324" s="832" t="s">
        <v>2175</v>
      </c>
      <c r="J324" s="832" t="s">
        <v>693</v>
      </c>
      <c r="K324" s="832" t="s">
        <v>2176</v>
      </c>
      <c r="L324" s="835">
        <v>182.22</v>
      </c>
      <c r="M324" s="835">
        <v>364.44</v>
      </c>
      <c r="N324" s="832">
        <v>2</v>
      </c>
      <c r="O324" s="836">
        <v>1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4</v>
      </c>
      <c r="B325" s="832" t="s">
        <v>2047</v>
      </c>
      <c r="C325" s="832" t="s">
        <v>2054</v>
      </c>
      <c r="D325" s="833" t="s">
        <v>3990</v>
      </c>
      <c r="E325" s="834" t="s">
        <v>2071</v>
      </c>
      <c r="F325" s="832" t="s">
        <v>2048</v>
      </c>
      <c r="G325" s="832" t="s">
        <v>2769</v>
      </c>
      <c r="H325" s="832" t="s">
        <v>576</v>
      </c>
      <c r="I325" s="832" t="s">
        <v>2812</v>
      </c>
      <c r="J325" s="832" t="s">
        <v>2813</v>
      </c>
      <c r="K325" s="832" t="s">
        <v>2772</v>
      </c>
      <c r="L325" s="835">
        <v>79.64</v>
      </c>
      <c r="M325" s="835">
        <v>79.64</v>
      </c>
      <c r="N325" s="832">
        <v>1</v>
      </c>
      <c r="O325" s="836">
        <v>0.5</v>
      </c>
      <c r="P325" s="835">
        <v>79.64</v>
      </c>
      <c r="Q325" s="837">
        <v>1</v>
      </c>
      <c r="R325" s="832">
        <v>1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4</v>
      </c>
      <c r="B326" s="832" t="s">
        <v>2047</v>
      </c>
      <c r="C326" s="832" t="s">
        <v>2054</v>
      </c>
      <c r="D326" s="833" t="s">
        <v>3990</v>
      </c>
      <c r="E326" s="834" t="s">
        <v>2071</v>
      </c>
      <c r="F326" s="832" t="s">
        <v>2048</v>
      </c>
      <c r="G326" s="832" t="s">
        <v>2685</v>
      </c>
      <c r="H326" s="832" t="s">
        <v>576</v>
      </c>
      <c r="I326" s="832" t="s">
        <v>2686</v>
      </c>
      <c r="J326" s="832" t="s">
        <v>1050</v>
      </c>
      <c r="K326" s="832" t="s">
        <v>2687</v>
      </c>
      <c r="L326" s="835">
        <v>48.09</v>
      </c>
      <c r="M326" s="835">
        <v>48.09</v>
      </c>
      <c r="N326" s="832">
        <v>1</v>
      </c>
      <c r="O326" s="836">
        <v>1</v>
      </c>
      <c r="P326" s="835">
        <v>48.09</v>
      </c>
      <c r="Q326" s="837">
        <v>1</v>
      </c>
      <c r="R326" s="832">
        <v>1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4</v>
      </c>
      <c r="B327" s="832" t="s">
        <v>2047</v>
      </c>
      <c r="C327" s="832" t="s">
        <v>2054</v>
      </c>
      <c r="D327" s="833" t="s">
        <v>3990</v>
      </c>
      <c r="E327" s="834" t="s">
        <v>2071</v>
      </c>
      <c r="F327" s="832" t="s">
        <v>2048</v>
      </c>
      <c r="G327" s="832" t="s">
        <v>2814</v>
      </c>
      <c r="H327" s="832" t="s">
        <v>576</v>
      </c>
      <c r="I327" s="832" t="s">
        <v>2815</v>
      </c>
      <c r="J327" s="832" t="s">
        <v>2816</v>
      </c>
      <c r="K327" s="832" t="s">
        <v>2817</v>
      </c>
      <c r="L327" s="835">
        <v>23.49</v>
      </c>
      <c r="M327" s="835">
        <v>46.98</v>
      </c>
      <c r="N327" s="832">
        <v>2</v>
      </c>
      <c r="O327" s="836">
        <v>0.5</v>
      </c>
      <c r="P327" s="835">
        <v>46.98</v>
      </c>
      <c r="Q327" s="837">
        <v>1</v>
      </c>
      <c r="R327" s="832">
        <v>2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4</v>
      </c>
      <c r="B328" s="832" t="s">
        <v>2047</v>
      </c>
      <c r="C328" s="832" t="s">
        <v>2054</v>
      </c>
      <c r="D328" s="833" t="s">
        <v>3990</v>
      </c>
      <c r="E328" s="834" t="s">
        <v>2071</v>
      </c>
      <c r="F328" s="832" t="s">
        <v>2048</v>
      </c>
      <c r="G328" s="832" t="s">
        <v>2818</v>
      </c>
      <c r="H328" s="832" t="s">
        <v>628</v>
      </c>
      <c r="I328" s="832" t="s">
        <v>2819</v>
      </c>
      <c r="J328" s="832" t="s">
        <v>2820</v>
      </c>
      <c r="K328" s="832" t="s">
        <v>2821</v>
      </c>
      <c r="L328" s="835">
        <v>64.5</v>
      </c>
      <c r="M328" s="835">
        <v>387</v>
      </c>
      <c r="N328" s="832">
        <v>6</v>
      </c>
      <c r="O328" s="836">
        <v>1</v>
      </c>
      <c r="P328" s="835">
        <v>193.5</v>
      </c>
      <c r="Q328" s="837">
        <v>0.5</v>
      </c>
      <c r="R328" s="832">
        <v>3</v>
      </c>
      <c r="S328" s="837">
        <v>0.5</v>
      </c>
      <c r="T328" s="836">
        <v>0.5</v>
      </c>
      <c r="U328" s="838">
        <v>0.5</v>
      </c>
    </row>
    <row r="329" spans="1:21" ht="14.4" customHeight="1" x14ac:dyDescent="0.3">
      <c r="A329" s="831">
        <v>4</v>
      </c>
      <c r="B329" s="832" t="s">
        <v>2047</v>
      </c>
      <c r="C329" s="832" t="s">
        <v>2054</v>
      </c>
      <c r="D329" s="833" t="s">
        <v>3990</v>
      </c>
      <c r="E329" s="834" t="s">
        <v>2071</v>
      </c>
      <c r="F329" s="832" t="s">
        <v>2048</v>
      </c>
      <c r="G329" s="832" t="s">
        <v>2822</v>
      </c>
      <c r="H329" s="832" t="s">
        <v>576</v>
      </c>
      <c r="I329" s="832" t="s">
        <v>2823</v>
      </c>
      <c r="J329" s="832" t="s">
        <v>2824</v>
      </c>
      <c r="K329" s="832" t="s">
        <v>1659</v>
      </c>
      <c r="L329" s="835">
        <v>38.56</v>
      </c>
      <c r="M329" s="835">
        <v>38.56</v>
      </c>
      <c r="N329" s="832">
        <v>1</v>
      </c>
      <c r="O329" s="836">
        <v>1</v>
      </c>
      <c r="P329" s="835">
        <v>38.56</v>
      </c>
      <c r="Q329" s="837">
        <v>1</v>
      </c>
      <c r="R329" s="832">
        <v>1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4</v>
      </c>
      <c r="B330" s="832" t="s">
        <v>2047</v>
      </c>
      <c r="C330" s="832" t="s">
        <v>2054</v>
      </c>
      <c r="D330" s="833" t="s">
        <v>3990</v>
      </c>
      <c r="E330" s="834" t="s">
        <v>2071</v>
      </c>
      <c r="F330" s="832" t="s">
        <v>2048</v>
      </c>
      <c r="G330" s="832" t="s">
        <v>2142</v>
      </c>
      <c r="H330" s="832" t="s">
        <v>576</v>
      </c>
      <c r="I330" s="832" t="s">
        <v>2143</v>
      </c>
      <c r="J330" s="832" t="s">
        <v>1048</v>
      </c>
      <c r="K330" s="832" t="s">
        <v>2144</v>
      </c>
      <c r="L330" s="835">
        <v>34.19</v>
      </c>
      <c r="M330" s="835">
        <v>136.76</v>
      </c>
      <c r="N330" s="832">
        <v>4</v>
      </c>
      <c r="O330" s="836">
        <v>1</v>
      </c>
      <c r="P330" s="835">
        <v>136.76</v>
      </c>
      <c r="Q330" s="837">
        <v>1</v>
      </c>
      <c r="R330" s="832">
        <v>4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4</v>
      </c>
      <c r="B331" s="832" t="s">
        <v>2047</v>
      </c>
      <c r="C331" s="832" t="s">
        <v>2054</v>
      </c>
      <c r="D331" s="833" t="s">
        <v>3990</v>
      </c>
      <c r="E331" s="834" t="s">
        <v>2071</v>
      </c>
      <c r="F331" s="832" t="s">
        <v>2048</v>
      </c>
      <c r="G331" s="832" t="s">
        <v>2122</v>
      </c>
      <c r="H331" s="832" t="s">
        <v>628</v>
      </c>
      <c r="I331" s="832" t="s">
        <v>2825</v>
      </c>
      <c r="J331" s="832" t="s">
        <v>751</v>
      </c>
      <c r="K331" s="832" t="s">
        <v>2826</v>
      </c>
      <c r="L331" s="835">
        <v>2309.36</v>
      </c>
      <c r="M331" s="835">
        <v>2309.36</v>
      </c>
      <c r="N331" s="832">
        <v>1</v>
      </c>
      <c r="O331" s="836">
        <v>1</v>
      </c>
      <c r="P331" s="835">
        <v>2309.36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4</v>
      </c>
      <c r="B332" s="832" t="s">
        <v>2047</v>
      </c>
      <c r="C332" s="832" t="s">
        <v>2054</v>
      </c>
      <c r="D332" s="833" t="s">
        <v>3990</v>
      </c>
      <c r="E332" s="834" t="s">
        <v>2071</v>
      </c>
      <c r="F332" s="832" t="s">
        <v>2048</v>
      </c>
      <c r="G332" s="832" t="s">
        <v>2169</v>
      </c>
      <c r="H332" s="832" t="s">
        <v>576</v>
      </c>
      <c r="I332" s="832" t="s">
        <v>2170</v>
      </c>
      <c r="J332" s="832" t="s">
        <v>650</v>
      </c>
      <c r="K332" s="832" t="s">
        <v>1145</v>
      </c>
      <c r="L332" s="835">
        <v>35.25</v>
      </c>
      <c r="M332" s="835">
        <v>35.25</v>
      </c>
      <c r="N332" s="832">
        <v>1</v>
      </c>
      <c r="O332" s="836">
        <v>1</v>
      </c>
      <c r="P332" s="835">
        <v>35.25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4</v>
      </c>
      <c r="B333" s="832" t="s">
        <v>2047</v>
      </c>
      <c r="C333" s="832" t="s">
        <v>2054</v>
      </c>
      <c r="D333" s="833" t="s">
        <v>3990</v>
      </c>
      <c r="E333" s="834" t="s">
        <v>2071</v>
      </c>
      <c r="F333" s="832" t="s">
        <v>2048</v>
      </c>
      <c r="G333" s="832" t="s">
        <v>2158</v>
      </c>
      <c r="H333" s="832" t="s">
        <v>576</v>
      </c>
      <c r="I333" s="832" t="s">
        <v>2827</v>
      </c>
      <c r="J333" s="832" t="s">
        <v>771</v>
      </c>
      <c r="K333" s="832" t="s">
        <v>2828</v>
      </c>
      <c r="L333" s="835">
        <v>103.67</v>
      </c>
      <c r="M333" s="835">
        <v>103.67</v>
      </c>
      <c r="N333" s="832">
        <v>1</v>
      </c>
      <c r="O333" s="836">
        <v>0.5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4</v>
      </c>
      <c r="B334" s="832" t="s">
        <v>2047</v>
      </c>
      <c r="C334" s="832" t="s">
        <v>2054</v>
      </c>
      <c r="D334" s="833" t="s">
        <v>3990</v>
      </c>
      <c r="E334" s="834" t="s">
        <v>2071</v>
      </c>
      <c r="F334" s="832" t="s">
        <v>2048</v>
      </c>
      <c r="G334" s="832" t="s">
        <v>2158</v>
      </c>
      <c r="H334" s="832" t="s">
        <v>576</v>
      </c>
      <c r="I334" s="832" t="s">
        <v>2159</v>
      </c>
      <c r="J334" s="832" t="s">
        <v>771</v>
      </c>
      <c r="K334" s="832" t="s">
        <v>2160</v>
      </c>
      <c r="L334" s="835">
        <v>103.67</v>
      </c>
      <c r="M334" s="835">
        <v>518.35</v>
      </c>
      <c r="N334" s="832">
        <v>5</v>
      </c>
      <c r="O334" s="836">
        <v>2</v>
      </c>
      <c r="P334" s="835">
        <v>414.68</v>
      </c>
      <c r="Q334" s="837">
        <v>0.79999999999999993</v>
      </c>
      <c r="R334" s="832">
        <v>4</v>
      </c>
      <c r="S334" s="837">
        <v>0.8</v>
      </c>
      <c r="T334" s="836">
        <v>1.5</v>
      </c>
      <c r="U334" s="838">
        <v>0.75</v>
      </c>
    </row>
    <row r="335" spans="1:21" ht="14.4" customHeight="1" x14ac:dyDescent="0.3">
      <c r="A335" s="831">
        <v>4</v>
      </c>
      <c r="B335" s="832" t="s">
        <v>2047</v>
      </c>
      <c r="C335" s="832" t="s">
        <v>2054</v>
      </c>
      <c r="D335" s="833" t="s">
        <v>3990</v>
      </c>
      <c r="E335" s="834" t="s">
        <v>2071</v>
      </c>
      <c r="F335" s="832" t="s">
        <v>2048</v>
      </c>
      <c r="G335" s="832" t="s">
        <v>2702</v>
      </c>
      <c r="H335" s="832" t="s">
        <v>628</v>
      </c>
      <c r="I335" s="832" t="s">
        <v>1866</v>
      </c>
      <c r="J335" s="832" t="s">
        <v>1864</v>
      </c>
      <c r="K335" s="832" t="s">
        <v>1867</v>
      </c>
      <c r="L335" s="835">
        <v>115.18</v>
      </c>
      <c r="M335" s="835">
        <v>115.18</v>
      </c>
      <c r="N335" s="832">
        <v>1</v>
      </c>
      <c r="O335" s="836">
        <v>1</v>
      </c>
      <c r="P335" s="835">
        <v>115.18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4</v>
      </c>
      <c r="B336" s="832" t="s">
        <v>2047</v>
      </c>
      <c r="C336" s="832" t="s">
        <v>2054</v>
      </c>
      <c r="D336" s="833" t="s">
        <v>3990</v>
      </c>
      <c r="E336" s="834" t="s">
        <v>2071</v>
      </c>
      <c r="F336" s="832" t="s">
        <v>2048</v>
      </c>
      <c r="G336" s="832" t="s">
        <v>2242</v>
      </c>
      <c r="H336" s="832" t="s">
        <v>576</v>
      </c>
      <c r="I336" s="832" t="s">
        <v>2829</v>
      </c>
      <c r="J336" s="832" t="s">
        <v>2830</v>
      </c>
      <c r="K336" s="832" t="s">
        <v>2762</v>
      </c>
      <c r="L336" s="835">
        <v>132</v>
      </c>
      <c r="M336" s="835">
        <v>264</v>
      </c>
      <c r="N336" s="832">
        <v>2</v>
      </c>
      <c r="O336" s="836">
        <v>1</v>
      </c>
      <c r="P336" s="835">
        <v>264</v>
      </c>
      <c r="Q336" s="837">
        <v>1</v>
      </c>
      <c r="R336" s="832">
        <v>2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4</v>
      </c>
      <c r="B337" s="832" t="s">
        <v>2047</v>
      </c>
      <c r="C337" s="832" t="s">
        <v>2054</v>
      </c>
      <c r="D337" s="833" t="s">
        <v>3990</v>
      </c>
      <c r="E337" s="834" t="s">
        <v>2071</v>
      </c>
      <c r="F337" s="832" t="s">
        <v>2048</v>
      </c>
      <c r="G337" s="832" t="s">
        <v>2831</v>
      </c>
      <c r="H337" s="832" t="s">
        <v>576</v>
      </c>
      <c r="I337" s="832" t="s">
        <v>2832</v>
      </c>
      <c r="J337" s="832" t="s">
        <v>2833</v>
      </c>
      <c r="K337" s="832" t="s">
        <v>2834</v>
      </c>
      <c r="L337" s="835">
        <v>0</v>
      </c>
      <c r="M337" s="835">
        <v>0</v>
      </c>
      <c r="N337" s="832">
        <v>1</v>
      </c>
      <c r="O337" s="836">
        <v>1</v>
      </c>
      <c r="P337" s="835"/>
      <c r="Q337" s="837"/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4</v>
      </c>
      <c r="B338" s="832" t="s">
        <v>2047</v>
      </c>
      <c r="C338" s="832" t="s">
        <v>2054</v>
      </c>
      <c r="D338" s="833" t="s">
        <v>3990</v>
      </c>
      <c r="E338" s="834" t="s">
        <v>2071</v>
      </c>
      <c r="F338" s="832" t="s">
        <v>2048</v>
      </c>
      <c r="G338" s="832" t="s">
        <v>2111</v>
      </c>
      <c r="H338" s="832" t="s">
        <v>628</v>
      </c>
      <c r="I338" s="832" t="s">
        <v>1820</v>
      </c>
      <c r="J338" s="832" t="s">
        <v>880</v>
      </c>
      <c r="K338" s="832" t="s">
        <v>882</v>
      </c>
      <c r="L338" s="835">
        <v>0</v>
      </c>
      <c r="M338" s="835">
        <v>0</v>
      </c>
      <c r="N338" s="832">
        <v>5</v>
      </c>
      <c r="O338" s="836">
        <v>2.5</v>
      </c>
      <c r="P338" s="835">
        <v>0</v>
      </c>
      <c r="Q338" s="837"/>
      <c r="R338" s="832">
        <v>3</v>
      </c>
      <c r="S338" s="837">
        <v>0.6</v>
      </c>
      <c r="T338" s="836">
        <v>1.5</v>
      </c>
      <c r="U338" s="838">
        <v>0.6</v>
      </c>
    </row>
    <row r="339" spans="1:21" ht="14.4" customHeight="1" x14ac:dyDescent="0.3">
      <c r="A339" s="831">
        <v>4</v>
      </c>
      <c r="B339" s="832" t="s">
        <v>2047</v>
      </c>
      <c r="C339" s="832" t="s">
        <v>2054</v>
      </c>
      <c r="D339" s="833" t="s">
        <v>3990</v>
      </c>
      <c r="E339" s="834" t="s">
        <v>2071</v>
      </c>
      <c r="F339" s="832" t="s">
        <v>2048</v>
      </c>
      <c r="G339" s="832" t="s">
        <v>2835</v>
      </c>
      <c r="H339" s="832" t="s">
        <v>576</v>
      </c>
      <c r="I339" s="832" t="s">
        <v>2836</v>
      </c>
      <c r="J339" s="832" t="s">
        <v>956</v>
      </c>
      <c r="K339" s="832" t="s">
        <v>2837</v>
      </c>
      <c r="L339" s="835">
        <v>96.81</v>
      </c>
      <c r="M339" s="835">
        <v>580.86</v>
      </c>
      <c r="N339" s="832">
        <v>6</v>
      </c>
      <c r="O339" s="836">
        <v>1.5</v>
      </c>
      <c r="P339" s="835">
        <v>290.43</v>
      </c>
      <c r="Q339" s="837">
        <v>0.5</v>
      </c>
      <c r="R339" s="832">
        <v>3</v>
      </c>
      <c r="S339" s="837">
        <v>0.5</v>
      </c>
      <c r="T339" s="836">
        <v>0.5</v>
      </c>
      <c r="U339" s="838">
        <v>0.33333333333333331</v>
      </c>
    </row>
    <row r="340" spans="1:21" ht="14.4" customHeight="1" x14ac:dyDescent="0.3">
      <c r="A340" s="831">
        <v>4</v>
      </c>
      <c r="B340" s="832" t="s">
        <v>2047</v>
      </c>
      <c r="C340" s="832" t="s">
        <v>2054</v>
      </c>
      <c r="D340" s="833" t="s">
        <v>3990</v>
      </c>
      <c r="E340" s="834" t="s">
        <v>2071</v>
      </c>
      <c r="F340" s="832" t="s">
        <v>2048</v>
      </c>
      <c r="G340" s="832" t="s">
        <v>2838</v>
      </c>
      <c r="H340" s="832" t="s">
        <v>576</v>
      </c>
      <c r="I340" s="832" t="s">
        <v>2839</v>
      </c>
      <c r="J340" s="832" t="s">
        <v>2840</v>
      </c>
      <c r="K340" s="832" t="s">
        <v>2841</v>
      </c>
      <c r="L340" s="835">
        <v>837.36</v>
      </c>
      <c r="M340" s="835">
        <v>3349.44</v>
      </c>
      <c r="N340" s="832">
        <v>4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4</v>
      </c>
      <c r="B341" s="832" t="s">
        <v>2047</v>
      </c>
      <c r="C341" s="832" t="s">
        <v>2054</v>
      </c>
      <c r="D341" s="833" t="s">
        <v>3990</v>
      </c>
      <c r="E341" s="834" t="s">
        <v>2071</v>
      </c>
      <c r="F341" s="832" t="s">
        <v>2048</v>
      </c>
      <c r="G341" s="832" t="s">
        <v>2709</v>
      </c>
      <c r="H341" s="832" t="s">
        <v>628</v>
      </c>
      <c r="I341" s="832" t="s">
        <v>1627</v>
      </c>
      <c r="J341" s="832" t="s">
        <v>1628</v>
      </c>
      <c r="K341" s="832" t="s">
        <v>1629</v>
      </c>
      <c r="L341" s="835">
        <v>414.07</v>
      </c>
      <c r="M341" s="835">
        <v>414.07</v>
      </c>
      <c r="N341" s="832">
        <v>1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4</v>
      </c>
      <c r="B342" s="832" t="s">
        <v>2047</v>
      </c>
      <c r="C342" s="832" t="s">
        <v>2054</v>
      </c>
      <c r="D342" s="833" t="s">
        <v>3990</v>
      </c>
      <c r="E342" s="834" t="s">
        <v>2071</v>
      </c>
      <c r="F342" s="832" t="s">
        <v>2048</v>
      </c>
      <c r="G342" s="832" t="s">
        <v>2709</v>
      </c>
      <c r="H342" s="832" t="s">
        <v>576</v>
      </c>
      <c r="I342" s="832" t="s">
        <v>2842</v>
      </c>
      <c r="J342" s="832" t="s">
        <v>2843</v>
      </c>
      <c r="K342" s="832" t="s">
        <v>2844</v>
      </c>
      <c r="L342" s="835">
        <v>414.07</v>
      </c>
      <c r="M342" s="835">
        <v>3312.56</v>
      </c>
      <c r="N342" s="832">
        <v>8</v>
      </c>
      <c r="O342" s="836">
        <v>2.5</v>
      </c>
      <c r="P342" s="835">
        <v>2898.49</v>
      </c>
      <c r="Q342" s="837">
        <v>0.875</v>
      </c>
      <c r="R342" s="832">
        <v>7</v>
      </c>
      <c r="S342" s="837">
        <v>0.875</v>
      </c>
      <c r="T342" s="836">
        <v>2</v>
      </c>
      <c r="U342" s="838">
        <v>0.8</v>
      </c>
    </row>
    <row r="343" spans="1:21" ht="14.4" customHeight="1" x14ac:dyDescent="0.3">
      <c r="A343" s="831">
        <v>4</v>
      </c>
      <c r="B343" s="832" t="s">
        <v>2047</v>
      </c>
      <c r="C343" s="832" t="s">
        <v>2054</v>
      </c>
      <c r="D343" s="833" t="s">
        <v>3990</v>
      </c>
      <c r="E343" s="834" t="s">
        <v>2071</v>
      </c>
      <c r="F343" s="832" t="s">
        <v>2048</v>
      </c>
      <c r="G343" s="832" t="s">
        <v>2112</v>
      </c>
      <c r="H343" s="832" t="s">
        <v>628</v>
      </c>
      <c r="I343" s="832" t="s">
        <v>1983</v>
      </c>
      <c r="J343" s="832" t="s">
        <v>1020</v>
      </c>
      <c r="K343" s="832" t="s">
        <v>1984</v>
      </c>
      <c r="L343" s="835">
        <v>154.36000000000001</v>
      </c>
      <c r="M343" s="835">
        <v>771.80000000000007</v>
      </c>
      <c r="N343" s="832">
        <v>5</v>
      </c>
      <c r="O343" s="836">
        <v>2.5</v>
      </c>
      <c r="P343" s="835">
        <v>308.72000000000003</v>
      </c>
      <c r="Q343" s="837">
        <v>0.4</v>
      </c>
      <c r="R343" s="832">
        <v>2</v>
      </c>
      <c r="S343" s="837">
        <v>0.4</v>
      </c>
      <c r="T343" s="836">
        <v>0.5</v>
      </c>
      <c r="U343" s="838">
        <v>0.2</v>
      </c>
    </row>
    <row r="344" spans="1:21" ht="14.4" customHeight="1" x14ac:dyDescent="0.3">
      <c r="A344" s="831">
        <v>4</v>
      </c>
      <c r="B344" s="832" t="s">
        <v>2047</v>
      </c>
      <c r="C344" s="832" t="s">
        <v>2054</v>
      </c>
      <c r="D344" s="833" t="s">
        <v>3990</v>
      </c>
      <c r="E344" s="834" t="s">
        <v>2071</v>
      </c>
      <c r="F344" s="832" t="s">
        <v>2048</v>
      </c>
      <c r="G344" s="832" t="s">
        <v>2146</v>
      </c>
      <c r="H344" s="832" t="s">
        <v>576</v>
      </c>
      <c r="I344" s="832" t="s">
        <v>2147</v>
      </c>
      <c r="J344" s="832" t="s">
        <v>2148</v>
      </c>
      <c r="K344" s="832" t="s">
        <v>2149</v>
      </c>
      <c r="L344" s="835">
        <v>374.79</v>
      </c>
      <c r="M344" s="835">
        <v>1873.9500000000003</v>
      </c>
      <c r="N344" s="832">
        <v>5</v>
      </c>
      <c r="O344" s="836">
        <v>2</v>
      </c>
      <c r="P344" s="835">
        <v>1124.3700000000001</v>
      </c>
      <c r="Q344" s="837">
        <v>0.6</v>
      </c>
      <c r="R344" s="832">
        <v>3</v>
      </c>
      <c r="S344" s="837">
        <v>0.6</v>
      </c>
      <c r="T344" s="836">
        <v>1</v>
      </c>
      <c r="U344" s="838">
        <v>0.5</v>
      </c>
    </row>
    <row r="345" spans="1:21" ht="14.4" customHeight="1" x14ac:dyDescent="0.3">
      <c r="A345" s="831">
        <v>4</v>
      </c>
      <c r="B345" s="832" t="s">
        <v>2047</v>
      </c>
      <c r="C345" s="832" t="s">
        <v>2054</v>
      </c>
      <c r="D345" s="833" t="s">
        <v>3990</v>
      </c>
      <c r="E345" s="834" t="s">
        <v>2071</v>
      </c>
      <c r="F345" s="832" t="s">
        <v>2049</v>
      </c>
      <c r="G345" s="832" t="s">
        <v>2114</v>
      </c>
      <c r="H345" s="832" t="s">
        <v>576</v>
      </c>
      <c r="I345" s="832" t="s">
        <v>2713</v>
      </c>
      <c r="J345" s="832" t="s">
        <v>2116</v>
      </c>
      <c r="K345" s="832"/>
      <c r="L345" s="835">
        <v>0</v>
      </c>
      <c r="M345" s="835">
        <v>0</v>
      </c>
      <c r="N345" s="832">
        <v>1</v>
      </c>
      <c r="O345" s="836">
        <v>1</v>
      </c>
      <c r="P345" s="835">
        <v>0</v>
      </c>
      <c r="Q345" s="837"/>
      <c r="R345" s="832">
        <v>1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4</v>
      </c>
      <c r="B346" s="832" t="s">
        <v>2047</v>
      </c>
      <c r="C346" s="832" t="s">
        <v>2054</v>
      </c>
      <c r="D346" s="833" t="s">
        <v>3990</v>
      </c>
      <c r="E346" s="834" t="s">
        <v>2071</v>
      </c>
      <c r="F346" s="832" t="s">
        <v>2049</v>
      </c>
      <c r="G346" s="832" t="s">
        <v>2114</v>
      </c>
      <c r="H346" s="832" t="s">
        <v>576</v>
      </c>
      <c r="I346" s="832" t="s">
        <v>2115</v>
      </c>
      <c r="J346" s="832" t="s">
        <v>2116</v>
      </c>
      <c r="K346" s="832"/>
      <c r="L346" s="835">
        <v>0</v>
      </c>
      <c r="M346" s="835">
        <v>0</v>
      </c>
      <c r="N346" s="832">
        <v>3</v>
      </c>
      <c r="O346" s="836">
        <v>3</v>
      </c>
      <c r="P346" s="835">
        <v>0</v>
      </c>
      <c r="Q346" s="837"/>
      <c r="R346" s="832">
        <v>3</v>
      </c>
      <c r="S346" s="837">
        <v>1</v>
      </c>
      <c r="T346" s="836">
        <v>3</v>
      </c>
      <c r="U346" s="838">
        <v>1</v>
      </c>
    </row>
    <row r="347" spans="1:21" ht="14.4" customHeight="1" x14ac:dyDescent="0.3">
      <c r="A347" s="831">
        <v>4</v>
      </c>
      <c r="B347" s="832" t="s">
        <v>2047</v>
      </c>
      <c r="C347" s="832" t="s">
        <v>2054</v>
      </c>
      <c r="D347" s="833" t="s">
        <v>3990</v>
      </c>
      <c r="E347" s="834" t="s">
        <v>2071</v>
      </c>
      <c r="F347" s="832" t="s">
        <v>2050</v>
      </c>
      <c r="G347" s="832" t="s">
        <v>2633</v>
      </c>
      <c r="H347" s="832" t="s">
        <v>576</v>
      </c>
      <c r="I347" s="832" t="s">
        <v>2637</v>
      </c>
      <c r="J347" s="832" t="s">
        <v>2638</v>
      </c>
      <c r="K347" s="832" t="s">
        <v>2639</v>
      </c>
      <c r="L347" s="835">
        <v>100</v>
      </c>
      <c r="M347" s="835">
        <v>1000</v>
      </c>
      <c r="N347" s="832">
        <v>10</v>
      </c>
      <c r="O347" s="836">
        <v>5</v>
      </c>
      <c r="P347" s="835">
        <v>1000</v>
      </c>
      <c r="Q347" s="837">
        <v>1</v>
      </c>
      <c r="R347" s="832">
        <v>10</v>
      </c>
      <c r="S347" s="837">
        <v>1</v>
      </c>
      <c r="T347" s="836">
        <v>5</v>
      </c>
      <c r="U347" s="838">
        <v>1</v>
      </c>
    </row>
    <row r="348" spans="1:21" ht="14.4" customHeight="1" x14ac:dyDescent="0.3">
      <c r="A348" s="831">
        <v>4</v>
      </c>
      <c r="B348" s="832" t="s">
        <v>2047</v>
      </c>
      <c r="C348" s="832" t="s">
        <v>2054</v>
      </c>
      <c r="D348" s="833" t="s">
        <v>3990</v>
      </c>
      <c r="E348" s="834" t="s">
        <v>2071</v>
      </c>
      <c r="F348" s="832" t="s">
        <v>2050</v>
      </c>
      <c r="G348" s="832" t="s">
        <v>2643</v>
      </c>
      <c r="H348" s="832" t="s">
        <v>576</v>
      </c>
      <c r="I348" s="832" t="s">
        <v>2644</v>
      </c>
      <c r="J348" s="832" t="s">
        <v>2645</v>
      </c>
      <c r="K348" s="832" t="s">
        <v>2646</v>
      </c>
      <c r="L348" s="835">
        <v>410</v>
      </c>
      <c r="M348" s="835">
        <v>3690</v>
      </c>
      <c r="N348" s="832">
        <v>9</v>
      </c>
      <c r="O348" s="836">
        <v>9</v>
      </c>
      <c r="P348" s="835">
        <v>3690</v>
      </c>
      <c r="Q348" s="837">
        <v>1</v>
      </c>
      <c r="R348" s="832">
        <v>9</v>
      </c>
      <c r="S348" s="837">
        <v>1</v>
      </c>
      <c r="T348" s="836">
        <v>9</v>
      </c>
      <c r="U348" s="838">
        <v>1</v>
      </c>
    </row>
    <row r="349" spans="1:21" ht="14.4" customHeight="1" x14ac:dyDescent="0.3">
      <c r="A349" s="831">
        <v>4</v>
      </c>
      <c r="B349" s="832" t="s">
        <v>2047</v>
      </c>
      <c r="C349" s="832" t="s">
        <v>2054</v>
      </c>
      <c r="D349" s="833" t="s">
        <v>3990</v>
      </c>
      <c r="E349" s="834" t="s">
        <v>2071</v>
      </c>
      <c r="F349" s="832" t="s">
        <v>2050</v>
      </c>
      <c r="G349" s="832" t="s">
        <v>2647</v>
      </c>
      <c r="H349" s="832" t="s">
        <v>576</v>
      </c>
      <c r="I349" s="832" t="s">
        <v>2648</v>
      </c>
      <c r="J349" s="832" t="s">
        <v>2649</v>
      </c>
      <c r="K349" s="832" t="s">
        <v>2650</v>
      </c>
      <c r="L349" s="835">
        <v>900</v>
      </c>
      <c r="M349" s="835">
        <v>31500</v>
      </c>
      <c r="N349" s="832">
        <v>35</v>
      </c>
      <c r="O349" s="836">
        <v>35</v>
      </c>
      <c r="P349" s="835">
        <v>31500</v>
      </c>
      <c r="Q349" s="837">
        <v>1</v>
      </c>
      <c r="R349" s="832">
        <v>35</v>
      </c>
      <c r="S349" s="837">
        <v>1</v>
      </c>
      <c r="T349" s="836">
        <v>35</v>
      </c>
      <c r="U349" s="838">
        <v>1</v>
      </c>
    </row>
    <row r="350" spans="1:21" ht="14.4" customHeight="1" x14ac:dyDescent="0.3">
      <c r="A350" s="831">
        <v>4</v>
      </c>
      <c r="B350" s="832" t="s">
        <v>2047</v>
      </c>
      <c r="C350" s="832" t="s">
        <v>2054</v>
      </c>
      <c r="D350" s="833" t="s">
        <v>3990</v>
      </c>
      <c r="E350" s="834" t="s">
        <v>2071</v>
      </c>
      <c r="F350" s="832" t="s">
        <v>2050</v>
      </c>
      <c r="G350" s="832" t="s">
        <v>2647</v>
      </c>
      <c r="H350" s="832" t="s">
        <v>576</v>
      </c>
      <c r="I350" s="832" t="s">
        <v>2730</v>
      </c>
      <c r="J350" s="832" t="s">
        <v>2731</v>
      </c>
      <c r="K350" s="832" t="s">
        <v>2732</v>
      </c>
      <c r="L350" s="835">
        <v>378.48</v>
      </c>
      <c r="M350" s="835">
        <v>1892.4</v>
      </c>
      <c r="N350" s="832">
        <v>5</v>
      </c>
      <c r="O350" s="836">
        <v>5</v>
      </c>
      <c r="P350" s="835">
        <v>1892.4</v>
      </c>
      <c r="Q350" s="837">
        <v>1</v>
      </c>
      <c r="R350" s="832">
        <v>5</v>
      </c>
      <c r="S350" s="837">
        <v>1</v>
      </c>
      <c r="T350" s="836">
        <v>5</v>
      </c>
      <c r="U350" s="838">
        <v>1</v>
      </c>
    </row>
    <row r="351" spans="1:21" ht="14.4" customHeight="1" x14ac:dyDescent="0.3">
      <c r="A351" s="831">
        <v>4</v>
      </c>
      <c r="B351" s="832" t="s">
        <v>2047</v>
      </c>
      <c r="C351" s="832" t="s">
        <v>2054</v>
      </c>
      <c r="D351" s="833" t="s">
        <v>3990</v>
      </c>
      <c r="E351" s="834" t="s">
        <v>2071</v>
      </c>
      <c r="F351" s="832" t="s">
        <v>2050</v>
      </c>
      <c r="G351" s="832" t="s">
        <v>2647</v>
      </c>
      <c r="H351" s="832" t="s">
        <v>576</v>
      </c>
      <c r="I351" s="832" t="s">
        <v>2651</v>
      </c>
      <c r="J351" s="832" t="s">
        <v>2652</v>
      </c>
      <c r="K351" s="832" t="s">
        <v>2653</v>
      </c>
      <c r="L351" s="835">
        <v>378.48</v>
      </c>
      <c r="M351" s="835">
        <v>1135.44</v>
      </c>
      <c r="N351" s="832">
        <v>3</v>
      </c>
      <c r="O351" s="836">
        <v>3</v>
      </c>
      <c r="P351" s="835">
        <v>1135.44</v>
      </c>
      <c r="Q351" s="837">
        <v>1</v>
      </c>
      <c r="R351" s="832">
        <v>3</v>
      </c>
      <c r="S351" s="837">
        <v>1</v>
      </c>
      <c r="T351" s="836">
        <v>3</v>
      </c>
      <c r="U351" s="838">
        <v>1</v>
      </c>
    </row>
    <row r="352" spans="1:21" ht="14.4" customHeight="1" x14ac:dyDescent="0.3">
      <c r="A352" s="831">
        <v>4</v>
      </c>
      <c r="B352" s="832" t="s">
        <v>2047</v>
      </c>
      <c r="C352" s="832" t="s">
        <v>2054</v>
      </c>
      <c r="D352" s="833" t="s">
        <v>3990</v>
      </c>
      <c r="E352" s="834" t="s">
        <v>2071</v>
      </c>
      <c r="F352" s="832" t="s">
        <v>2050</v>
      </c>
      <c r="G352" s="832" t="s">
        <v>2647</v>
      </c>
      <c r="H352" s="832" t="s">
        <v>576</v>
      </c>
      <c r="I352" s="832" t="s">
        <v>2733</v>
      </c>
      <c r="J352" s="832" t="s">
        <v>2734</v>
      </c>
      <c r="K352" s="832" t="s">
        <v>2735</v>
      </c>
      <c r="L352" s="835">
        <v>378.48</v>
      </c>
      <c r="M352" s="835">
        <v>378.48</v>
      </c>
      <c r="N352" s="832">
        <v>1</v>
      </c>
      <c r="O352" s="836">
        <v>1</v>
      </c>
      <c r="P352" s="835">
        <v>378.48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4</v>
      </c>
      <c r="B353" s="832" t="s">
        <v>2047</v>
      </c>
      <c r="C353" s="832" t="s">
        <v>2054</v>
      </c>
      <c r="D353" s="833" t="s">
        <v>3990</v>
      </c>
      <c r="E353" s="834" t="s">
        <v>2073</v>
      </c>
      <c r="F353" s="832" t="s">
        <v>2048</v>
      </c>
      <c r="G353" s="832" t="s">
        <v>2809</v>
      </c>
      <c r="H353" s="832" t="s">
        <v>576</v>
      </c>
      <c r="I353" s="832" t="s">
        <v>2845</v>
      </c>
      <c r="J353" s="832" t="s">
        <v>2846</v>
      </c>
      <c r="K353" s="832" t="s">
        <v>1811</v>
      </c>
      <c r="L353" s="835">
        <v>36.270000000000003</v>
      </c>
      <c r="M353" s="835">
        <v>36.270000000000003</v>
      </c>
      <c r="N353" s="832">
        <v>1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4</v>
      </c>
      <c r="B354" s="832" t="s">
        <v>2047</v>
      </c>
      <c r="C354" s="832" t="s">
        <v>2054</v>
      </c>
      <c r="D354" s="833" t="s">
        <v>3990</v>
      </c>
      <c r="E354" s="834" t="s">
        <v>2073</v>
      </c>
      <c r="F354" s="832" t="s">
        <v>2048</v>
      </c>
      <c r="G354" s="832" t="s">
        <v>2810</v>
      </c>
      <c r="H354" s="832" t="s">
        <v>628</v>
      </c>
      <c r="I354" s="832" t="s">
        <v>2847</v>
      </c>
      <c r="J354" s="832" t="s">
        <v>1840</v>
      </c>
      <c r="K354" s="832" t="s">
        <v>2848</v>
      </c>
      <c r="L354" s="835">
        <v>18.809999999999999</v>
      </c>
      <c r="M354" s="835">
        <v>18.809999999999999</v>
      </c>
      <c r="N354" s="832">
        <v>1</v>
      </c>
      <c r="O354" s="836">
        <v>0.5</v>
      </c>
      <c r="P354" s="835">
        <v>18.809999999999999</v>
      </c>
      <c r="Q354" s="837">
        <v>1</v>
      </c>
      <c r="R354" s="832">
        <v>1</v>
      </c>
      <c r="S354" s="837">
        <v>1</v>
      </c>
      <c r="T354" s="836">
        <v>0.5</v>
      </c>
      <c r="U354" s="838">
        <v>1</v>
      </c>
    </row>
    <row r="355" spans="1:21" ht="14.4" customHeight="1" x14ac:dyDescent="0.3">
      <c r="A355" s="831">
        <v>4</v>
      </c>
      <c r="B355" s="832" t="s">
        <v>2047</v>
      </c>
      <c r="C355" s="832" t="s">
        <v>2054</v>
      </c>
      <c r="D355" s="833" t="s">
        <v>3990</v>
      </c>
      <c r="E355" s="834" t="s">
        <v>2073</v>
      </c>
      <c r="F355" s="832" t="s">
        <v>2048</v>
      </c>
      <c r="G355" s="832" t="s">
        <v>2849</v>
      </c>
      <c r="H355" s="832" t="s">
        <v>576</v>
      </c>
      <c r="I355" s="832" t="s">
        <v>2850</v>
      </c>
      <c r="J355" s="832" t="s">
        <v>852</v>
      </c>
      <c r="K355" s="832" t="s">
        <v>2851</v>
      </c>
      <c r="L355" s="835">
        <v>0</v>
      </c>
      <c r="M355" s="835">
        <v>0</v>
      </c>
      <c r="N355" s="832">
        <v>2</v>
      </c>
      <c r="O355" s="836">
        <v>1</v>
      </c>
      <c r="P355" s="835"/>
      <c r="Q355" s="837"/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4</v>
      </c>
      <c r="B356" s="832" t="s">
        <v>2047</v>
      </c>
      <c r="C356" s="832" t="s">
        <v>2054</v>
      </c>
      <c r="D356" s="833" t="s">
        <v>3990</v>
      </c>
      <c r="E356" s="834" t="s">
        <v>2073</v>
      </c>
      <c r="F356" s="832" t="s">
        <v>2048</v>
      </c>
      <c r="G356" s="832" t="s">
        <v>2743</v>
      </c>
      <c r="H356" s="832" t="s">
        <v>628</v>
      </c>
      <c r="I356" s="832" t="s">
        <v>2852</v>
      </c>
      <c r="J356" s="832" t="s">
        <v>1723</v>
      </c>
      <c r="K356" s="832" t="s">
        <v>2853</v>
      </c>
      <c r="L356" s="835">
        <v>139.77000000000001</v>
      </c>
      <c r="M356" s="835">
        <v>139.77000000000001</v>
      </c>
      <c r="N356" s="832">
        <v>1</v>
      </c>
      <c r="O356" s="836">
        <v>0.5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4</v>
      </c>
      <c r="B357" s="832" t="s">
        <v>2047</v>
      </c>
      <c r="C357" s="832" t="s">
        <v>2054</v>
      </c>
      <c r="D357" s="833" t="s">
        <v>3990</v>
      </c>
      <c r="E357" s="834" t="s">
        <v>2073</v>
      </c>
      <c r="F357" s="832" t="s">
        <v>2048</v>
      </c>
      <c r="G357" s="832" t="s">
        <v>2204</v>
      </c>
      <c r="H357" s="832" t="s">
        <v>628</v>
      </c>
      <c r="I357" s="832" t="s">
        <v>2854</v>
      </c>
      <c r="J357" s="832" t="s">
        <v>2206</v>
      </c>
      <c r="K357" s="832" t="s">
        <v>2855</v>
      </c>
      <c r="L357" s="835">
        <v>425.17</v>
      </c>
      <c r="M357" s="835">
        <v>425.17</v>
      </c>
      <c r="N357" s="832">
        <v>1</v>
      </c>
      <c r="O357" s="836">
        <v>0.5</v>
      </c>
      <c r="P357" s="835">
        <v>425.17</v>
      </c>
      <c r="Q357" s="837">
        <v>1</v>
      </c>
      <c r="R357" s="832">
        <v>1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4</v>
      </c>
      <c r="B358" s="832" t="s">
        <v>2047</v>
      </c>
      <c r="C358" s="832" t="s">
        <v>2054</v>
      </c>
      <c r="D358" s="833" t="s">
        <v>3990</v>
      </c>
      <c r="E358" s="834" t="s">
        <v>2073</v>
      </c>
      <c r="F358" s="832" t="s">
        <v>2048</v>
      </c>
      <c r="G358" s="832" t="s">
        <v>2856</v>
      </c>
      <c r="H358" s="832" t="s">
        <v>576</v>
      </c>
      <c r="I358" s="832" t="s">
        <v>2857</v>
      </c>
      <c r="J358" s="832" t="s">
        <v>2858</v>
      </c>
      <c r="K358" s="832" t="s">
        <v>2859</v>
      </c>
      <c r="L358" s="835">
        <v>86.02</v>
      </c>
      <c r="M358" s="835">
        <v>172.04</v>
      </c>
      <c r="N358" s="832">
        <v>2</v>
      </c>
      <c r="O358" s="836">
        <v>0.5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4</v>
      </c>
      <c r="B359" s="832" t="s">
        <v>2047</v>
      </c>
      <c r="C359" s="832" t="s">
        <v>2054</v>
      </c>
      <c r="D359" s="833" t="s">
        <v>3990</v>
      </c>
      <c r="E359" s="834" t="s">
        <v>2073</v>
      </c>
      <c r="F359" s="832" t="s">
        <v>2048</v>
      </c>
      <c r="G359" s="832" t="s">
        <v>2860</v>
      </c>
      <c r="H359" s="832" t="s">
        <v>576</v>
      </c>
      <c r="I359" s="832" t="s">
        <v>2861</v>
      </c>
      <c r="J359" s="832" t="s">
        <v>2862</v>
      </c>
      <c r="K359" s="832" t="s">
        <v>2863</v>
      </c>
      <c r="L359" s="835">
        <v>1000.9</v>
      </c>
      <c r="M359" s="835">
        <v>4003.6</v>
      </c>
      <c r="N359" s="832">
        <v>4</v>
      </c>
      <c r="O359" s="836">
        <v>1.5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4</v>
      </c>
      <c r="B360" s="832" t="s">
        <v>2047</v>
      </c>
      <c r="C360" s="832" t="s">
        <v>2054</v>
      </c>
      <c r="D360" s="833" t="s">
        <v>3990</v>
      </c>
      <c r="E360" s="834" t="s">
        <v>2073</v>
      </c>
      <c r="F360" s="832" t="s">
        <v>2048</v>
      </c>
      <c r="G360" s="832" t="s">
        <v>2864</v>
      </c>
      <c r="H360" s="832" t="s">
        <v>628</v>
      </c>
      <c r="I360" s="832" t="s">
        <v>2865</v>
      </c>
      <c r="J360" s="832" t="s">
        <v>2866</v>
      </c>
      <c r="K360" s="832" t="s">
        <v>2867</v>
      </c>
      <c r="L360" s="835">
        <v>272.83</v>
      </c>
      <c r="M360" s="835">
        <v>545.66</v>
      </c>
      <c r="N360" s="832">
        <v>2</v>
      </c>
      <c r="O360" s="836">
        <v>1</v>
      </c>
      <c r="P360" s="835">
        <v>545.66</v>
      </c>
      <c r="Q360" s="837">
        <v>1</v>
      </c>
      <c r="R360" s="832">
        <v>2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4</v>
      </c>
      <c r="B361" s="832" t="s">
        <v>2047</v>
      </c>
      <c r="C361" s="832" t="s">
        <v>2054</v>
      </c>
      <c r="D361" s="833" t="s">
        <v>3990</v>
      </c>
      <c r="E361" s="834" t="s">
        <v>2073</v>
      </c>
      <c r="F361" s="832" t="s">
        <v>2048</v>
      </c>
      <c r="G361" s="832" t="s">
        <v>2868</v>
      </c>
      <c r="H361" s="832" t="s">
        <v>576</v>
      </c>
      <c r="I361" s="832" t="s">
        <v>2869</v>
      </c>
      <c r="J361" s="832" t="s">
        <v>695</v>
      </c>
      <c r="K361" s="832" t="s">
        <v>2870</v>
      </c>
      <c r="L361" s="835">
        <v>37.61</v>
      </c>
      <c r="M361" s="835">
        <v>75.22</v>
      </c>
      <c r="N361" s="832">
        <v>2</v>
      </c>
      <c r="O361" s="836">
        <v>0.5</v>
      </c>
      <c r="P361" s="835">
        <v>75.22</v>
      </c>
      <c r="Q361" s="837">
        <v>1</v>
      </c>
      <c r="R361" s="832">
        <v>2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4</v>
      </c>
      <c r="B362" s="832" t="s">
        <v>2047</v>
      </c>
      <c r="C362" s="832" t="s">
        <v>2054</v>
      </c>
      <c r="D362" s="833" t="s">
        <v>3990</v>
      </c>
      <c r="E362" s="834" t="s">
        <v>2073</v>
      </c>
      <c r="F362" s="832" t="s">
        <v>2048</v>
      </c>
      <c r="G362" s="832" t="s">
        <v>2211</v>
      </c>
      <c r="H362" s="832" t="s">
        <v>576</v>
      </c>
      <c r="I362" s="832" t="s">
        <v>2871</v>
      </c>
      <c r="J362" s="832" t="s">
        <v>2872</v>
      </c>
      <c r="K362" s="832" t="s">
        <v>2873</v>
      </c>
      <c r="L362" s="835">
        <v>234.94</v>
      </c>
      <c r="M362" s="835">
        <v>234.94</v>
      </c>
      <c r="N362" s="832">
        <v>1</v>
      </c>
      <c r="O362" s="836">
        <v>0.5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4</v>
      </c>
      <c r="B363" s="832" t="s">
        <v>2047</v>
      </c>
      <c r="C363" s="832" t="s">
        <v>2054</v>
      </c>
      <c r="D363" s="833" t="s">
        <v>3990</v>
      </c>
      <c r="E363" s="834" t="s">
        <v>2073</v>
      </c>
      <c r="F363" s="832" t="s">
        <v>2048</v>
      </c>
      <c r="G363" s="832" t="s">
        <v>2174</v>
      </c>
      <c r="H363" s="832" t="s">
        <v>576</v>
      </c>
      <c r="I363" s="832" t="s">
        <v>2874</v>
      </c>
      <c r="J363" s="832" t="s">
        <v>693</v>
      </c>
      <c r="K363" s="832" t="s">
        <v>2875</v>
      </c>
      <c r="L363" s="835">
        <v>273.33</v>
      </c>
      <c r="M363" s="835">
        <v>6013.2599999999993</v>
      </c>
      <c r="N363" s="832">
        <v>22</v>
      </c>
      <c r="O363" s="836">
        <v>14.5</v>
      </c>
      <c r="P363" s="835">
        <v>4646.6099999999997</v>
      </c>
      <c r="Q363" s="837">
        <v>0.77272727272727271</v>
      </c>
      <c r="R363" s="832">
        <v>17</v>
      </c>
      <c r="S363" s="837">
        <v>0.77272727272727271</v>
      </c>
      <c r="T363" s="836">
        <v>11</v>
      </c>
      <c r="U363" s="838">
        <v>0.75862068965517238</v>
      </c>
    </row>
    <row r="364" spans="1:21" ht="14.4" customHeight="1" x14ac:dyDescent="0.3">
      <c r="A364" s="831">
        <v>4</v>
      </c>
      <c r="B364" s="832" t="s">
        <v>2047</v>
      </c>
      <c r="C364" s="832" t="s">
        <v>2054</v>
      </c>
      <c r="D364" s="833" t="s">
        <v>3990</v>
      </c>
      <c r="E364" s="834" t="s">
        <v>2073</v>
      </c>
      <c r="F364" s="832" t="s">
        <v>2048</v>
      </c>
      <c r="G364" s="832" t="s">
        <v>2876</v>
      </c>
      <c r="H364" s="832" t="s">
        <v>576</v>
      </c>
      <c r="I364" s="832" t="s">
        <v>2877</v>
      </c>
      <c r="J364" s="832" t="s">
        <v>2878</v>
      </c>
      <c r="K364" s="832" t="s">
        <v>2879</v>
      </c>
      <c r="L364" s="835">
        <v>88.31</v>
      </c>
      <c r="M364" s="835">
        <v>88.31</v>
      </c>
      <c r="N364" s="832">
        <v>1</v>
      </c>
      <c r="O364" s="836">
        <v>1</v>
      </c>
      <c r="P364" s="835">
        <v>88.31</v>
      </c>
      <c r="Q364" s="837">
        <v>1</v>
      </c>
      <c r="R364" s="832">
        <v>1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4</v>
      </c>
      <c r="B365" s="832" t="s">
        <v>2047</v>
      </c>
      <c r="C365" s="832" t="s">
        <v>2054</v>
      </c>
      <c r="D365" s="833" t="s">
        <v>3990</v>
      </c>
      <c r="E365" s="834" t="s">
        <v>2073</v>
      </c>
      <c r="F365" s="832" t="s">
        <v>2048</v>
      </c>
      <c r="G365" s="832" t="s">
        <v>2177</v>
      </c>
      <c r="H365" s="832" t="s">
        <v>628</v>
      </c>
      <c r="I365" s="832" t="s">
        <v>1664</v>
      </c>
      <c r="J365" s="832" t="s">
        <v>755</v>
      </c>
      <c r="K365" s="832" t="s">
        <v>1665</v>
      </c>
      <c r="L365" s="835">
        <v>85.02</v>
      </c>
      <c r="M365" s="835">
        <v>85.02</v>
      </c>
      <c r="N365" s="832">
        <v>1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4</v>
      </c>
      <c r="B366" s="832" t="s">
        <v>2047</v>
      </c>
      <c r="C366" s="832" t="s">
        <v>2054</v>
      </c>
      <c r="D366" s="833" t="s">
        <v>3990</v>
      </c>
      <c r="E366" s="834" t="s">
        <v>2073</v>
      </c>
      <c r="F366" s="832" t="s">
        <v>2048</v>
      </c>
      <c r="G366" s="832" t="s">
        <v>2104</v>
      </c>
      <c r="H366" s="832" t="s">
        <v>576</v>
      </c>
      <c r="I366" s="832" t="s">
        <v>2105</v>
      </c>
      <c r="J366" s="832" t="s">
        <v>2106</v>
      </c>
      <c r="K366" s="832" t="s">
        <v>2107</v>
      </c>
      <c r="L366" s="835">
        <v>0</v>
      </c>
      <c r="M366" s="835">
        <v>0</v>
      </c>
      <c r="N366" s="832">
        <v>23</v>
      </c>
      <c r="O366" s="836">
        <v>12.5</v>
      </c>
      <c r="P366" s="835">
        <v>0</v>
      </c>
      <c r="Q366" s="837"/>
      <c r="R366" s="832">
        <v>19</v>
      </c>
      <c r="S366" s="837">
        <v>0.82608695652173914</v>
      </c>
      <c r="T366" s="836">
        <v>10.5</v>
      </c>
      <c r="U366" s="838">
        <v>0.84</v>
      </c>
    </row>
    <row r="367" spans="1:21" ht="14.4" customHeight="1" x14ac:dyDescent="0.3">
      <c r="A367" s="831">
        <v>4</v>
      </c>
      <c r="B367" s="832" t="s">
        <v>2047</v>
      </c>
      <c r="C367" s="832" t="s">
        <v>2054</v>
      </c>
      <c r="D367" s="833" t="s">
        <v>3990</v>
      </c>
      <c r="E367" s="834" t="s">
        <v>2073</v>
      </c>
      <c r="F367" s="832" t="s">
        <v>2048</v>
      </c>
      <c r="G367" s="832" t="s">
        <v>2104</v>
      </c>
      <c r="H367" s="832" t="s">
        <v>576</v>
      </c>
      <c r="I367" s="832" t="s">
        <v>2105</v>
      </c>
      <c r="J367" s="832" t="s">
        <v>2106</v>
      </c>
      <c r="K367" s="832" t="s">
        <v>2107</v>
      </c>
      <c r="L367" s="835">
        <v>23.18</v>
      </c>
      <c r="M367" s="835">
        <v>115.89999999999999</v>
      </c>
      <c r="N367" s="832">
        <v>5</v>
      </c>
      <c r="O367" s="836">
        <v>3</v>
      </c>
      <c r="P367" s="835">
        <v>69.539999999999992</v>
      </c>
      <c r="Q367" s="837">
        <v>0.6</v>
      </c>
      <c r="R367" s="832">
        <v>3</v>
      </c>
      <c r="S367" s="837">
        <v>0.6</v>
      </c>
      <c r="T367" s="836">
        <v>2</v>
      </c>
      <c r="U367" s="838">
        <v>0.66666666666666663</v>
      </c>
    </row>
    <row r="368" spans="1:21" ht="14.4" customHeight="1" x14ac:dyDescent="0.3">
      <c r="A368" s="831">
        <v>4</v>
      </c>
      <c r="B368" s="832" t="s">
        <v>2047</v>
      </c>
      <c r="C368" s="832" t="s">
        <v>2054</v>
      </c>
      <c r="D368" s="833" t="s">
        <v>3990</v>
      </c>
      <c r="E368" s="834" t="s">
        <v>2073</v>
      </c>
      <c r="F368" s="832" t="s">
        <v>2048</v>
      </c>
      <c r="G368" s="832" t="s">
        <v>2215</v>
      </c>
      <c r="H368" s="832" t="s">
        <v>576</v>
      </c>
      <c r="I368" s="832" t="s">
        <v>2880</v>
      </c>
      <c r="J368" s="832" t="s">
        <v>2217</v>
      </c>
      <c r="K368" s="832" t="s">
        <v>2881</v>
      </c>
      <c r="L368" s="835">
        <v>45.89</v>
      </c>
      <c r="M368" s="835">
        <v>183.56</v>
      </c>
      <c r="N368" s="832">
        <v>4</v>
      </c>
      <c r="O368" s="836">
        <v>2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4</v>
      </c>
      <c r="B369" s="832" t="s">
        <v>2047</v>
      </c>
      <c r="C369" s="832" t="s">
        <v>2054</v>
      </c>
      <c r="D369" s="833" t="s">
        <v>3990</v>
      </c>
      <c r="E369" s="834" t="s">
        <v>2073</v>
      </c>
      <c r="F369" s="832" t="s">
        <v>2048</v>
      </c>
      <c r="G369" s="832" t="s">
        <v>2215</v>
      </c>
      <c r="H369" s="832" t="s">
        <v>576</v>
      </c>
      <c r="I369" s="832" t="s">
        <v>2216</v>
      </c>
      <c r="J369" s="832" t="s">
        <v>2217</v>
      </c>
      <c r="K369" s="832" t="s">
        <v>2218</v>
      </c>
      <c r="L369" s="835">
        <v>91.78</v>
      </c>
      <c r="M369" s="835">
        <v>734.24</v>
      </c>
      <c r="N369" s="832">
        <v>8</v>
      </c>
      <c r="O369" s="836">
        <v>2.5</v>
      </c>
      <c r="P369" s="835">
        <v>458.90000000000003</v>
      </c>
      <c r="Q369" s="837">
        <v>0.625</v>
      </c>
      <c r="R369" s="832">
        <v>5</v>
      </c>
      <c r="S369" s="837">
        <v>0.625</v>
      </c>
      <c r="T369" s="836">
        <v>2</v>
      </c>
      <c r="U369" s="838">
        <v>0.8</v>
      </c>
    </row>
    <row r="370" spans="1:21" ht="14.4" customHeight="1" x14ac:dyDescent="0.3">
      <c r="A370" s="831">
        <v>4</v>
      </c>
      <c r="B370" s="832" t="s">
        <v>2047</v>
      </c>
      <c r="C370" s="832" t="s">
        <v>2054</v>
      </c>
      <c r="D370" s="833" t="s">
        <v>3990</v>
      </c>
      <c r="E370" s="834" t="s">
        <v>2073</v>
      </c>
      <c r="F370" s="832" t="s">
        <v>2048</v>
      </c>
      <c r="G370" s="832" t="s">
        <v>2882</v>
      </c>
      <c r="H370" s="832" t="s">
        <v>576</v>
      </c>
      <c r="I370" s="832" t="s">
        <v>2883</v>
      </c>
      <c r="J370" s="832" t="s">
        <v>848</v>
      </c>
      <c r="K370" s="832" t="s">
        <v>2884</v>
      </c>
      <c r="L370" s="835">
        <v>73.09</v>
      </c>
      <c r="M370" s="835">
        <v>146.18</v>
      </c>
      <c r="N370" s="832">
        <v>2</v>
      </c>
      <c r="O370" s="836">
        <v>0.5</v>
      </c>
      <c r="P370" s="835">
        <v>146.18</v>
      </c>
      <c r="Q370" s="837">
        <v>1</v>
      </c>
      <c r="R370" s="832">
        <v>2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4</v>
      </c>
      <c r="B371" s="832" t="s">
        <v>2047</v>
      </c>
      <c r="C371" s="832" t="s">
        <v>2054</v>
      </c>
      <c r="D371" s="833" t="s">
        <v>3990</v>
      </c>
      <c r="E371" s="834" t="s">
        <v>2073</v>
      </c>
      <c r="F371" s="832" t="s">
        <v>2048</v>
      </c>
      <c r="G371" s="832" t="s">
        <v>2693</v>
      </c>
      <c r="H371" s="832" t="s">
        <v>576</v>
      </c>
      <c r="I371" s="832" t="s">
        <v>2885</v>
      </c>
      <c r="J371" s="832" t="s">
        <v>1278</v>
      </c>
      <c r="K371" s="832" t="s">
        <v>2886</v>
      </c>
      <c r="L371" s="835">
        <v>31.65</v>
      </c>
      <c r="M371" s="835">
        <v>31.65</v>
      </c>
      <c r="N371" s="832">
        <v>1</v>
      </c>
      <c r="O371" s="836">
        <v>1</v>
      </c>
      <c r="P371" s="835">
        <v>31.65</v>
      </c>
      <c r="Q371" s="837">
        <v>1</v>
      </c>
      <c r="R371" s="832">
        <v>1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4</v>
      </c>
      <c r="B372" s="832" t="s">
        <v>2047</v>
      </c>
      <c r="C372" s="832" t="s">
        <v>2054</v>
      </c>
      <c r="D372" s="833" t="s">
        <v>3990</v>
      </c>
      <c r="E372" s="834" t="s">
        <v>2073</v>
      </c>
      <c r="F372" s="832" t="s">
        <v>2048</v>
      </c>
      <c r="G372" s="832" t="s">
        <v>2695</v>
      </c>
      <c r="H372" s="832" t="s">
        <v>576</v>
      </c>
      <c r="I372" s="832" t="s">
        <v>2887</v>
      </c>
      <c r="J372" s="832" t="s">
        <v>2888</v>
      </c>
      <c r="K372" s="832" t="s">
        <v>2889</v>
      </c>
      <c r="L372" s="835">
        <v>0</v>
      </c>
      <c r="M372" s="835">
        <v>0</v>
      </c>
      <c r="N372" s="832">
        <v>4</v>
      </c>
      <c r="O372" s="836">
        <v>1</v>
      </c>
      <c r="P372" s="835"/>
      <c r="Q372" s="837"/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4</v>
      </c>
      <c r="B373" s="832" t="s">
        <v>2047</v>
      </c>
      <c r="C373" s="832" t="s">
        <v>2054</v>
      </c>
      <c r="D373" s="833" t="s">
        <v>3990</v>
      </c>
      <c r="E373" s="834" t="s">
        <v>2073</v>
      </c>
      <c r="F373" s="832" t="s">
        <v>2048</v>
      </c>
      <c r="G373" s="832" t="s">
        <v>2890</v>
      </c>
      <c r="H373" s="832" t="s">
        <v>576</v>
      </c>
      <c r="I373" s="832" t="s">
        <v>2891</v>
      </c>
      <c r="J373" s="832" t="s">
        <v>2892</v>
      </c>
      <c r="K373" s="832" t="s">
        <v>2893</v>
      </c>
      <c r="L373" s="835">
        <v>176.32</v>
      </c>
      <c r="M373" s="835">
        <v>352.64</v>
      </c>
      <c r="N373" s="832">
        <v>2</v>
      </c>
      <c r="O373" s="836">
        <v>1.5</v>
      </c>
      <c r="P373" s="835">
        <v>352.64</v>
      </c>
      <c r="Q373" s="837">
        <v>1</v>
      </c>
      <c r="R373" s="832">
        <v>2</v>
      </c>
      <c r="S373" s="837">
        <v>1</v>
      </c>
      <c r="T373" s="836">
        <v>1.5</v>
      </c>
      <c r="U373" s="838">
        <v>1</v>
      </c>
    </row>
    <row r="374" spans="1:21" ht="14.4" customHeight="1" x14ac:dyDescent="0.3">
      <c r="A374" s="831">
        <v>4</v>
      </c>
      <c r="B374" s="832" t="s">
        <v>2047</v>
      </c>
      <c r="C374" s="832" t="s">
        <v>2054</v>
      </c>
      <c r="D374" s="833" t="s">
        <v>3990</v>
      </c>
      <c r="E374" s="834" t="s">
        <v>2073</v>
      </c>
      <c r="F374" s="832" t="s">
        <v>2048</v>
      </c>
      <c r="G374" s="832" t="s">
        <v>2894</v>
      </c>
      <c r="H374" s="832" t="s">
        <v>576</v>
      </c>
      <c r="I374" s="832" t="s">
        <v>2895</v>
      </c>
      <c r="J374" s="832" t="s">
        <v>796</v>
      </c>
      <c r="K374" s="832" t="s">
        <v>1340</v>
      </c>
      <c r="L374" s="835">
        <v>0</v>
      </c>
      <c r="M374" s="835">
        <v>0</v>
      </c>
      <c r="N374" s="832">
        <v>2</v>
      </c>
      <c r="O374" s="836">
        <v>1</v>
      </c>
      <c r="P374" s="835"/>
      <c r="Q374" s="837"/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4</v>
      </c>
      <c r="B375" s="832" t="s">
        <v>2047</v>
      </c>
      <c r="C375" s="832" t="s">
        <v>2054</v>
      </c>
      <c r="D375" s="833" t="s">
        <v>3990</v>
      </c>
      <c r="E375" s="834" t="s">
        <v>2073</v>
      </c>
      <c r="F375" s="832" t="s">
        <v>2048</v>
      </c>
      <c r="G375" s="832" t="s">
        <v>2894</v>
      </c>
      <c r="H375" s="832" t="s">
        <v>576</v>
      </c>
      <c r="I375" s="832" t="s">
        <v>2896</v>
      </c>
      <c r="J375" s="832" t="s">
        <v>796</v>
      </c>
      <c r="K375" s="832" t="s">
        <v>1340</v>
      </c>
      <c r="L375" s="835">
        <v>0</v>
      </c>
      <c r="M375" s="835">
        <v>0</v>
      </c>
      <c r="N375" s="832">
        <v>2</v>
      </c>
      <c r="O375" s="836">
        <v>0.5</v>
      </c>
      <c r="P375" s="835"/>
      <c r="Q375" s="837"/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4</v>
      </c>
      <c r="B376" s="832" t="s">
        <v>2047</v>
      </c>
      <c r="C376" s="832" t="s">
        <v>2054</v>
      </c>
      <c r="D376" s="833" t="s">
        <v>3990</v>
      </c>
      <c r="E376" s="834" t="s">
        <v>2073</v>
      </c>
      <c r="F376" s="832" t="s">
        <v>2048</v>
      </c>
      <c r="G376" s="832" t="s">
        <v>2894</v>
      </c>
      <c r="H376" s="832" t="s">
        <v>576</v>
      </c>
      <c r="I376" s="832" t="s">
        <v>2897</v>
      </c>
      <c r="J376" s="832" t="s">
        <v>796</v>
      </c>
      <c r="K376" s="832" t="s">
        <v>2898</v>
      </c>
      <c r="L376" s="835">
        <v>0</v>
      </c>
      <c r="M376" s="835">
        <v>0</v>
      </c>
      <c r="N376" s="832">
        <v>1</v>
      </c>
      <c r="O376" s="836">
        <v>0.5</v>
      </c>
      <c r="P376" s="835">
        <v>0</v>
      </c>
      <c r="Q376" s="837"/>
      <c r="R376" s="832">
        <v>1</v>
      </c>
      <c r="S376" s="837">
        <v>1</v>
      </c>
      <c r="T376" s="836">
        <v>0.5</v>
      </c>
      <c r="U376" s="838">
        <v>1</v>
      </c>
    </row>
    <row r="377" spans="1:21" ht="14.4" customHeight="1" x14ac:dyDescent="0.3">
      <c r="A377" s="831">
        <v>4</v>
      </c>
      <c r="B377" s="832" t="s">
        <v>2047</v>
      </c>
      <c r="C377" s="832" t="s">
        <v>2054</v>
      </c>
      <c r="D377" s="833" t="s">
        <v>3990</v>
      </c>
      <c r="E377" s="834" t="s">
        <v>2073</v>
      </c>
      <c r="F377" s="832" t="s">
        <v>2048</v>
      </c>
      <c r="G377" s="832" t="s">
        <v>2227</v>
      </c>
      <c r="H377" s="832" t="s">
        <v>576</v>
      </c>
      <c r="I377" s="832" t="s">
        <v>2228</v>
      </c>
      <c r="J377" s="832" t="s">
        <v>745</v>
      </c>
      <c r="K377" s="832" t="s">
        <v>2229</v>
      </c>
      <c r="L377" s="835">
        <v>248.55</v>
      </c>
      <c r="M377" s="835">
        <v>745.65000000000009</v>
      </c>
      <c r="N377" s="832">
        <v>3</v>
      </c>
      <c r="O377" s="836">
        <v>2</v>
      </c>
      <c r="P377" s="835">
        <v>497.1</v>
      </c>
      <c r="Q377" s="837">
        <v>0.66666666666666663</v>
      </c>
      <c r="R377" s="832">
        <v>2</v>
      </c>
      <c r="S377" s="837">
        <v>0.66666666666666663</v>
      </c>
      <c r="T377" s="836">
        <v>1</v>
      </c>
      <c r="U377" s="838">
        <v>0.5</v>
      </c>
    </row>
    <row r="378" spans="1:21" ht="14.4" customHeight="1" x14ac:dyDescent="0.3">
      <c r="A378" s="831">
        <v>4</v>
      </c>
      <c r="B378" s="832" t="s">
        <v>2047</v>
      </c>
      <c r="C378" s="832" t="s">
        <v>2054</v>
      </c>
      <c r="D378" s="833" t="s">
        <v>3990</v>
      </c>
      <c r="E378" s="834" t="s">
        <v>2073</v>
      </c>
      <c r="F378" s="832" t="s">
        <v>2048</v>
      </c>
      <c r="G378" s="832" t="s">
        <v>2899</v>
      </c>
      <c r="H378" s="832" t="s">
        <v>576</v>
      </c>
      <c r="I378" s="832" t="s">
        <v>2900</v>
      </c>
      <c r="J378" s="832" t="s">
        <v>2901</v>
      </c>
      <c r="K378" s="832" t="s">
        <v>2902</v>
      </c>
      <c r="L378" s="835">
        <v>90.95</v>
      </c>
      <c r="M378" s="835">
        <v>181.9</v>
      </c>
      <c r="N378" s="832">
        <v>2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4</v>
      </c>
      <c r="B379" s="832" t="s">
        <v>2047</v>
      </c>
      <c r="C379" s="832" t="s">
        <v>2054</v>
      </c>
      <c r="D379" s="833" t="s">
        <v>3990</v>
      </c>
      <c r="E379" s="834" t="s">
        <v>2073</v>
      </c>
      <c r="F379" s="832" t="s">
        <v>2048</v>
      </c>
      <c r="G379" s="832" t="s">
        <v>2903</v>
      </c>
      <c r="H379" s="832" t="s">
        <v>576</v>
      </c>
      <c r="I379" s="832" t="s">
        <v>2904</v>
      </c>
      <c r="J379" s="832" t="s">
        <v>688</v>
      </c>
      <c r="K379" s="832" t="s">
        <v>2905</v>
      </c>
      <c r="L379" s="835">
        <v>53.57</v>
      </c>
      <c r="M379" s="835">
        <v>53.57</v>
      </c>
      <c r="N379" s="832">
        <v>1</v>
      </c>
      <c r="O379" s="836">
        <v>0.5</v>
      </c>
      <c r="P379" s="835">
        <v>53.57</v>
      </c>
      <c r="Q379" s="837">
        <v>1</v>
      </c>
      <c r="R379" s="832">
        <v>1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4</v>
      </c>
      <c r="B380" s="832" t="s">
        <v>2047</v>
      </c>
      <c r="C380" s="832" t="s">
        <v>2054</v>
      </c>
      <c r="D380" s="833" t="s">
        <v>3990</v>
      </c>
      <c r="E380" s="834" t="s">
        <v>2073</v>
      </c>
      <c r="F380" s="832" t="s">
        <v>2048</v>
      </c>
      <c r="G380" s="832" t="s">
        <v>2142</v>
      </c>
      <c r="H380" s="832" t="s">
        <v>576</v>
      </c>
      <c r="I380" s="832" t="s">
        <v>2143</v>
      </c>
      <c r="J380" s="832" t="s">
        <v>1048</v>
      </c>
      <c r="K380" s="832" t="s">
        <v>2144</v>
      </c>
      <c r="L380" s="835">
        <v>34.19</v>
      </c>
      <c r="M380" s="835">
        <v>136.76</v>
      </c>
      <c r="N380" s="832">
        <v>4</v>
      </c>
      <c r="O380" s="836">
        <v>2</v>
      </c>
      <c r="P380" s="835">
        <v>68.38</v>
      </c>
      <c r="Q380" s="837">
        <v>0.5</v>
      </c>
      <c r="R380" s="832">
        <v>2</v>
      </c>
      <c r="S380" s="837">
        <v>0.5</v>
      </c>
      <c r="T380" s="836">
        <v>1</v>
      </c>
      <c r="U380" s="838">
        <v>0.5</v>
      </c>
    </row>
    <row r="381" spans="1:21" ht="14.4" customHeight="1" x14ac:dyDescent="0.3">
      <c r="A381" s="831">
        <v>4</v>
      </c>
      <c r="B381" s="832" t="s">
        <v>2047</v>
      </c>
      <c r="C381" s="832" t="s">
        <v>2054</v>
      </c>
      <c r="D381" s="833" t="s">
        <v>3990</v>
      </c>
      <c r="E381" s="834" t="s">
        <v>2073</v>
      </c>
      <c r="F381" s="832" t="s">
        <v>2048</v>
      </c>
      <c r="G381" s="832" t="s">
        <v>2122</v>
      </c>
      <c r="H381" s="832" t="s">
        <v>628</v>
      </c>
      <c r="I381" s="832" t="s">
        <v>1953</v>
      </c>
      <c r="J381" s="832" t="s">
        <v>751</v>
      </c>
      <c r="K381" s="832" t="s">
        <v>1954</v>
      </c>
      <c r="L381" s="835">
        <v>1385.62</v>
      </c>
      <c r="M381" s="835">
        <v>2771.24</v>
      </c>
      <c r="N381" s="832">
        <v>2</v>
      </c>
      <c r="O381" s="836">
        <v>1.5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4</v>
      </c>
      <c r="B382" s="832" t="s">
        <v>2047</v>
      </c>
      <c r="C382" s="832" t="s">
        <v>2054</v>
      </c>
      <c r="D382" s="833" t="s">
        <v>3990</v>
      </c>
      <c r="E382" s="834" t="s">
        <v>2073</v>
      </c>
      <c r="F382" s="832" t="s">
        <v>2048</v>
      </c>
      <c r="G382" s="832" t="s">
        <v>2122</v>
      </c>
      <c r="H382" s="832" t="s">
        <v>628</v>
      </c>
      <c r="I382" s="832" t="s">
        <v>1647</v>
      </c>
      <c r="J382" s="832" t="s">
        <v>749</v>
      </c>
      <c r="K382" s="832" t="s">
        <v>1648</v>
      </c>
      <c r="L382" s="835">
        <v>490.89</v>
      </c>
      <c r="M382" s="835">
        <v>490.89</v>
      </c>
      <c r="N382" s="832">
        <v>1</v>
      </c>
      <c r="O382" s="836">
        <v>1</v>
      </c>
      <c r="P382" s="835">
        <v>490.89</v>
      </c>
      <c r="Q382" s="837">
        <v>1</v>
      </c>
      <c r="R382" s="832">
        <v>1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4</v>
      </c>
      <c r="B383" s="832" t="s">
        <v>2047</v>
      </c>
      <c r="C383" s="832" t="s">
        <v>2054</v>
      </c>
      <c r="D383" s="833" t="s">
        <v>3990</v>
      </c>
      <c r="E383" s="834" t="s">
        <v>2073</v>
      </c>
      <c r="F383" s="832" t="s">
        <v>2048</v>
      </c>
      <c r="G383" s="832" t="s">
        <v>2906</v>
      </c>
      <c r="H383" s="832" t="s">
        <v>576</v>
      </c>
      <c r="I383" s="832" t="s">
        <v>2907</v>
      </c>
      <c r="J383" s="832" t="s">
        <v>2908</v>
      </c>
      <c r="K383" s="832" t="s">
        <v>2909</v>
      </c>
      <c r="L383" s="835">
        <v>0</v>
      </c>
      <c r="M383" s="835">
        <v>0</v>
      </c>
      <c r="N383" s="832">
        <v>3</v>
      </c>
      <c r="O383" s="836">
        <v>1</v>
      </c>
      <c r="P383" s="835">
        <v>0</v>
      </c>
      <c r="Q383" s="837"/>
      <c r="R383" s="832">
        <v>1</v>
      </c>
      <c r="S383" s="837">
        <v>0.33333333333333331</v>
      </c>
      <c r="T383" s="836">
        <v>0.5</v>
      </c>
      <c r="U383" s="838">
        <v>0.5</v>
      </c>
    </row>
    <row r="384" spans="1:21" ht="14.4" customHeight="1" x14ac:dyDescent="0.3">
      <c r="A384" s="831">
        <v>4</v>
      </c>
      <c r="B384" s="832" t="s">
        <v>2047</v>
      </c>
      <c r="C384" s="832" t="s">
        <v>2054</v>
      </c>
      <c r="D384" s="833" t="s">
        <v>3990</v>
      </c>
      <c r="E384" s="834" t="s">
        <v>2073</v>
      </c>
      <c r="F384" s="832" t="s">
        <v>2048</v>
      </c>
      <c r="G384" s="832" t="s">
        <v>2169</v>
      </c>
      <c r="H384" s="832" t="s">
        <v>576</v>
      </c>
      <c r="I384" s="832" t="s">
        <v>2170</v>
      </c>
      <c r="J384" s="832" t="s">
        <v>650</v>
      </c>
      <c r="K384" s="832" t="s">
        <v>1145</v>
      </c>
      <c r="L384" s="835">
        <v>35.25</v>
      </c>
      <c r="M384" s="835">
        <v>70.5</v>
      </c>
      <c r="N384" s="832">
        <v>2</v>
      </c>
      <c r="O384" s="836">
        <v>1</v>
      </c>
      <c r="P384" s="835">
        <v>70.5</v>
      </c>
      <c r="Q384" s="837">
        <v>1</v>
      </c>
      <c r="R384" s="832">
        <v>2</v>
      </c>
      <c r="S384" s="837">
        <v>1</v>
      </c>
      <c r="T384" s="836">
        <v>1</v>
      </c>
      <c r="U384" s="838">
        <v>1</v>
      </c>
    </row>
    <row r="385" spans="1:21" ht="14.4" customHeight="1" x14ac:dyDescent="0.3">
      <c r="A385" s="831">
        <v>4</v>
      </c>
      <c r="B385" s="832" t="s">
        <v>2047</v>
      </c>
      <c r="C385" s="832" t="s">
        <v>2054</v>
      </c>
      <c r="D385" s="833" t="s">
        <v>3990</v>
      </c>
      <c r="E385" s="834" t="s">
        <v>2073</v>
      </c>
      <c r="F385" s="832" t="s">
        <v>2048</v>
      </c>
      <c r="G385" s="832" t="s">
        <v>2169</v>
      </c>
      <c r="H385" s="832" t="s">
        <v>576</v>
      </c>
      <c r="I385" s="832" t="s">
        <v>2910</v>
      </c>
      <c r="J385" s="832" t="s">
        <v>650</v>
      </c>
      <c r="K385" s="832" t="s">
        <v>1145</v>
      </c>
      <c r="L385" s="835">
        <v>35.25</v>
      </c>
      <c r="M385" s="835">
        <v>70.5</v>
      </c>
      <c r="N385" s="832">
        <v>2</v>
      </c>
      <c r="O385" s="836">
        <v>1</v>
      </c>
      <c r="P385" s="835">
        <v>70.5</v>
      </c>
      <c r="Q385" s="837">
        <v>1</v>
      </c>
      <c r="R385" s="832">
        <v>2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4</v>
      </c>
      <c r="B386" s="832" t="s">
        <v>2047</v>
      </c>
      <c r="C386" s="832" t="s">
        <v>2054</v>
      </c>
      <c r="D386" s="833" t="s">
        <v>3990</v>
      </c>
      <c r="E386" s="834" t="s">
        <v>2073</v>
      </c>
      <c r="F386" s="832" t="s">
        <v>2048</v>
      </c>
      <c r="G386" s="832" t="s">
        <v>2158</v>
      </c>
      <c r="H386" s="832" t="s">
        <v>576</v>
      </c>
      <c r="I386" s="832" t="s">
        <v>2827</v>
      </c>
      <c r="J386" s="832" t="s">
        <v>771</v>
      </c>
      <c r="K386" s="832" t="s">
        <v>2828</v>
      </c>
      <c r="L386" s="835">
        <v>103.67</v>
      </c>
      <c r="M386" s="835">
        <v>2902.76</v>
      </c>
      <c r="N386" s="832">
        <v>28</v>
      </c>
      <c r="O386" s="836">
        <v>5</v>
      </c>
      <c r="P386" s="835">
        <v>103.67</v>
      </c>
      <c r="Q386" s="837">
        <v>3.5714285714285712E-2</v>
      </c>
      <c r="R386" s="832">
        <v>1</v>
      </c>
      <c r="S386" s="837">
        <v>3.5714285714285712E-2</v>
      </c>
      <c r="T386" s="836">
        <v>0.5</v>
      </c>
      <c r="U386" s="838">
        <v>0.1</v>
      </c>
    </row>
    <row r="387" spans="1:21" ht="14.4" customHeight="1" x14ac:dyDescent="0.3">
      <c r="A387" s="831">
        <v>4</v>
      </c>
      <c r="B387" s="832" t="s">
        <v>2047</v>
      </c>
      <c r="C387" s="832" t="s">
        <v>2054</v>
      </c>
      <c r="D387" s="833" t="s">
        <v>3990</v>
      </c>
      <c r="E387" s="834" t="s">
        <v>2073</v>
      </c>
      <c r="F387" s="832" t="s">
        <v>2048</v>
      </c>
      <c r="G387" s="832" t="s">
        <v>2158</v>
      </c>
      <c r="H387" s="832" t="s">
        <v>576</v>
      </c>
      <c r="I387" s="832" t="s">
        <v>2159</v>
      </c>
      <c r="J387" s="832" t="s">
        <v>771</v>
      </c>
      <c r="K387" s="832" t="s">
        <v>2160</v>
      </c>
      <c r="L387" s="835">
        <v>103.67</v>
      </c>
      <c r="M387" s="835">
        <v>103.67</v>
      </c>
      <c r="N387" s="832">
        <v>1</v>
      </c>
      <c r="O387" s="836">
        <v>0.5</v>
      </c>
      <c r="P387" s="835">
        <v>103.67</v>
      </c>
      <c r="Q387" s="837">
        <v>1</v>
      </c>
      <c r="R387" s="832">
        <v>1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4</v>
      </c>
      <c r="B388" s="832" t="s">
        <v>2047</v>
      </c>
      <c r="C388" s="832" t="s">
        <v>2054</v>
      </c>
      <c r="D388" s="833" t="s">
        <v>3990</v>
      </c>
      <c r="E388" s="834" t="s">
        <v>2073</v>
      </c>
      <c r="F388" s="832" t="s">
        <v>2048</v>
      </c>
      <c r="G388" s="832" t="s">
        <v>2911</v>
      </c>
      <c r="H388" s="832" t="s">
        <v>576</v>
      </c>
      <c r="I388" s="832" t="s">
        <v>2912</v>
      </c>
      <c r="J388" s="832" t="s">
        <v>786</v>
      </c>
      <c r="K388" s="832" t="s">
        <v>787</v>
      </c>
      <c r="L388" s="835">
        <v>0</v>
      </c>
      <c r="M388" s="835">
        <v>0</v>
      </c>
      <c r="N388" s="832">
        <v>1</v>
      </c>
      <c r="O388" s="836">
        <v>0.5</v>
      </c>
      <c r="P388" s="835"/>
      <c r="Q388" s="837"/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4</v>
      </c>
      <c r="B389" s="832" t="s">
        <v>2047</v>
      </c>
      <c r="C389" s="832" t="s">
        <v>2054</v>
      </c>
      <c r="D389" s="833" t="s">
        <v>3990</v>
      </c>
      <c r="E389" s="834" t="s">
        <v>2073</v>
      </c>
      <c r="F389" s="832" t="s">
        <v>2048</v>
      </c>
      <c r="G389" s="832" t="s">
        <v>2911</v>
      </c>
      <c r="H389" s="832" t="s">
        <v>576</v>
      </c>
      <c r="I389" s="832" t="s">
        <v>2913</v>
      </c>
      <c r="J389" s="832" t="s">
        <v>786</v>
      </c>
      <c r="K389" s="832" t="s">
        <v>787</v>
      </c>
      <c r="L389" s="835">
        <v>0</v>
      </c>
      <c r="M389" s="835">
        <v>0</v>
      </c>
      <c r="N389" s="832">
        <v>1</v>
      </c>
      <c r="O389" s="836">
        <v>0.5</v>
      </c>
      <c r="P389" s="835"/>
      <c r="Q389" s="837"/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4</v>
      </c>
      <c r="B390" s="832" t="s">
        <v>2047</v>
      </c>
      <c r="C390" s="832" t="s">
        <v>2054</v>
      </c>
      <c r="D390" s="833" t="s">
        <v>3990</v>
      </c>
      <c r="E390" s="834" t="s">
        <v>2073</v>
      </c>
      <c r="F390" s="832" t="s">
        <v>2048</v>
      </c>
      <c r="G390" s="832" t="s">
        <v>2702</v>
      </c>
      <c r="H390" s="832" t="s">
        <v>628</v>
      </c>
      <c r="I390" s="832" t="s">
        <v>2914</v>
      </c>
      <c r="J390" s="832" t="s">
        <v>1864</v>
      </c>
      <c r="K390" s="832" t="s">
        <v>2915</v>
      </c>
      <c r="L390" s="835">
        <v>57.6</v>
      </c>
      <c r="M390" s="835">
        <v>230.4</v>
      </c>
      <c r="N390" s="832">
        <v>4</v>
      </c>
      <c r="O390" s="836">
        <v>1.5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4</v>
      </c>
      <c r="B391" s="832" t="s">
        <v>2047</v>
      </c>
      <c r="C391" s="832" t="s">
        <v>2054</v>
      </c>
      <c r="D391" s="833" t="s">
        <v>3990</v>
      </c>
      <c r="E391" s="834" t="s">
        <v>2073</v>
      </c>
      <c r="F391" s="832" t="s">
        <v>2048</v>
      </c>
      <c r="G391" s="832" t="s">
        <v>2702</v>
      </c>
      <c r="H391" s="832" t="s">
        <v>628</v>
      </c>
      <c r="I391" s="832" t="s">
        <v>1866</v>
      </c>
      <c r="J391" s="832" t="s">
        <v>1864</v>
      </c>
      <c r="K391" s="832" t="s">
        <v>1867</v>
      </c>
      <c r="L391" s="835">
        <v>115.18</v>
      </c>
      <c r="M391" s="835">
        <v>230.36</v>
      </c>
      <c r="N391" s="832">
        <v>2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4</v>
      </c>
      <c r="B392" s="832" t="s">
        <v>2047</v>
      </c>
      <c r="C392" s="832" t="s">
        <v>2054</v>
      </c>
      <c r="D392" s="833" t="s">
        <v>3990</v>
      </c>
      <c r="E392" s="834" t="s">
        <v>2073</v>
      </c>
      <c r="F392" s="832" t="s">
        <v>2048</v>
      </c>
      <c r="G392" s="832" t="s">
        <v>2702</v>
      </c>
      <c r="H392" s="832" t="s">
        <v>576</v>
      </c>
      <c r="I392" s="832" t="s">
        <v>2916</v>
      </c>
      <c r="J392" s="832" t="s">
        <v>1864</v>
      </c>
      <c r="K392" s="832" t="s">
        <v>2917</v>
      </c>
      <c r="L392" s="835">
        <v>51.84</v>
      </c>
      <c r="M392" s="835">
        <v>51.84</v>
      </c>
      <c r="N392" s="832">
        <v>1</v>
      </c>
      <c r="O392" s="836">
        <v>0.5</v>
      </c>
      <c r="P392" s="835">
        <v>51.84</v>
      </c>
      <c r="Q392" s="837">
        <v>1</v>
      </c>
      <c r="R392" s="832">
        <v>1</v>
      </c>
      <c r="S392" s="837">
        <v>1</v>
      </c>
      <c r="T392" s="836">
        <v>0.5</v>
      </c>
      <c r="U392" s="838">
        <v>1</v>
      </c>
    </row>
    <row r="393" spans="1:21" ht="14.4" customHeight="1" x14ac:dyDescent="0.3">
      <c r="A393" s="831">
        <v>4</v>
      </c>
      <c r="B393" s="832" t="s">
        <v>2047</v>
      </c>
      <c r="C393" s="832" t="s">
        <v>2054</v>
      </c>
      <c r="D393" s="833" t="s">
        <v>3990</v>
      </c>
      <c r="E393" s="834" t="s">
        <v>2073</v>
      </c>
      <c r="F393" s="832" t="s">
        <v>2048</v>
      </c>
      <c r="G393" s="832" t="s">
        <v>2918</v>
      </c>
      <c r="H393" s="832" t="s">
        <v>576</v>
      </c>
      <c r="I393" s="832" t="s">
        <v>2919</v>
      </c>
      <c r="J393" s="832" t="s">
        <v>1014</v>
      </c>
      <c r="K393" s="832" t="s">
        <v>2920</v>
      </c>
      <c r="L393" s="835">
        <v>78.33</v>
      </c>
      <c r="M393" s="835">
        <v>78.33</v>
      </c>
      <c r="N393" s="832">
        <v>1</v>
      </c>
      <c r="O393" s="836">
        <v>1</v>
      </c>
      <c r="P393" s="835">
        <v>78.33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4</v>
      </c>
      <c r="B394" s="832" t="s">
        <v>2047</v>
      </c>
      <c r="C394" s="832" t="s">
        <v>2054</v>
      </c>
      <c r="D394" s="833" t="s">
        <v>3990</v>
      </c>
      <c r="E394" s="834" t="s">
        <v>2073</v>
      </c>
      <c r="F394" s="832" t="s">
        <v>2048</v>
      </c>
      <c r="G394" s="832" t="s">
        <v>2239</v>
      </c>
      <c r="H394" s="832" t="s">
        <v>576</v>
      </c>
      <c r="I394" s="832" t="s">
        <v>2921</v>
      </c>
      <c r="J394" s="832" t="s">
        <v>631</v>
      </c>
      <c r="K394" s="832" t="s">
        <v>2922</v>
      </c>
      <c r="L394" s="835">
        <v>108.44</v>
      </c>
      <c r="M394" s="835">
        <v>325.32</v>
      </c>
      <c r="N394" s="832">
        <v>3</v>
      </c>
      <c r="O394" s="836">
        <v>1.5</v>
      </c>
      <c r="P394" s="835">
        <v>325.32</v>
      </c>
      <c r="Q394" s="837">
        <v>1</v>
      </c>
      <c r="R394" s="832">
        <v>3</v>
      </c>
      <c r="S394" s="837">
        <v>1</v>
      </c>
      <c r="T394" s="836">
        <v>1.5</v>
      </c>
      <c r="U394" s="838">
        <v>1</v>
      </c>
    </row>
    <row r="395" spans="1:21" ht="14.4" customHeight="1" x14ac:dyDescent="0.3">
      <c r="A395" s="831">
        <v>4</v>
      </c>
      <c r="B395" s="832" t="s">
        <v>2047</v>
      </c>
      <c r="C395" s="832" t="s">
        <v>2054</v>
      </c>
      <c r="D395" s="833" t="s">
        <v>3990</v>
      </c>
      <c r="E395" s="834" t="s">
        <v>2073</v>
      </c>
      <c r="F395" s="832" t="s">
        <v>2048</v>
      </c>
      <c r="G395" s="832" t="s">
        <v>2239</v>
      </c>
      <c r="H395" s="832" t="s">
        <v>576</v>
      </c>
      <c r="I395" s="832" t="s">
        <v>2921</v>
      </c>
      <c r="J395" s="832" t="s">
        <v>631</v>
      </c>
      <c r="K395" s="832" t="s">
        <v>2922</v>
      </c>
      <c r="L395" s="835">
        <v>127.91</v>
      </c>
      <c r="M395" s="835">
        <v>255.82</v>
      </c>
      <c r="N395" s="832">
        <v>2</v>
      </c>
      <c r="O395" s="836">
        <v>0.5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4</v>
      </c>
      <c r="B396" s="832" t="s">
        <v>2047</v>
      </c>
      <c r="C396" s="832" t="s">
        <v>2054</v>
      </c>
      <c r="D396" s="833" t="s">
        <v>3990</v>
      </c>
      <c r="E396" s="834" t="s">
        <v>2073</v>
      </c>
      <c r="F396" s="832" t="s">
        <v>2048</v>
      </c>
      <c r="G396" s="832" t="s">
        <v>2923</v>
      </c>
      <c r="H396" s="832" t="s">
        <v>576</v>
      </c>
      <c r="I396" s="832" t="s">
        <v>2924</v>
      </c>
      <c r="J396" s="832" t="s">
        <v>1418</v>
      </c>
      <c r="K396" s="832" t="s">
        <v>2925</v>
      </c>
      <c r="L396" s="835">
        <v>453.79</v>
      </c>
      <c r="M396" s="835">
        <v>907.58</v>
      </c>
      <c r="N396" s="832">
        <v>2</v>
      </c>
      <c r="O396" s="836">
        <v>0.5</v>
      </c>
      <c r="P396" s="835">
        <v>907.58</v>
      </c>
      <c r="Q396" s="837">
        <v>1</v>
      </c>
      <c r="R396" s="832">
        <v>2</v>
      </c>
      <c r="S396" s="837">
        <v>1</v>
      </c>
      <c r="T396" s="836">
        <v>0.5</v>
      </c>
      <c r="U396" s="838">
        <v>1</v>
      </c>
    </row>
    <row r="397" spans="1:21" ht="14.4" customHeight="1" x14ac:dyDescent="0.3">
      <c r="A397" s="831">
        <v>4</v>
      </c>
      <c r="B397" s="832" t="s">
        <v>2047</v>
      </c>
      <c r="C397" s="832" t="s">
        <v>2054</v>
      </c>
      <c r="D397" s="833" t="s">
        <v>3990</v>
      </c>
      <c r="E397" s="834" t="s">
        <v>2073</v>
      </c>
      <c r="F397" s="832" t="s">
        <v>2048</v>
      </c>
      <c r="G397" s="832" t="s">
        <v>2923</v>
      </c>
      <c r="H397" s="832" t="s">
        <v>576</v>
      </c>
      <c r="I397" s="832" t="s">
        <v>2926</v>
      </c>
      <c r="J397" s="832" t="s">
        <v>1418</v>
      </c>
      <c r="K397" s="832" t="s">
        <v>2925</v>
      </c>
      <c r="L397" s="835">
        <v>453.79</v>
      </c>
      <c r="M397" s="835">
        <v>5445.4800000000005</v>
      </c>
      <c r="N397" s="832">
        <v>12</v>
      </c>
      <c r="O397" s="836">
        <v>4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4</v>
      </c>
      <c r="B398" s="832" t="s">
        <v>2047</v>
      </c>
      <c r="C398" s="832" t="s">
        <v>2054</v>
      </c>
      <c r="D398" s="833" t="s">
        <v>3990</v>
      </c>
      <c r="E398" s="834" t="s">
        <v>2073</v>
      </c>
      <c r="F398" s="832" t="s">
        <v>2048</v>
      </c>
      <c r="G398" s="832" t="s">
        <v>2108</v>
      </c>
      <c r="H398" s="832" t="s">
        <v>576</v>
      </c>
      <c r="I398" s="832" t="s">
        <v>2109</v>
      </c>
      <c r="J398" s="832" t="s">
        <v>1300</v>
      </c>
      <c r="K398" s="832" t="s">
        <v>2110</v>
      </c>
      <c r="L398" s="835">
        <v>0</v>
      </c>
      <c r="M398" s="835">
        <v>0</v>
      </c>
      <c r="N398" s="832">
        <v>15</v>
      </c>
      <c r="O398" s="836">
        <v>6</v>
      </c>
      <c r="P398" s="835">
        <v>0</v>
      </c>
      <c r="Q398" s="837"/>
      <c r="R398" s="832">
        <v>9</v>
      </c>
      <c r="S398" s="837">
        <v>0.6</v>
      </c>
      <c r="T398" s="836">
        <v>4</v>
      </c>
      <c r="U398" s="838">
        <v>0.66666666666666663</v>
      </c>
    </row>
    <row r="399" spans="1:21" ht="14.4" customHeight="1" x14ac:dyDescent="0.3">
      <c r="A399" s="831">
        <v>4</v>
      </c>
      <c r="B399" s="832" t="s">
        <v>2047</v>
      </c>
      <c r="C399" s="832" t="s">
        <v>2054</v>
      </c>
      <c r="D399" s="833" t="s">
        <v>3990</v>
      </c>
      <c r="E399" s="834" t="s">
        <v>2073</v>
      </c>
      <c r="F399" s="832" t="s">
        <v>2048</v>
      </c>
      <c r="G399" s="832" t="s">
        <v>2108</v>
      </c>
      <c r="H399" s="832" t="s">
        <v>576</v>
      </c>
      <c r="I399" s="832" t="s">
        <v>2109</v>
      </c>
      <c r="J399" s="832" t="s">
        <v>1300</v>
      </c>
      <c r="K399" s="832" t="s">
        <v>2110</v>
      </c>
      <c r="L399" s="835">
        <v>45.56</v>
      </c>
      <c r="M399" s="835">
        <v>136.68</v>
      </c>
      <c r="N399" s="832">
        <v>3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4</v>
      </c>
      <c r="B400" s="832" t="s">
        <v>2047</v>
      </c>
      <c r="C400" s="832" t="s">
        <v>2054</v>
      </c>
      <c r="D400" s="833" t="s">
        <v>3990</v>
      </c>
      <c r="E400" s="834" t="s">
        <v>2073</v>
      </c>
      <c r="F400" s="832" t="s">
        <v>2048</v>
      </c>
      <c r="G400" s="832" t="s">
        <v>2927</v>
      </c>
      <c r="H400" s="832" t="s">
        <v>576</v>
      </c>
      <c r="I400" s="832" t="s">
        <v>2928</v>
      </c>
      <c r="J400" s="832" t="s">
        <v>731</v>
      </c>
      <c r="K400" s="832" t="s">
        <v>2929</v>
      </c>
      <c r="L400" s="835">
        <v>0</v>
      </c>
      <c r="M400" s="835">
        <v>0</v>
      </c>
      <c r="N400" s="832">
        <v>3</v>
      </c>
      <c r="O400" s="836">
        <v>1.5</v>
      </c>
      <c r="P400" s="835">
        <v>0</v>
      </c>
      <c r="Q400" s="837"/>
      <c r="R400" s="832">
        <v>3</v>
      </c>
      <c r="S400" s="837">
        <v>1</v>
      </c>
      <c r="T400" s="836">
        <v>1.5</v>
      </c>
      <c r="U400" s="838">
        <v>1</v>
      </c>
    </row>
    <row r="401" spans="1:21" ht="14.4" customHeight="1" x14ac:dyDescent="0.3">
      <c r="A401" s="831">
        <v>4</v>
      </c>
      <c r="B401" s="832" t="s">
        <v>2047</v>
      </c>
      <c r="C401" s="832" t="s">
        <v>2054</v>
      </c>
      <c r="D401" s="833" t="s">
        <v>3990</v>
      </c>
      <c r="E401" s="834" t="s">
        <v>2073</v>
      </c>
      <c r="F401" s="832" t="s">
        <v>2048</v>
      </c>
      <c r="G401" s="832" t="s">
        <v>2111</v>
      </c>
      <c r="H401" s="832" t="s">
        <v>628</v>
      </c>
      <c r="I401" s="832" t="s">
        <v>1820</v>
      </c>
      <c r="J401" s="832" t="s">
        <v>880</v>
      </c>
      <c r="K401" s="832" t="s">
        <v>882</v>
      </c>
      <c r="L401" s="835">
        <v>0</v>
      </c>
      <c r="M401" s="835">
        <v>0</v>
      </c>
      <c r="N401" s="832">
        <v>13</v>
      </c>
      <c r="O401" s="836">
        <v>7.5</v>
      </c>
      <c r="P401" s="835">
        <v>0</v>
      </c>
      <c r="Q401" s="837"/>
      <c r="R401" s="832">
        <v>10</v>
      </c>
      <c r="S401" s="837">
        <v>0.76923076923076927</v>
      </c>
      <c r="T401" s="836">
        <v>5.5</v>
      </c>
      <c r="U401" s="838">
        <v>0.73333333333333328</v>
      </c>
    </row>
    <row r="402" spans="1:21" ht="14.4" customHeight="1" x14ac:dyDescent="0.3">
      <c r="A402" s="831">
        <v>4</v>
      </c>
      <c r="B402" s="832" t="s">
        <v>2047</v>
      </c>
      <c r="C402" s="832" t="s">
        <v>2054</v>
      </c>
      <c r="D402" s="833" t="s">
        <v>3990</v>
      </c>
      <c r="E402" s="834" t="s">
        <v>2073</v>
      </c>
      <c r="F402" s="832" t="s">
        <v>2048</v>
      </c>
      <c r="G402" s="832" t="s">
        <v>2835</v>
      </c>
      <c r="H402" s="832" t="s">
        <v>576</v>
      </c>
      <c r="I402" s="832" t="s">
        <v>2836</v>
      </c>
      <c r="J402" s="832" t="s">
        <v>956</v>
      </c>
      <c r="K402" s="832" t="s">
        <v>2837</v>
      </c>
      <c r="L402" s="835">
        <v>96.81</v>
      </c>
      <c r="M402" s="835">
        <v>193.62</v>
      </c>
      <c r="N402" s="832">
        <v>2</v>
      </c>
      <c r="O402" s="836">
        <v>0.5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4</v>
      </c>
      <c r="B403" s="832" t="s">
        <v>2047</v>
      </c>
      <c r="C403" s="832" t="s">
        <v>2054</v>
      </c>
      <c r="D403" s="833" t="s">
        <v>3990</v>
      </c>
      <c r="E403" s="834" t="s">
        <v>2073</v>
      </c>
      <c r="F403" s="832" t="s">
        <v>2048</v>
      </c>
      <c r="G403" s="832" t="s">
        <v>2930</v>
      </c>
      <c r="H403" s="832" t="s">
        <v>576</v>
      </c>
      <c r="I403" s="832" t="s">
        <v>2931</v>
      </c>
      <c r="J403" s="832" t="s">
        <v>2932</v>
      </c>
      <c r="K403" s="832" t="s">
        <v>2933</v>
      </c>
      <c r="L403" s="835">
        <v>300.68</v>
      </c>
      <c r="M403" s="835">
        <v>300.68</v>
      </c>
      <c r="N403" s="832">
        <v>1</v>
      </c>
      <c r="O403" s="836">
        <v>0.5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4</v>
      </c>
      <c r="B404" s="832" t="s">
        <v>2047</v>
      </c>
      <c r="C404" s="832" t="s">
        <v>2054</v>
      </c>
      <c r="D404" s="833" t="s">
        <v>3990</v>
      </c>
      <c r="E404" s="834" t="s">
        <v>2073</v>
      </c>
      <c r="F404" s="832" t="s">
        <v>2048</v>
      </c>
      <c r="G404" s="832" t="s">
        <v>2934</v>
      </c>
      <c r="H404" s="832" t="s">
        <v>628</v>
      </c>
      <c r="I404" s="832" t="s">
        <v>1843</v>
      </c>
      <c r="J404" s="832" t="s">
        <v>980</v>
      </c>
      <c r="K404" s="832" t="s">
        <v>1844</v>
      </c>
      <c r="L404" s="835">
        <v>0</v>
      </c>
      <c r="M404" s="835">
        <v>0</v>
      </c>
      <c r="N404" s="832">
        <v>6</v>
      </c>
      <c r="O404" s="836">
        <v>3</v>
      </c>
      <c r="P404" s="835">
        <v>0</v>
      </c>
      <c r="Q404" s="837"/>
      <c r="R404" s="832">
        <v>5</v>
      </c>
      <c r="S404" s="837">
        <v>0.83333333333333337</v>
      </c>
      <c r="T404" s="836">
        <v>2.5</v>
      </c>
      <c r="U404" s="838">
        <v>0.83333333333333337</v>
      </c>
    </row>
    <row r="405" spans="1:21" ht="14.4" customHeight="1" x14ac:dyDescent="0.3">
      <c r="A405" s="831">
        <v>4</v>
      </c>
      <c r="B405" s="832" t="s">
        <v>2047</v>
      </c>
      <c r="C405" s="832" t="s">
        <v>2054</v>
      </c>
      <c r="D405" s="833" t="s">
        <v>3990</v>
      </c>
      <c r="E405" s="834" t="s">
        <v>2073</v>
      </c>
      <c r="F405" s="832" t="s">
        <v>2048</v>
      </c>
      <c r="G405" s="832" t="s">
        <v>2709</v>
      </c>
      <c r="H405" s="832" t="s">
        <v>628</v>
      </c>
      <c r="I405" s="832" t="s">
        <v>1627</v>
      </c>
      <c r="J405" s="832" t="s">
        <v>1628</v>
      </c>
      <c r="K405" s="832" t="s">
        <v>1629</v>
      </c>
      <c r="L405" s="835">
        <v>414.07</v>
      </c>
      <c r="M405" s="835">
        <v>16148.729999999996</v>
      </c>
      <c r="N405" s="832">
        <v>39</v>
      </c>
      <c r="O405" s="836">
        <v>7.5</v>
      </c>
      <c r="P405" s="835">
        <v>1242.21</v>
      </c>
      <c r="Q405" s="837">
        <v>7.6923076923076941E-2</v>
      </c>
      <c r="R405" s="832">
        <v>3</v>
      </c>
      <c r="S405" s="837">
        <v>7.6923076923076927E-2</v>
      </c>
      <c r="T405" s="836">
        <v>0.5</v>
      </c>
      <c r="U405" s="838">
        <v>6.6666666666666666E-2</v>
      </c>
    </row>
    <row r="406" spans="1:21" ht="14.4" customHeight="1" x14ac:dyDescent="0.3">
      <c r="A406" s="831">
        <v>4</v>
      </c>
      <c r="B406" s="832" t="s">
        <v>2047</v>
      </c>
      <c r="C406" s="832" t="s">
        <v>2054</v>
      </c>
      <c r="D406" s="833" t="s">
        <v>3990</v>
      </c>
      <c r="E406" s="834" t="s">
        <v>2073</v>
      </c>
      <c r="F406" s="832" t="s">
        <v>2048</v>
      </c>
      <c r="G406" s="832" t="s">
        <v>2709</v>
      </c>
      <c r="H406" s="832" t="s">
        <v>576</v>
      </c>
      <c r="I406" s="832" t="s">
        <v>2842</v>
      </c>
      <c r="J406" s="832" t="s">
        <v>2843</v>
      </c>
      <c r="K406" s="832" t="s">
        <v>2844</v>
      </c>
      <c r="L406" s="835">
        <v>414.07</v>
      </c>
      <c r="M406" s="835">
        <v>1242.21</v>
      </c>
      <c r="N406" s="832">
        <v>3</v>
      </c>
      <c r="O406" s="836">
        <v>0.5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4</v>
      </c>
      <c r="B407" s="832" t="s">
        <v>2047</v>
      </c>
      <c r="C407" s="832" t="s">
        <v>2054</v>
      </c>
      <c r="D407" s="833" t="s">
        <v>3990</v>
      </c>
      <c r="E407" s="834" t="s">
        <v>2073</v>
      </c>
      <c r="F407" s="832" t="s">
        <v>2048</v>
      </c>
      <c r="G407" s="832" t="s">
        <v>2112</v>
      </c>
      <c r="H407" s="832" t="s">
        <v>576</v>
      </c>
      <c r="I407" s="832" t="s">
        <v>2145</v>
      </c>
      <c r="J407" s="832" t="s">
        <v>1020</v>
      </c>
      <c r="K407" s="832" t="s">
        <v>1984</v>
      </c>
      <c r="L407" s="835">
        <v>154.36000000000001</v>
      </c>
      <c r="M407" s="835">
        <v>463.08000000000004</v>
      </c>
      <c r="N407" s="832">
        <v>3</v>
      </c>
      <c r="O407" s="836">
        <v>1.5</v>
      </c>
      <c r="P407" s="835">
        <v>308.72000000000003</v>
      </c>
      <c r="Q407" s="837">
        <v>0.66666666666666663</v>
      </c>
      <c r="R407" s="832">
        <v>2</v>
      </c>
      <c r="S407" s="837">
        <v>0.66666666666666663</v>
      </c>
      <c r="T407" s="836">
        <v>1</v>
      </c>
      <c r="U407" s="838">
        <v>0.66666666666666663</v>
      </c>
    </row>
    <row r="408" spans="1:21" ht="14.4" customHeight="1" x14ac:dyDescent="0.3">
      <c r="A408" s="831">
        <v>4</v>
      </c>
      <c r="B408" s="832" t="s">
        <v>2047</v>
      </c>
      <c r="C408" s="832" t="s">
        <v>2054</v>
      </c>
      <c r="D408" s="833" t="s">
        <v>3990</v>
      </c>
      <c r="E408" s="834" t="s">
        <v>2073</v>
      </c>
      <c r="F408" s="832" t="s">
        <v>2048</v>
      </c>
      <c r="G408" s="832" t="s">
        <v>2112</v>
      </c>
      <c r="H408" s="832" t="s">
        <v>628</v>
      </c>
      <c r="I408" s="832" t="s">
        <v>1757</v>
      </c>
      <c r="J408" s="832" t="s">
        <v>1020</v>
      </c>
      <c r="K408" s="832" t="s">
        <v>1758</v>
      </c>
      <c r="L408" s="835">
        <v>225.06</v>
      </c>
      <c r="M408" s="835">
        <v>450.12</v>
      </c>
      <c r="N408" s="832">
        <v>2</v>
      </c>
      <c r="O408" s="836">
        <v>0.5</v>
      </c>
      <c r="P408" s="835">
        <v>450.12</v>
      </c>
      <c r="Q408" s="837">
        <v>1</v>
      </c>
      <c r="R408" s="832">
        <v>2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4</v>
      </c>
      <c r="B409" s="832" t="s">
        <v>2047</v>
      </c>
      <c r="C409" s="832" t="s">
        <v>2054</v>
      </c>
      <c r="D409" s="833" t="s">
        <v>3990</v>
      </c>
      <c r="E409" s="834" t="s">
        <v>2073</v>
      </c>
      <c r="F409" s="832" t="s">
        <v>2048</v>
      </c>
      <c r="G409" s="832" t="s">
        <v>2146</v>
      </c>
      <c r="H409" s="832" t="s">
        <v>576</v>
      </c>
      <c r="I409" s="832" t="s">
        <v>2935</v>
      </c>
      <c r="J409" s="832" t="s">
        <v>2936</v>
      </c>
      <c r="K409" s="832" t="s">
        <v>2937</v>
      </c>
      <c r="L409" s="835">
        <v>374.79</v>
      </c>
      <c r="M409" s="835">
        <v>2248.7400000000002</v>
      </c>
      <c r="N409" s="832">
        <v>6</v>
      </c>
      <c r="O409" s="836">
        <v>1.5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4</v>
      </c>
      <c r="B410" s="832" t="s">
        <v>2047</v>
      </c>
      <c r="C410" s="832" t="s">
        <v>2054</v>
      </c>
      <c r="D410" s="833" t="s">
        <v>3990</v>
      </c>
      <c r="E410" s="834" t="s">
        <v>2073</v>
      </c>
      <c r="F410" s="832" t="s">
        <v>2048</v>
      </c>
      <c r="G410" s="832" t="s">
        <v>2146</v>
      </c>
      <c r="H410" s="832" t="s">
        <v>576</v>
      </c>
      <c r="I410" s="832" t="s">
        <v>2938</v>
      </c>
      <c r="J410" s="832" t="s">
        <v>2936</v>
      </c>
      <c r="K410" s="832" t="s">
        <v>2937</v>
      </c>
      <c r="L410" s="835">
        <v>374.79</v>
      </c>
      <c r="M410" s="835">
        <v>4497.4800000000005</v>
      </c>
      <c r="N410" s="832">
        <v>12</v>
      </c>
      <c r="O410" s="836">
        <v>3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4</v>
      </c>
      <c r="B411" s="832" t="s">
        <v>2047</v>
      </c>
      <c r="C411" s="832" t="s">
        <v>2054</v>
      </c>
      <c r="D411" s="833" t="s">
        <v>3990</v>
      </c>
      <c r="E411" s="834" t="s">
        <v>2073</v>
      </c>
      <c r="F411" s="832" t="s">
        <v>2048</v>
      </c>
      <c r="G411" s="832" t="s">
        <v>2939</v>
      </c>
      <c r="H411" s="832" t="s">
        <v>576</v>
      </c>
      <c r="I411" s="832" t="s">
        <v>2940</v>
      </c>
      <c r="J411" s="832" t="s">
        <v>623</v>
      </c>
      <c r="K411" s="832" t="s">
        <v>2941</v>
      </c>
      <c r="L411" s="835">
        <v>0</v>
      </c>
      <c r="M411" s="835">
        <v>0</v>
      </c>
      <c r="N411" s="832">
        <v>3</v>
      </c>
      <c r="O411" s="836">
        <v>1.5</v>
      </c>
      <c r="P411" s="835">
        <v>0</v>
      </c>
      <c r="Q411" s="837"/>
      <c r="R411" s="832">
        <v>2</v>
      </c>
      <c r="S411" s="837">
        <v>0.66666666666666663</v>
      </c>
      <c r="T411" s="836">
        <v>1</v>
      </c>
      <c r="U411" s="838">
        <v>0.66666666666666663</v>
      </c>
    </row>
    <row r="412" spans="1:21" ht="14.4" customHeight="1" x14ac:dyDescent="0.3">
      <c r="A412" s="831">
        <v>4</v>
      </c>
      <c r="B412" s="832" t="s">
        <v>2047</v>
      </c>
      <c r="C412" s="832" t="s">
        <v>2054</v>
      </c>
      <c r="D412" s="833" t="s">
        <v>3990</v>
      </c>
      <c r="E412" s="834" t="s">
        <v>2073</v>
      </c>
      <c r="F412" s="832" t="s">
        <v>2048</v>
      </c>
      <c r="G412" s="832" t="s">
        <v>2249</v>
      </c>
      <c r="H412" s="832" t="s">
        <v>576</v>
      </c>
      <c r="I412" s="832" t="s">
        <v>2250</v>
      </c>
      <c r="J412" s="832" t="s">
        <v>2251</v>
      </c>
      <c r="K412" s="832" t="s">
        <v>2252</v>
      </c>
      <c r="L412" s="835">
        <v>248.55</v>
      </c>
      <c r="M412" s="835">
        <v>7953.6</v>
      </c>
      <c r="N412" s="832">
        <v>32</v>
      </c>
      <c r="O412" s="836">
        <v>25</v>
      </c>
      <c r="P412" s="835">
        <v>4225.3500000000004</v>
      </c>
      <c r="Q412" s="837">
        <v>0.53125</v>
      </c>
      <c r="R412" s="832">
        <v>17</v>
      </c>
      <c r="S412" s="837">
        <v>0.53125</v>
      </c>
      <c r="T412" s="836">
        <v>13.5</v>
      </c>
      <c r="U412" s="838">
        <v>0.54</v>
      </c>
    </row>
    <row r="413" spans="1:21" ht="14.4" customHeight="1" x14ac:dyDescent="0.3">
      <c r="A413" s="831">
        <v>4</v>
      </c>
      <c r="B413" s="832" t="s">
        <v>2047</v>
      </c>
      <c r="C413" s="832" t="s">
        <v>2054</v>
      </c>
      <c r="D413" s="833" t="s">
        <v>3990</v>
      </c>
      <c r="E413" s="834" t="s">
        <v>2073</v>
      </c>
      <c r="F413" s="832" t="s">
        <v>2048</v>
      </c>
      <c r="G413" s="832" t="s">
        <v>2800</v>
      </c>
      <c r="H413" s="832" t="s">
        <v>576</v>
      </c>
      <c r="I413" s="832" t="s">
        <v>2942</v>
      </c>
      <c r="J413" s="832" t="s">
        <v>2802</v>
      </c>
      <c r="K413" s="832" t="s">
        <v>2803</v>
      </c>
      <c r="L413" s="835">
        <v>107.27</v>
      </c>
      <c r="M413" s="835">
        <v>321.81</v>
      </c>
      <c r="N413" s="832">
        <v>3</v>
      </c>
      <c r="O413" s="836">
        <v>1</v>
      </c>
      <c r="P413" s="835">
        <v>321.81</v>
      </c>
      <c r="Q413" s="837">
        <v>1</v>
      </c>
      <c r="R413" s="832">
        <v>3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4</v>
      </c>
      <c r="B414" s="832" t="s">
        <v>2047</v>
      </c>
      <c r="C414" s="832" t="s">
        <v>2054</v>
      </c>
      <c r="D414" s="833" t="s">
        <v>3990</v>
      </c>
      <c r="E414" s="834" t="s">
        <v>2073</v>
      </c>
      <c r="F414" s="832" t="s">
        <v>2048</v>
      </c>
      <c r="G414" s="832" t="s">
        <v>2800</v>
      </c>
      <c r="H414" s="832" t="s">
        <v>576</v>
      </c>
      <c r="I414" s="832" t="s">
        <v>2801</v>
      </c>
      <c r="J414" s="832" t="s">
        <v>2802</v>
      </c>
      <c r="K414" s="832" t="s">
        <v>2803</v>
      </c>
      <c r="L414" s="835">
        <v>107.27</v>
      </c>
      <c r="M414" s="835">
        <v>321.81</v>
      </c>
      <c r="N414" s="832">
        <v>3</v>
      </c>
      <c r="O414" s="836">
        <v>0.5</v>
      </c>
      <c r="P414" s="835">
        <v>321.81</v>
      </c>
      <c r="Q414" s="837">
        <v>1</v>
      </c>
      <c r="R414" s="832">
        <v>3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4</v>
      </c>
      <c r="B415" s="832" t="s">
        <v>2047</v>
      </c>
      <c r="C415" s="832" t="s">
        <v>2054</v>
      </c>
      <c r="D415" s="833" t="s">
        <v>3990</v>
      </c>
      <c r="E415" s="834" t="s">
        <v>2073</v>
      </c>
      <c r="F415" s="832" t="s">
        <v>2049</v>
      </c>
      <c r="G415" s="832" t="s">
        <v>2114</v>
      </c>
      <c r="H415" s="832" t="s">
        <v>576</v>
      </c>
      <c r="I415" s="832" t="s">
        <v>2253</v>
      </c>
      <c r="J415" s="832" t="s">
        <v>2116</v>
      </c>
      <c r="K415" s="832"/>
      <c r="L415" s="835">
        <v>0</v>
      </c>
      <c r="M415" s="835">
        <v>0</v>
      </c>
      <c r="N415" s="832">
        <v>5</v>
      </c>
      <c r="O415" s="836">
        <v>5</v>
      </c>
      <c r="P415" s="835">
        <v>0</v>
      </c>
      <c r="Q415" s="837"/>
      <c r="R415" s="832">
        <v>5</v>
      </c>
      <c r="S415" s="837">
        <v>1</v>
      </c>
      <c r="T415" s="836">
        <v>5</v>
      </c>
      <c r="U415" s="838">
        <v>1</v>
      </c>
    </row>
    <row r="416" spans="1:21" ht="14.4" customHeight="1" x14ac:dyDescent="0.3">
      <c r="A416" s="831">
        <v>4</v>
      </c>
      <c r="B416" s="832" t="s">
        <v>2047</v>
      </c>
      <c r="C416" s="832" t="s">
        <v>2054</v>
      </c>
      <c r="D416" s="833" t="s">
        <v>3990</v>
      </c>
      <c r="E416" s="834" t="s">
        <v>2073</v>
      </c>
      <c r="F416" s="832" t="s">
        <v>2049</v>
      </c>
      <c r="G416" s="832" t="s">
        <v>2114</v>
      </c>
      <c r="H416" s="832" t="s">
        <v>576</v>
      </c>
      <c r="I416" s="832" t="s">
        <v>2713</v>
      </c>
      <c r="J416" s="832" t="s">
        <v>2116</v>
      </c>
      <c r="K416" s="832"/>
      <c r="L416" s="835">
        <v>0</v>
      </c>
      <c r="M416" s="835">
        <v>0</v>
      </c>
      <c r="N416" s="832">
        <v>5</v>
      </c>
      <c r="O416" s="836">
        <v>5</v>
      </c>
      <c r="P416" s="835">
        <v>0</v>
      </c>
      <c r="Q416" s="837"/>
      <c r="R416" s="832">
        <v>5</v>
      </c>
      <c r="S416" s="837">
        <v>1</v>
      </c>
      <c r="T416" s="836">
        <v>5</v>
      </c>
      <c r="U416" s="838">
        <v>1</v>
      </c>
    </row>
    <row r="417" spans="1:21" ht="14.4" customHeight="1" x14ac:dyDescent="0.3">
      <c r="A417" s="831">
        <v>4</v>
      </c>
      <c r="B417" s="832" t="s">
        <v>2047</v>
      </c>
      <c r="C417" s="832" t="s">
        <v>2054</v>
      </c>
      <c r="D417" s="833" t="s">
        <v>3990</v>
      </c>
      <c r="E417" s="834" t="s">
        <v>2073</v>
      </c>
      <c r="F417" s="832" t="s">
        <v>2049</v>
      </c>
      <c r="G417" s="832" t="s">
        <v>2114</v>
      </c>
      <c r="H417" s="832" t="s">
        <v>576</v>
      </c>
      <c r="I417" s="832" t="s">
        <v>2115</v>
      </c>
      <c r="J417" s="832" t="s">
        <v>2116</v>
      </c>
      <c r="K417" s="832"/>
      <c r="L417" s="835">
        <v>0</v>
      </c>
      <c r="M417" s="835">
        <v>0</v>
      </c>
      <c r="N417" s="832">
        <v>21</v>
      </c>
      <c r="O417" s="836">
        <v>19.5</v>
      </c>
      <c r="P417" s="835">
        <v>0</v>
      </c>
      <c r="Q417" s="837"/>
      <c r="R417" s="832">
        <v>18</v>
      </c>
      <c r="S417" s="837">
        <v>0.8571428571428571</v>
      </c>
      <c r="T417" s="836">
        <v>16.5</v>
      </c>
      <c r="U417" s="838">
        <v>0.84615384615384615</v>
      </c>
    </row>
    <row r="418" spans="1:21" ht="14.4" customHeight="1" x14ac:dyDescent="0.3">
      <c r="A418" s="831">
        <v>4</v>
      </c>
      <c r="B418" s="832" t="s">
        <v>2047</v>
      </c>
      <c r="C418" s="832" t="s">
        <v>2054</v>
      </c>
      <c r="D418" s="833" t="s">
        <v>3990</v>
      </c>
      <c r="E418" s="834" t="s">
        <v>2073</v>
      </c>
      <c r="F418" s="832" t="s">
        <v>2050</v>
      </c>
      <c r="G418" s="832" t="s">
        <v>2254</v>
      </c>
      <c r="H418" s="832" t="s">
        <v>576</v>
      </c>
      <c r="I418" s="832" t="s">
        <v>2255</v>
      </c>
      <c r="J418" s="832" t="s">
        <v>2256</v>
      </c>
      <c r="K418" s="832" t="s">
        <v>2257</v>
      </c>
      <c r="L418" s="835">
        <v>500</v>
      </c>
      <c r="M418" s="835">
        <v>7500</v>
      </c>
      <c r="N418" s="832">
        <v>15</v>
      </c>
      <c r="O418" s="836">
        <v>13</v>
      </c>
      <c r="P418" s="835">
        <v>5000</v>
      </c>
      <c r="Q418" s="837">
        <v>0.66666666666666663</v>
      </c>
      <c r="R418" s="832">
        <v>10</v>
      </c>
      <c r="S418" s="837">
        <v>0.66666666666666663</v>
      </c>
      <c r="T418" s="836">
        <v>9</v>
      </c>
      <c r="U418" s="838">
        <v>0.69230769230769229</v>
      </c>
    </row>
    <row r="419" spans="1:21" ht="14.4" customHeight="1" x14ac:dyDescent="0.3">
      <c r="A419" s="831">
        <v>4</v>
      </c>
      <c r="B419" s="832" t="s">
        <v>2047</v>
      </c>
      <c r="C419" s="832" t="s">
        <v>2054</v>
      </c>
      <c r="D419" s="833" t="s">
        <v>3990</v>
      </c>
      <c r="E419" s="834" t="s">
        <v>2073</v>
      </c>
      <c r="F419" s="832" t="s">
        <v>2050</v>
      </c>
      <c r="G419" s="832" t="s">
        <v>2254</v>
      </c>
      <c r="H419" s="832" t="s">
        <v>576</v>
      </c>
      <c r="I419" s="832" t="s">
        <v>2258</v>
      </c>
      <c r="J419" s="832" t="s">
        <v>2259</v>
      </c>
      <c r="K419" s="832" t="s">
        <v>2260</v>
      </c>
      <c r="L419" s="835">
        <v>287</v>
      </c>
      <c r="M419" s="835">
        <v>20090</v>
      </c>
      <c r="N419" s="832">
        <v>70</v>
      </c>
      <c r="O419" s="836">
        <v>41</v>
      </c>
      <c r="P419" s="835">
        <v>17507</v>
      </c>
      <c r="Q419" s="837">
        <v>0.87142857142857144</v>
      </c>
      <c r="R419" s="832">
        <v>61</v>
      </c>
      <c r="S419" s="837">
        <v>0.87142857142857144</v>
      </c>
      <c r="T419" s="836">
        <v>37</v>
      </c>
      <c r="U419" s="838">
        <v>0.90243902439024393</v>
      </c>
    </row>
    <row r="420" spans="1:21" ht="14.4" customHeight="1" x14ac:dyDescent="0.3">
      <c r="A420" s="831">
        <v>4</v>
      </c>
      <c r="B420" s="832" t="s">
        <v>2047</v>
      </c>
      <c r="C420" s="832" t="s">
        <v>2054</v>
      </c>
      <c r="D420" s="833" t="s">
        <v>3990</v>
      </c>
      <c r="E420" s="834" t="s">
        <v>2073</v>
      </c>
      <c r="F420" s="832" t="s">
        <v>2050</v>
      </c>
      <c r="G420" s="832" t="s">
        <v>2254</v>
      </c>
      <c r="H420" s="832" t="s">
        <v>576</v>
      </c>
      <c r="I420" s="832" t="s">
        <v>2261</v>
      </c>
      <c r="J420" s="832" t="s">
        <v>2262</v>
      </c>
      <c r="K420" s="832" t="s">
        <v>2263</v>
      </c>
      <c r="L420" s="835">
        <v>253</v>
      </c>
      <c r="M420" s="835">
        <v>4807</v>
      </c>
      <c r="N420" s="832">
        <v>19</v>
      </c>
      <c r="O420" s="836">
        <v>14</v>
      </c>
      <c r="P420" s="835">
        <v>4807</v>
      </c>
      <c r="Q420" s="837">
        <v>1</v>
      </c>
      <c r="R420" s="832">
        <v>19</v>
      </c>
      <c r="S420" s="837">
        <v>1</v>
      </c>
      <c r="T420" s="836">
        <v>14</v>
      </c>
      <c r="U420" s="838">
        <v>1</v>
      </c>
    </row>
    <row r="421" spans="1:21" ht="14.4" customHeight="1" x14ac:dyDescent="0.3">
      <c r="A421" s="831">
        <v>4</v>
      </c>
      <c r="B421" s="832" t="s">
        <v>2047</v>
      </c>
      <c r="C421" s="832" t="s">
        <v>2054</v>
      </c>
      <c r="D421" s="833" t="s">
        <v>3990</v>
      </c>
      <c r="E421" s="834" t="s">
        <v>2073</v>
      </c>
      <c r="F421" s="832" t="s">
        <v>2050</v>
      </c>
      <c r="G421" s="832" t="s">
        <v>2254</v>
      </c>
      <c r="H421" s="832" t="s">
        <v>576</v>
      </c>
      <c r="I421" s="832" t="s">
        <v>2943</v>
      </c>
      <c r="J421" s="832" t="s">
        <v>2944</v>
      </c>
      <c r="K421" s="832" t="s">
        <v>2945</v>
      </c>
      <c r="L421" s="835">
        <v>124</v>
      </c>
      <c r="M421" s="835">
        <v>1116</v>
      </c>
      <c r="N421" s="832">
        <v>9</v>
      </c>
      <c r="O421" s="836">
        <v>6</v>
      </c>
      <c r="P421" s="835">
        <v>992</v>
      </c>
      <c r="Q421" s="837">
        <v>0.88888888888888884</v>
      </c>
      <c r="R421" s="832">
        <v>8</v>
      </c>
      <c r="S421" s="837">
        <v>0.88888888888888884</v>
      </c>
      <c r="T421" s="836">
        <v>5</v>
      </c>
      <c r="U421" s="838">
        <v>0.83333333333333337</v>
      </c>
    </row>
    <row r="422" spans="1:21" ht="14.4" customHeight="1" x14ac:dyDescent="0.3">
      <c r="A422" s="831">
        <v>4</v>
      </c>
      <c r="B422" s="832" t="s">
        <v>2047</v>
      </c>
      <c r="C422" s="832" t="s">
        <v>2054</v>
      </c>
      <c r="D422" s="833" t="s">
        <v>3990</v>
      </c>
      <c r="E422" s="834" t="s">
        <v>2073</v>
      </c>
      <c r="F422" s="832" t="s">
        <v>2050</v>
      </c>
      <c r="G422" s="832" t="s">
        <v>2254</v>
      </c>
      <c r="H422" s="832" t="s">
        <v>576</v>
      </c>
      <c r="I422" s="832" t="s">
        <v>2267</v>
      </c>
      <c r="J422" s="832" t="s">
        <v>2268</v>
      </c>
      <c r="K422" s="832" t="s">
        <v>2269</v>
      </c>
      <c r="L422" s="835">
        <v>2094.4899999999998</v>
      </c>
      <c r="M422" s="835">
        <v>16755.919999999998</v>
      </c>
      <c r="N422" s="832">
        <v>8</v>
      </c>
      <c r="O422" s="836">
        <v>2</v>
      </c>
      <c r="P422" s="835">
        <v>16755.919999999998</v>
      </c>
      <c r="Q422" s="837">
        <v>1</v>
      </c>
      <c r="R422" s="832">
        <v>8</v>
      </c>
      <c r="S422" s="837">
        <v>1</v>
      </c>
      <c r="T422" s="836">
        <v>2</v>
      </c>
      <c r="U422" s="838">
        <v>1</v>
      </c>
    </row>
    <row r="423" spans="1:21" ht="14.4" customHeight="1" x14ac:dyDescent="0.3">
      <c r="A423" s="831">
        <v>4</v>
      </c>
      <c r="B423" s="832" t="s">
        <v>2047</v>
      </c>
      <c r="C423" s="832" t="s">
        <v>2054</v>
      </c>
      <c r="D423" s="833" t="s">
        <v>3990</v>
      </c>
      <c r="E423" s="834" t="s">
        <v>2073</v>
      </c>
      <c r="F423" s="832" t="s">
        <v>2050</v>
      </c>
      <c r="G423" s="832" t="s">
        <v>2254</v>
      </c>
      <c r="H423" s="832" t="s">
        <v>576</v>
      </c>
      <c r="I423" s="832" t="s">
        <v>2270</v>
      </c>
      <c r="J423" s="832" t="s">
        <v>2271</v>
      </c>
      <c r="K423" s="832" t="s">
        <v>2272</v>
      </c>
      <c r="L423" s="835">
        <v>315.5</v>
      </c>
      <c r="M423" s="835">
        <v>7572</v>
      </c>
      <c r="N423" s="832">
        <v>24</v>
      </c>
      <c r="O423" s="836">
        <v>18</v>
      </c>
      <c r="P423" s="835">
        <v>7572</v>
      </c>
      <c r="Q423" s="837">
        <v>1</v>
      </c>
      <c r="R423" s="832">
        <v>24</v>
      </c>
      <c r="S423" s="837">
        <v>1</v>
      </c>
      <c r="T423" s="836">
        <v>18</v>
      </c>
      <c r="U423" s="838">
        <v>1</v>
      </c>
    </row>
    <row r="424" spans="1:21" ht="14.4" customHeight="1" x14ac:dyDescent="0.3">
      <c r="A424" s="831">
        <v>4</v>
      </c>
      <c r="B424" s="832" t="s">
        <v>2047</v>
      </c>
      <c r="C424" s="832" t="s">
        <v>2054</v>
      </c>
      <c r="D424" s="833" t="s">
        <v>3990</v>
      </c>
      <c r="E424" s="834" t="s">
        <v>2073</v>
      </c>
      <c r="F424" s="832" t="s">
        <v>2050</v>
      </c>
      <c r="G424" s="832" t="s">
        <v>2254</v>
      </c>
      <c r="H424" s="832" t="s">
        <v>576</v>
      </c>
      <c r="I424" s="832" t="s">
        <v>2273</v>
      </c>
      <c r="J424" s="832" t="s">
        <v>2274</v>
      </c>
      <c r="K424" s="832" t="s">
        <v>2275</v>
      </c>
      <c r="L424" s="835">
        <v>484.6</v>
      </c>
      <c r="M424" s="835">
        <v>3392.2</v>
      </c>
      <c r="N424" s="832">
        <v>7</v>
      </c>
      <c r="O424" s="836">
        <v>5</v>
      </c>
      <c r="P424" s="835">
        <v>3392.2</v>
      </c>
      <c r="Q424" s="837">
        <v>1</v>
      </c>
      <c r="R424" s="832">
        <v>7</v>
      </c>
      <c r="S424" s="837">
        <v>1</v>
      </c>
      <c r="T424" s="836">
        <v>5</v>
      </c>
      <c r="U424" s="838">
        <v>1</v>
      </c>
    </row>
    <row r="425" spans="1:21" ht="14.4" customHeight="1" x14ac:dyDescent="0.3">
      <c r="A425" s="831">
        <v>4</v>
      </c>
      <c r="B425" s="832" t="s">
        <v>2047</v>
      </c>
      <c r="C425" s="832" t="s">
        <v>2054</v>
      </c>
      <c r="D425" s="833" t="s">
        <v>3990</v>
      </c>
      <c r="E425" s="834" t="s">
        <v>2073</v>
      </c>
      <c r="F425" s="832" t="s">
        <v>2050</v>
      </c>
      <c r="G425" s="832" t="s">
        <v>2254</v>
      </c>
      <c r="H425" s="832" t="s">
        <v>576</v>
      </c>
      <c r="I425" s="832" t="s">
        <v>2276</v>
      </c>
      <c r="J425" s="832" t="s">
        <v>2277</v>
      </c>
      <c r="K425" s="832" t="s">
        <v>2278</v>
      </c>
      <c r="L425" s="835">
        <v>291.2</v>
      </c>
      <c r="M425" s="835">
        <v>7862.3999999999978</v>
      </c>
      <c r="N425" s="832">
        <v>27</v>
      </c>
      <c r="O425" s="836">
        <v>17</v>
      </c>
      <c r="P425" s="835">
        <v>6988.7999999999984</v>
      </c>
      <c r="Q425" s="837">
        <v>0.88888888888888895</v>
      </c>
      <c r="R425" s="832">
        <v>24</v>
      </c>
      <c r="S425" s="837">
        <v>0.88888888888888884</v>
      </c>
      <c r="T425" s="836">
        <v>16</v>
      </c>
      <c r="U425" s="838">
        <v>0.94117647058823528</v>
      </c>
    </row>
    <row r="426" spans="1:21" ht="14.4" customHeight="1" x14ac:dyDescent="0.3">
      <c r="A426" s="831">
        <v>4</v>
      </c>
      <c r="B426" s="832" t="s">
        <v>2047</v>
      </c>
      <c r="C426" s="832" t="s">
        <v>2054</v>
      </c>
      <c r="D426" s="833" t="s">
        <v>3990</v>
      </c>
      <c r="E426" s="834" t="s">
        <v>2073</v>
      </c>
      <c r="F426" s="832" t="s">
        <v>2050</v>
      </c>
      <c r="G426" s="832" t="s">
        <v>2254</v>
      </c>
      <c r="H426" s="832" t="s">
        <v>576</v>
      </c>
      <c r="I426" s="832" t="s">
        <v>2279</v>
      </c>
      <c r="J426" s="832" t="s">
        <v>2280</v>
      </c>
      <c r="K426" s="832" t="s">
        <v>2281</v>
      </c>
      <c r="L426" s="835">
        <v>201.3</v>
      </c>
      <c r="M426" s="835">
        <v>603.90000000000009</v>
      </c>
      <c r="N426" s="832">
        <v>3</v>
      </c>
      <c r="O426" s="836">
        <v>3</v>
      </c>
      <c r="P426" s="835">
        <v>603.90000000000009</v>
      </c>
      <c r="Q426" s="837">
        <v>1</v>
      </c>
      <c r="R426" s="832">
        <v>3</v>
      </c>
      <c r="S426" s="837">
        <v>1</v>
      </c>
      <c r="T426" s="836">
        <v>3</v>
      </c>
      <c r="U426" s="838">
        <v>1</v>
      </c>
    </row>
    <row r="427" spans="1:21" ht="14.4" customHeight="1" x14ac:dyDescent="0.3">
      <c r="A427" s="831">
        <v>4</v>
      </c>
      <c r="B427" s="832" t="s">
        <v>2047</v>
      </c>
      <c r="C427" s="832" t="s">
        <v>2054</v>
      </c>
      <c r="D427" s="833" t="s">
        <v>3990</v>
      </c>
      <c r="E427" s="834" t="s">
        <v>2073</v>
      </c>
      <c r="F427" s="832" t="s">
        <v>2050</v>
      </c>
      <c r="G427" s="832" t="s">
        <v>2254</v>
      </c>
      <c r="H427" s="832" t="s">
        <v>576</v>
      </c>
      <c r="I427" s="832" t="s">
        <v>2946</v>
      </c>
      <c r="J427" s="832" t="s">
        <v>2947</v>
      </c>
      <c r="K427" s="832" t="s">
        <v>2370</v>
      </c>
      <c r="L427" s="835">
        <v>161</v>
      </c>
      <c r="M427" s="835">
        <v>644</v>
      </c>
      <c r="N427" s="832">
        <v>4</v>
      </c>
      <c r="O427" s="836">
        <v>4</v>
      </c>
      <c r="P427" s="835">
        <v>322</v>
      </c>
      <c r="Q427" s="837">
        <v>0.5</v>
      </c>
      <c r="R427" s="832">
        <v>2</v>
      </c>
      <c r="S427" s="837">
        <v>0.5</v>
      </c>
      <c r="T427" s="836">
        <v>2</v>
      </c>
      <c r="U427" s="838">
        <v>0.5</v>
      </c>
    </row>
    <row r="428" spans="1:21" ht="14.4" customHeight="1" x14ac:dyDescent="0.3">
      <c r="A428" s="831">
        <v>4</v>
      </c>
      <c r="B428" s="832" t="s">
        <v>2047</v>
      </c>
      <c r="C428" s="832" t="s">
        <v>2054</v>
      </c>
      <c r="D428" s="833" t="s">
        <v>3990</v>
      </c>
      <c r="E428" s="834" t="s">
        <v>2073</v>
      </c>
      <c r="F428" s="832" t="s">
        <v>2050</v>
      </c>
      <c r="G428" s="832" t="s">
        <v>2254</v>
      </c>
      <c r="H428" s="832" t="s">
        <v>576</v>
      </c>
      <c r="I428" s="832" t="s">
        <v>2282</v>
      </c>
      <c r="J428" s="832" t="s">
        <v>2283</v>
      </c>
      <c r="K428" s="832" t="s">
        <v>2284</v>
      </c>
      <c r="L428" s="835">
        <v>500</v>
      </c>
      <c r="M428" s="835">
        <v>9500</v>
      </c>
      <c r="N428" s="832">
        <v>19</v>
      </c>
      <c r="O428" s="836">
        <v>16</v>
      </c>
      <c r="P428" s="835">
        <v>8500</v>
      </c>
      <c r="Q428" s="837">
        <v>0.89473684210526316</v>
      </c>
      <c r="R428" s="832">
        <v>17</v>
      </c>
      <c r="S428" s="837">
        <v>0.89473684210526316</v>
      </c>
      <c r="T428" s="836">
        <v>14</v>
      </c>
      <c r="U428" s="838">
        <v>0.875</v>
      </c>
    </row>
    <row r="429" spans="1:21" ht="14.4" customHeight="1" x14ac:dyDescent="0.3">
      <c r="A429" s="831">
        <v>4</v>
      </c>
      <c r="B429" s="832" t="s">
        <v>2047</v>
      </c>
      <c r="C429" s="832" t="s">
        <v>2054</v>
      </c>
      <c r="D429" s="833" t="s">
        <v>3990</v>
      </c>
      <c r="E429" s="834" t="s">
        <v>2073</v>
      </c>
      <c r="F429" s="832" t="s">
        <v>2050</v>
      </c>
      <c r="G429" s="832" t="s">
        <v>2254</v>
      </c>
      <c r="H429" s="832" t="s">
        <v>576</v>
      </c>
      <c r="I429" s="832" t="s">
        <v>2285</v>
      </c>
      <c r="J429" s="832" t="s">
        <v>2286</v>
      </c>
      <c r="K429" s="832" t="s">
        <v>2287</v>
      </c>
      <c r="L429" s="835">
        <v>579</v>
      </c>
      <c r="M429" s="835">
        <v>4053</v>
      </c>
      <c r="N429" s="832">
        <v>7</v>
      </c>
      <c r="O429" s="836">
        <v>4</v>
      </c>
      <c r="P429" s="835">
        <v>4053</v>
      </c>
      <c r="Q429" s="837">
        <v>1</v>
      </c>
      <c r="R429" s="832">
        <v>7</v>
      </c>
      <c r="S429" s="837">
        <v>1</v>
      </c>
      <c r="T429" s="836">
        <v>4</v>
      </c>
      <c r="U429" s="838">
        <v>1</v>
      </c>
    </row>
    <row r="430" spans="1:21" ht="14.4" customHeight="1" x14ac:dyDescent="0.3">
      <c r="A430" s="831">
        <v>4</v>
      </c>
      <c r="B430" s="832" t="s">
        <v>2047</v>
      </c>
      <c r="C430" s="832" t="s">
        <v>2054</v>
      </c>
      <c r="D430" s="833" t="s">
        <v>3990</v>
      </c>
      <c r="E430" s="834" t="s">
        <v>2073</v>
      </c>
      <c r="F430" s="832" t="s">
        <v>2050</v>
      </c>
      <c r="G430" s="832" t="s">
        <v>2254</v>
      </c>
      <c r="H430" s="832" t="s">
        <v>576</v>
      </c>
      <c r="I430" s="832" t="s">
        <v>2288</v>
      </c>
      <c r="J430" s="832" t="s">
        <v>2289</v>
      </c>
      <c r="K430" s="832" t="s">
        <v>2290</v>
      </c>
      <c r="L430" s="835">
        <v>180.25</v>
      </c>
      <c r="M430" s="835">
        <v>1802.5</v>
      </c>
      <c r="N430" s="832">
        <v>10</v>
      </c>
      <c r="O430" s="836">
        <v>5</v>
      </c>
      <c r="P430" s="835">
        <v>1802.5</v>
      </c>
      <c r="Q430" s="837">
        <v>1</v>
      </c>
      <c r="R430" s="832">
        <v>10</v>
      </c>
      <c r="S430" s="837">
        <v>1</v>
      </c>
      <c r="T430" s="836">
        <v>5</v>
      </c>
      <c r="U430" s="838">
        <v>1</v>
      </c>
    </row>
    <row r="431" spans="1:21" ht="14.4" customHeight="1" x14ac:dyDescent="0.3">
      <c r="A431" s="831">
        <v>4</v>
      </c>
      <c r="B431" s="832" t="s">
        <v>2047</v>
      </c>
      <c r="C431" s="832" t="s">
        <v>2054</v>
      </c>
      <c r="D431" s="833" t="s">
        <v>3990</v>
      </c>
      <c r="E431" s="834" t="s">
        <v>2073</v>
      </c>
      <c r="F431" s="832" t="s">
        <v>2050</v>
      </c>
      <c r="G431" s="832" t="s">
        <v>2254</v>
      </c>
      <c r="H431" s="832" t="s">
        <v>576</v>
      </c>
      <c r="I431" s="832" t="s">
        <v>2291</v>
      </c>
      <c r="J431" s="832" t="s">
        <v>2292</v>
      </c>
      <c r="K431" s="832" t="s">
        <v>2293</v>
      </c>
      <c r="L431" s="835">
        <v>5343.9</v>
      </c>
      <c r="M431" s="835">
        <v>101534.09999999999</v>
      </c>
      <c r="N431" s="832">
        <v>19</v>
      </c>
      <c r="O431" s="836">
        <v>7</v>
      </c>
      <c r="P431" s="835">
        <v>101534.09999999999</v>
      </c>
      <c r="Q431" s="837">
        <v>1</v>
      </c>
      <c r="R431" s="832">
        <v>19</v>
      </c>
      <c r="S431" s="837">
        <v>1</v>
      </c>
      <c r="T431" s="836">
        <v>7</v>
      </c>
      <c r="U431" s="838">
        <v>1</v>
      </c>
    </row>
    <row r="432" spans="1:21" ht="14.4" customHeight="1" x14ac:dyDescent="0.3">
      <c r="A432" s="831">
        <v>4</v>
      </c>
      <c r="B432" s="832" t="s">
        <v>2047</v>
      </c>
      <c r="C432" s="832" t="s">
        <v>2054</v>
      </c>
      <c r="D432" s="833" t="s">
        <v>3990</v>
      </c>
      <c r="E432" s="834" t="s">
        <v>2073</v>
      </c>
      <c r="F432" s="832" t="s">
        <v>2050</v>
      </c>
      <c r="G432" s="832" t="s">
        <v>2254</v>
      </c>
      <c r="H432" s="832" t="s">
        <v>576</v>
      </c>
      <c r="I432" s="832" t="s">
        <v>2294</v>
      </c>
      <c r="J432" s="832" t="s">
        <v>2295</v>
      </c>
      <c r="K432" s="832" t="s">
        <v>2296</v>
      </c>
      <c r="L432" s="835">
        <v>5343.9</v>
      </c>
      <c r="M432" s="835">
        <v>5343.9</v>
      </c>
      <c r="N432" s="832">
        <v>1</v>
      </c>
      <c r="O432" s="836">
        <v>1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4</v>
      </c>
      <c r="B433" s="832" t="s">
        <v>2047</v>
      </c>
      <c r="C433" s="832" t="s">
        <v>2054</v>
      </c>
      <c r="D433" s="833" t="s">
        <v>3990</v>
      </c>
      <c r="E433" s="834" t="s">
        <v>2073</v>
      </c>
      <c r="F433" s="832" t="s">
        <v>2050</v>
      </c>
      <c r="G433" s="832" t="s">
        <v>2254</v>
      </c>
      <c r="H433" s="832" t="s">
        <v>576</v>
      </c>
      <c r="I433" s="832" t="s">
        <v>2297</v>
      </c>
      <c r="J433" s="832" t="s">
        <v>2298</v>
      </c>
      <c r="K433" s="832" t="s">
        <v>1352</v>
      </c>
      <c r="L433" s="835">
        <v>1832.09</v>
      </c>
      <c r="M433" s="835">
        <v>18320.899999999998</v>
      </c>
      <c r="N433" s="832">
        <v>10</v>
      </c>
      <c r="O433" s="836">
        <v>3</v>
      </c>
      <c r="P433" s="835">
        <v>18320.899999999998</v>
      </c>
      <c r="Q433" s="837">
        <v>1</v>
      </c>
      <c r="R433" s="832">
        <v>10</v>
      </c>
      <c r="S433" s="837">
        <v>1</v>
      </c>
      <c r="T433" s="836">
        <v>3</v>
      </c>
      <c r="U433" s="838">
        <v>1</v>
      </c>
    </row>
    <row r="434" spans="1:21" ht="14.4" customHeight="1" x14ac:dyDescent="0.3">
      <c r="A434" s="831">
        <v>4</v>
      </c>
      <c r="B434" s="832" t="s">
        <v>2047</v>
      </c>
      <c r="C434" s="832" t="s">
        <v>2054</v>
      </c>
      <c r="D434" s="833" t="s">
        <v>3990</v>
      </c>
      <c r="E434" s="834" t="s">
        <v>2073</v>
      </c>
      <c r="F434" s="832" t="s">
        <v>2050</v>
      </c>
      <c r="G434" s="832" t="s">
        <v>2254</v>
      </c>
      <c r="H434" s="832" t="s">
        <v>576</v>
      </c>
      <c r="I434" s="832" t="s">
        <v>2299</v>
      </c>
      <c r="J434" s="832" t="s">
        <v>2300</v>
      </c>
      <c r="K434" s="832" t="s">
        <v>2301</v>
      </c>
      <c r="L434" s="835">
        <v>2473.21</v>
      </c>
      <c r="M434" s="835">
        <v>4946.42</v>
      </c>
      <c r="N434" s="832">
        <v>2</v>
      </c>
      <c r="O434" s="836">
        <v>2</v>
      </c>
      <c r="P434" s="835">
        <v>4946.42</v>
      </c>
      <c r="Q434" s="837">
        <v>1</v>
      </c>
      <c r="R434" s="832">
        <v>2</v>
      </c>
      <c r="S434" s="837">
        <v>1</v>
      </c>
      <c r="T434" s="836">
        <v>2</v>
      </c>
      <c r="U434" s="838">
        <v>1</v>
      </c>
    </row>
    <row r="435" spans="1:21" ht="14.4" customHeight="1" x14ac:dyDescent="0.3">
      <c r="A435" s="831">
        <v>4</v>
      </c>
      <c r="B435" s="832" t="s">
        <v>2047</v>
      </c>
      <c r="C435" s="832" t="s">
        <v>2054</v>
      </c>
      <c r="D435" s="833" t="s">
        <v>3990</v>
      </c>
      <c r="E435" s="834" t="s">
        <v>2073</v>
      </c>
      <c r="F435" s="832" t="s">
        <v>2050</v>
      </c>
      <c r="G435" s="832" t="s">
        <v>2254</v>
      </c>
      <c r="H435" s="832" t="s">
        <v>576</v>
      </c>
      <c r="I435" s="832" t="s">
        <v>2306</v>
      </c>
      <c r="J435" s="832" t="s">
        <v>2307</v>
      </c>
      <c r="K435" s="832" t="s">
        <v>2308</v>
      </c>
      <c r="L435" s="835">
        <v>196.43</v>
      </c>
      <c r="M435" s="835">
        <v>1375.0100000000002</v>
      </c>
      <c r="N435" s="832">
        <v>7</v>
      </c>
      <c r="O435" s="836">
        <v>6</v>
      </c>
      <c r="P435" s="835">
        <v>1375.0100000000002</v>
      </c>
      <c r="Q435" s="837">
        <v>1</v>
      </c>
      <c r="R435" s="832">
        <v>7</v>
      </c>
      <c r="S435" s="837">
        <v>1</v>
      </c>
      <c r="T435" s="836">
        <v>6</v>
      </c>
      <c r="U435" s="838">
        <v>1</v>
      </c>
    </row>
    <row r="436" spans="1:21" ht="14.4" customHeight="1" x14ac:dyDescent="0.3">
      <c r="A436" s="831">
        <v>4</v>
      </c>
      <c r="B436" s="832" t="s">
        <v>2047</v>
      </c>
      <c r="C436" s="832" t="s">
        <v>2054</v>
      </c>
      <c r="D436" s="833" t="s">
        <v>3990</v>
      </c>
      <c r="E436" s="834" t="s">
        <v>2073</v>
      </c>
      <c r="F436" s="832" t="s">
        <v>2050</v>
      </c>
      <c r="G436" s="832" t="s">
        <v>2254</v>
      </c>
      <c r="H436" s="832" t="s">
        <v>576</v>
      </c>
      <c r="I436" s="832" t="s">
        <v>2312</v>
      </c>
      <c r="J436" s="832" t="s">
        <v>2313</v>
      </c>
      <c r="K436" s="832" t="s">
        <v>2287</v>
      </c>
      <c r="L436" s="835">
        <v>507.04</v>
      </c>
      <c r="M436" s="835">
        <v>507.04</v>
      </c>
      <c r="N436" s="832">
        <v>1</v>
      </c>
      <c r="O436" s="836">
        <v>1</v>
      </c>
      <c r="P436" s="835">
        <v>507.04</v>
      </c>
      <c r="Q436" s="837">
        <v>1</v>
      </c>
      <c r="R436" s="832">
        <v>1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4</v>
      </c>
      <c r="B437" s="832" t="s">
        <v>2047</v>
      </c>
      <c r="C437" s="832" t="s">
        <v>2054</v>
      </c>
      <c r="D437" s="833" t="s">
        <v>3990</v>
      </c>
      <c r="E437" s="834" t="s">
        <v>2073</v>
      </c>
      <c r="F437" s="832" t="s">
        <v>2050</v>
      </c>
      <c r="G437" s="832" t="s">
        <v>2254</v>
      </c>
      <c r="H437" s="832" t="s">
        <v>576</v>
      </c>
      <c r="I437" s="832" t="s">
        <v>2317</v>
      </c>
      <c r="J437" s="832" t="s">
        <v>2318</v>
      </c>
      <c r="K437" s="832" t="s">
        <v>2319</v>
      </c>
      <c r="L437" s="835">
        <v>300</v>
      </c>
      <c r="M437" s="835">
        <v>900</v>
      </c>
      <c r="N437" s="832">
        <v>3</v>
      </c>
      <c r="O437" s="836">
        <v>2</v>
      </c>
      <c r="P437" s="835">
        <v>900</v>
      </c>
      <c r="Q437" s="837">
        <v>1</v>
      </c>
      <c r="R437" s="832">
        <v>3</v>
      </c>
      <c r="S437" s="837">
        <v>1</v>
      </c>
      <c r="T437" s="836">
        <v>2</v>
      </c>
      <c r="U437" s="838">
        <v>1</v>
      </c>
    </row>
    <row r="438" spans="1:21" ht="14.4" customHeight="1" x14ac:dyDescent="0.3">
      <c r="A438" s="831">
        <v>4</v>
      </c>
      <c r="B438" s="832" t="s">
        <v>2047</v>
      </c>
      <c r="C438" s="832" t="s">
        <v>2054</v>
      </c>
      <c r="D438" s="833" t="s">
        <v>3990</v>
      </c>
      <c r="E438" s="834" t="s">
        <v>2073</v>
      </c>
      <c r="F438" s="832" t="s">
        <v>2050</v>
      </c>
      <c r="G438" s="832" t="s">
        <v>2254</v>
      </c>
      <c r="H438" s="832" t="s">
        <v>576</v>
      </c>
      <c r="I438" s="832" t="s">
        <v>2320</v>
      </c>
      <c r="J438" s="832" t="s">
        <v>2321</v>
      </c>
      <c r="K438" s="832" t="s">
        <v>2322</v>
      </c>
      <c r="L438" s="835">
        <v>2816</v>
      </c>
      <c r="M438" s="835">
        <v>132352</v>
      </c>
      <c r="N438" s="832">
        <v>47</v>
      </c>
      <c r="O438" s="836">
        <v>6</v>
      </c>
      <c r="P438" s="835">
        <v>132352</v>
      </c>
      <c r="Q438" s="837">
        <v>1</v>
      </c>
      <c r="R438" s="832">
        <v>47</v>
      </c>
      <c r="S438" s="837">
        <v>1</v>
      </c>
      <c r="T438" s="836">
        <v>6</v>
      </c>
      <c r="U438" s="838">
        <v>1</v>
      </c>
    </row>
    <row r="439" spans="1:21" ht="14.4" customHeight="1" x14ac:dyDescent="0.3">
      <c r="A439" s="831">
        <v>4</v>
      </c>
      <c r="B439" s="832" t="s">
        <v>2047</v>
      </c>
      <c r="C439" s="832" t="s">
        <v>2054</v>
      </c>
      <c r="D439" s="833" t="s">
        <v>3990</v>
      </c>
      <c r="E439" s="834" t="s">
        <v>2073</v>
      </c>
      <c r="F439" s="832" t="s">
        <v>2050</v>
      </c>
      <c r="G439" s="832" t="s">
        <v>2254</v>
      </c>
      <c r="H439" s="832" t="s">
        <v>576</v>
      </c>
      <c r="I439" s="832" t="s">
        <v>2326</v>
      </c>
      <c r="J439" s="832" t="s">
        <v>2324</v>
      </c>
      <c r="K439" s="832" t="s">
        <v>2327</v>
      </c>
      <c r="L439" s="835">
        <v>2412.9</v>
      </c>
      <c r="M439" s="835">
        <v>28954.800000000003</v>
      </c>
      <c r="N439" s="832">
        <v>12</v>
      </c>
      <c r="O439" s="836">
        <v>2</v>
      </c>
      <c r="P439" s="835">
        <v>28954.800000000003</v>
      </c>
      <c r="Q439" s="837">
        <v>1</v>
      </c>
      <c r="R439" s="832">
        <v>12</v>
      </c>
      <c r="S439" s="837">
        <v>1</v>
      </c>
      <c r="T439" s="836">
        <v>2</v>
      </c>
      <c r="U439" s="838">
        <v>1</v>
      </c>
    </row>
    <row r="440" spans="1:21" ht="14.4" customHeight="1" x14ac:dyDescent="0.3">
      <c r="A440" s="831">
        <v>4</v>
      </c>
      <c r="B440" s="832" t="s">
        <v>2047</v>
      </c>
      <c r="C440" s="832" t="s">
        <v>2054</v>
      </c>
      <c r="D440" s="833" t="s">
        <v>3990</v>
      </c>
      <c r="E440" s="834" t="s">
        <v>2073</v>
      </c>
      <c r="F440" s="832" t="s">
        <v>2050</v>
      </c>
      <c r="G440" s="832" t="s">
        <v>2254</v>
      </c>
      <c r="H440" s="832" t="s">
        <v>576</v>
      </c>
      <c r="I440" s="832" t="s">
        <v>2328</v>
      </c>
      <c r="J440" s="832" t="s">
        <v>2329</v>
      </c>
      <c r="K440" s="832" t="s">
        <v>2330</v>
      </c>
      <c r="L440" s="835">
        <v>1500.3</v>
      </c>
      <c r="M440" s="835">
        <v>12002.4</v>
      </c>
      <c r="N440" s="832">
        <v>8</v>
      </c>
      <c r="O440" s="836">
        <v>2</v>
      </c>
      <c r="P440" s="835">
        <v>12002.4</v>
      </c>
      <c r="Q440" s="837">
        <v>1</v>
      </c>
      <c r="R440" s="832">
        <v>8</v>
      </c>
      <c r="S440" s="837">
        <v>1</v>
      </c>
      <c r="T440" s="836">
        <v>2</v>
      </c>
      <c r="U440" s="838">
        <v>1</v>
      </c>
    </row>
    <row r="441" spans="1:21" ht="14.4" customHeight="1" x14ac:dyDescent="0.3">
      <c r="A441" s="831">
        <v>4</v>
      </c>
      <c r="B441" s="832" t="s">
        <v>2047</v>
      </c>
      <c r="C441" s="832" t="s">
        <v>2054</v>
      </c>
      <c r="D441" s="833" t="s">
        <v>3990</v>
      </c>
      <c r="E441" s="834" t="s">
        <v>2073</v>
      </c>
      <c r="F441" s="832" t="s">
        <v>2050</v>
      </c>
      <c r="G441" s="832" t="s">
        <v>2254</v>
      </c>
      <c r="H441" s="832" t="s">
        <v>576</v>
      </c>
      <c r="I441" s="832" t="s">
        <v>2948</v>
      </c>
      <c r="J441" s="832" t="s">
        <v>2329</v>
      </c>
      <c r="K441" s="832" t="s">
        <v>2949</v>
      </c>
      <c r="L441" s="835">
        <v>1500.3</v>
      </c>
      <c r="M441" s="835">
        <v>27005.399999999998</v>
      </c>
      <c r="N441" s="832">
        <v>18</v>
      </c>
      <c r="O441" s="836">
        <v>5</v>
      </c>
      <c r="P441" s="835">
        <v>27005.399999999998</v>
      </c>
      <c r="Q441" s="837">
        <v>1</v>
      </c>
      <c r="R441" s="832">
        <v>18</v>
      </c>
      <c r="S441" s="837">
        <v>1</v>
      </c>
      <c r="T441" s="836">
        <v>5</v>
      </c>
      <c r="U441" s="838">
        <v>1</v>
      </c>
    </row>
    <row r="442" spans="1:21" ht="14.4" customHeight="1" x14ac:dyDescent="0.3">
      <c r="A442" s="831">
        <v>4</v>
      </c>
      <c r="B442" s="832" t="s">
        <v>2047</v>
      </c>
      <c r="C442" s="832" t="s">
        <v>2054</v>
      </c>
      <c r="D442" s="833" t="s">
        <v>3990</v>
      </c>
      <c r="E442" s="834" t="s">
        <v>2073</v>
      </c>
      <c r="F442" s="832" t="s">
        <v>2050</v>
      </c>
      <c r="G442" s="832" t="s">
        <v>2254</v>
      </c>
      <c r="H442" s="832" t="s">
        <v>576</v>
      </c>
      <c r="I442" s="832" t="s">
        <v>2331</v>
      </c>
      <c r="J442" s="832" t="s">
        <v>2332</v>
      </c>
      <c r="K442" s="832" t="s">
        <v>2333</v>
      </c>
      <c r="L442" s="835">
        <v>761.3</v>
      </c>
      <c r="M442" s="835">
        <v>6090.4</v>
      </c>
      <c r="N442" s="832">
        <v>8</v>
      </c>
      <c r="O442" s="836">
        <v>4</v>
      </c>
      <c r="P442" s="835">
        <v>5329.0999999999995</v>
      </c>
      <c r="Q442" s="837">
        <v>0.875</v>
      </c>
      <c r="R442" s="832">
        <v>7</v>
      </c>
      <c r="S442" s="837">
        <v>0.875</v>
      </c>
      <c r="T442" s="836">
        <v>3</v>
      </c>
      <c r="U442" s="838">
        <v>0.75</v>
      </c>
    </row>
    <row r="443" spans="1:21" ht="14.4" customHeight="1" x14ac:dyDescent="0.3">
      <c r="A443" s="831">
        <v>4</v>
      </c>
      <c r="B443" s="832" t="s">
        <v>2047</v>
      </c>
      <c r="C443" s="832" t="s">
        <v>2054</v>
      </c>
      <c r="D443" s="833" t="s">
        <v>3990</v>
      </c>
      <c r="E443" s="834" t="s">
        <v>2073</v>
      </c>
      <c r="F443" s="832" t="s">
        <v>2050</v>
      </c>
      <c r="G443" s="832" t="s">
        <v>2254</v>
      </c>
      <c r="H443" s="832" t="s">
        <v>576</v>
      </c>
      <c r="I443" s="832" t="s">
        <v>2337</v>
      </c>
      <c r="J443" s="832" t="s">
        <v>2338</v>
      </c>
      <c r="K443" s="832" t="s">
        <v>2339</v>
      </c>
      <c r="L443" s="835">
        <v>711.08</v>
      </c>
      <c r="M443" s="835">
        <v>2133.2400000000002</v>
      </c>
      <c r="N443" s="832">
        <v>3</v>
      </c>
      <c r="O443" s="836">
        <v>1</v>
      </c>
      <c r="P443" s="835">
        <v>2133.2400000000002</v>
      </c>
      <c r="Q443" s="837">
        <v>1</v>
      </c>
      <c r="R443" s="832">
        <v>3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4</v>
      </c>
      <c r="B444" s="832" t="s">
        <v>2047</v>
      </c>
      <c r="C444" s="832" t="s">
        <v>2054</v>
      </c>
      <c r="D444" s="833" t="s">
        <v>3990</v>
      </c>
      <c r="E444" s="834" t="s">
        <v>2073</v>
      </c>
      <c r="F444" s="832" t="s">
        <v>2050</v>
      </c>
      <c r="G444" s="832" t="s">
        <v>2254</v>
      </c>
      <c r="H444" s="832" t="s">
        <v>576</v>
      </c>
      <c r="I444" s="832" t="s">
        <v>2350</v>
      </c>
      <c r="J444" s="832" t="s">
        <v>2351</v>
      </c>
      <c r="K444" s="832" t="s">
        <v>2272</v>
      </c>
      <c r="L444" s="835">
        <v>500</v>
      </c>
      <c r="M444" s="835">
        <v>11000</v>
      </c>
      <c r="N444" s="832">
        <v>22</v>
      </c>
      <c r="O444" s="836">
        <v>15</v>
      </c>
      <c r="P444" s="835">
        <v>11000</v>
      </c>
      <c r="Q444" s="837">
        <v>1</v>
      </c>
      <c r="R444" s="832">
        <v>22</v>
      </c>
      <c r="S444" s="837">
        <v>1</v>
      </c>
      <c r="T444" s="836">
        <v>15</v>
      </c>
      <c r="U444" s="838">
        <v>1</v>
      </c>
    </row>
    <row r="445" spans="1:21" ht="14.4" customHeight="1" x14ac:dyDescent="0.3">
      <c r="A445" s="831">
        <v>4</v>
      </c>
      <c r="B445" s="832" t="s">
        <v>2047</v>
      </c>
      <c r="C445" s="832" t="s">
        <v>2054</v>
      </c>
      <c r="D445" s="833" t="s">
        <v>3990</v>
      </c>
      <c r="E445" s="834" t="s">
        <v>2073</v>
      </c>
      <c r="F445" s="832" t="s">
        <v>2050</v>
      </c>
      <c r="G445" s="832" t="s">
        <v>2254</v>
      </c>
      <c r="H445" s="832" t="s">
        <v>576</v>
      </c>
      <c r="I445" s="832" t="s">
        <v>2352</v>
      </c>
      <c r="J445" s="832" t="s">
        <v>2353</v>
      </c>
      <c r="K445" s="832" t="s">
        <v>2354</v>
      </c>
      <c r="L445" s="835">
        <v>556</v>
      </c>
      <c r="M445" s="835">
        <v>13344</v>
      </c>
      <c r="N445" s="832">
        <v>24</v>
      </c>
      <c r="O445" s="836">
        <v>9</v>
      </c>
      <c r="P445" s="835">
        <v>13344</v>
      </c>
      <c r="Q445" s="837">
        <v>1</v>
      </c>
      <c r="R445" s="832">
        <v>24</v>
      </c>
      <c r="S445" s="837">
        <v>1</v>
      </c>
      <c r="T445" s="836">
        <v>9</v>
      </c>
      <c r="U445" s="838">
        <v>1</v>
      </c>
    </row>
    <row r="446" spans="1:21" ht="14.4" customHeight="1" x14ac:dyDescent="0.3">
      <c r="A446" s="831">
        <v>4</v>
      </c>
      <c r="B446" s="832" t="s">
        <v>2047</v>
      </c>
      <c r="C446" s="832" t="s">
        <v>2054</v>
      </c>
      <c r="D446" s="833" t="s">
        <v>3990</v>
      </c>
      <c r="E446" s="834" t="s">
        <v>2073</v>
      </c>
      <c r="F446" s="832" t="s">
        <v>2050</v>
      </c>
      <c r="G446" s="832" t="s">
        <v>2254</v>
      </c>
      <c r="H446" s="832" t="s">
        <v>576</v>
      </c>
      <c r="I446" s="832" t="s">
        <v>2950</v>
      </c>
      <c r="J446" s="832" t="s">
        <v>2951</v>
      </c>
      <c r="K446" s="832" t="s">
        <v>2952</v>
      </c>
      <c r="L446" s="835">
        <v>5343.9</v>
      </c>
      <c r="M446" s="835">
        <v>10687.8</v>
      </c>
      <c r="N446" s="832">
        <v>2</v>
      </c>
      <c r="O446" s="836">
        <v>1</v>
      </c>
      <c r="P446" s="835">
        <v>10687.8</v>
      </c>
      <c r="Q446" s="837">
        <v>1</v>
      </c>
      <c r="R446" s="832">
        <v>2</v>
      </c>
      <c r="S446" s="837">
        <v>1</v>
      </c>
      <c r="T446" s="836">
        <v>1</v>
      </c>
      <c r="U446" s="838">
        <v>1</v>
      </c>
    </row>
    <row r="447" spans="1:21" ht="14.4" customHeight="1" x14ac:dyDescent="0.3">
      <c r="A447" s="831">
        <v>4</v>
      </c>
      <c r="B447" s="832" t="s">
        <v>2047</v>
      </c>
      <c r="C447" s="832" t="s">
        <v>2054</v>
      </c>
      <c r="D447" s="833" t="s">
        <v>3990</v>
      </c>
      <c r="E447" s="834" t="s">
        <v>2073</v>
      </c>
      <c r="F447" s="832" t="s">
        <v>2050</v>
      </c>
      <c r="G447" s="832" t="s">
        <v>2254</v>
      </c>
      <c r="H447" s="832" t="s">
        <v>576</v>
      </c>
      <c r="I447" s="832" t="s">
        <v>2355</v>
      </c>
      <c r="J447" s="832" t="s">
        <v>2356</v>
      </c>
      <c r="K447" s="832" t="s">
        <v>2257</v>
      </c>
      <c r="L447" s="835">
        <v>1080</v>
      </c>
      <c r="M447" s="835">
        <v>15120</v>
      </c>
      <c r="N447" s="832">
        <v>14</v>
      </c>
      <c r="O447" s="836">
        <v>14</v>
      </c>
      <c r="P447" s="835">
        <v>15120</v>
      </c>
      <c r="Q447" s="837">
        <v>1</v>
      </c>
      <c r="R447" s="832">
        <v>14</v>
      </c>
      <c r="S447" s="837">
        <v>1</v>
      </c>
      <c r="T447" s="836">
        <v>14</v>
      </c>
      <c r="U447" s="838">
        <v>1</v>
      </c>
    </row>
    <row r="448" spans="1:21" ht="14.4" customHeight="1" x14ac:dyDescent="0.3">
      <c r="A448" s="831">
        <v>4</v>
      </c>
      <c r="B448" s="832" t="s">
        <v>2047</v>
      </c>
      <c r="C448" s="832" t="s">
        <v>2054</v>
      </c>
      <c r="D448" s="833" t="s">
        <v>3990</v>
      </c>
      <c r="E448" s="834" t="s">
        <v>2073</v>
      </c>
      <c r="F448" s="832" t="s">
        <v>2050</v>
      </c>
      <c r="G448" s="832" t="s">
        <v>2254</v>
      </c>
      <c r="H448" s="832" t="s">
        <v>576</v>
      </c>
      <c r="I448" s="832" t="s">
        <v>2357</v>
      </c>
      <c r="J448" s="832" t="s">
        <v>2358</v>
      </c>
      <c r="K448" s="832" t="s">
        <v>1352</v>
      </c>
      <c r="L448" s="835">
        <v>600</v>
      </c>
      <c r="M448" s="835">
        <v>10800</v>
      </c>
      <c r="N448" s="832">
        <v>18</v>
      </c>
      <c r="O448" s="836">
        <v>18</v>
      </c>
      <c r="P448" s="835">
        <v>10800</v>
      </c>
      <c r="Q448" s="837">
        <v>1</v>
      </c>
      <c r="R448" s="832">
        <v>18</v>
      </c>
      <c r="S448" s="837">
        <v>1</v>
      </c>
      <c r="T448" s="836">
        <v>18</v>
      </c>
      <c r="U448" s="838">
        <v>1</v>
      </c>
    </row>
    <row r="449" spans="1:21" ht="14.4" customHeight="1" x14ac:dyDescent="0.3">
      <c r="A449" s="831">
        <v>4</v>
      </c>
      <c r="B449" s="832" t="s">
        <v>2047</v>
      </c>
      <c r="C449" s="832" t="s">
        <v>2054</v>
      </c>
      <c r="D449" s="833" t="s">
        <v>3990</v>
      </c>
      <c r="E449" s="834" t="s">
        <v>2073</v>
      </c>
      <c r="F449" s="832" t="s">
        <v>2050</v>
      </c>
      <c r="G449" s="832" t="s">
        <v>2254</v>
      </c>
      <c r="H449" s="832" t="s">
        <v>576</v>
      </c>
      <c r="I449" s="832" t="s">
        <v>2359</v>
      </c>
      <c r="J449" s="832" t="s">
        <v>2360</v>
      </c>
      <c r="K449" s="832" t="s">
        <v>2361</v>
      </c>
      <c r="L449" s="835">
        <v>500</v>
      </c>
      <c r="M449" s="835">
        <v>1500</v>
      </c>
      <c r="N449" s="832">
        <v>3</v>
      </c>
      <c r="O449" s="836">
        <v>2</v>
      </c>
      <c r="P449" s="835">
        <v>1500</v>
      </c>
      <c r="Q449" s="837">
        <v>1</v>
      </c>
      <c r="R449" s="832">
        <v>3</v>
      </c>
      <c r="S449" s="837">
        <v>1</v>
      </c>
      <c r="T449" s="836">
        <v>2</v>
      </c>
      <c r="U449" s="838">
        <v>1</v>
      </c>
    </row>
    <row r="450" spans="1:21" ht="14.4" customHeight="1" x14ac:dyDescent="0.3">
      <c r="A450" s="831">
        <v>4</v>
      </c>
      <c r="B450" s="832" t="s">
        <v>2047</v>
      </c>
      <c r="C450" s="832" t="s">
        <v>2054</v>
      </c>
      <c r="D450" s="833" t="s">
        <v>3990</v>
      </c>
      <c r="E450" s="834" t="s">
        <v>2073</v>
      </c>
      <c r="F450" s="832" t="s">
        <v>2050</v>
      </c>
      <c r="G450" s="832" t="s">
        <v>2254</v>
      </c>
      <c r="H450" s="832" t="s">
        <v>576</v>
      </c>
      <c r="I450" s="832" t="s">
        <v>2362</v>
      </c>
      <c r="J450" s="832" t="s">
        <v>2363</v>
      </c>
      <c r="K450" s="832" t="s">
        <v>1352</v>
      </c>
      <c r="L450" s="835">
        <v>1000</v>
      </c>
      <c r="M450" s="835">
        <v>13000</v>
      </c>
      <c r="N450" s="832">
        <v>13</v>
      </c>
      <c r="O450" s="836">
        <v>7</v>
      </c>
      <c r="P450" s="835">
        <v>9000</v>
      </c>
      <c r="Q450" s="837">
        <v>0.69230769230769229</v>
      </c>
      <c r="R450" s="832">
        <v>9</v>
      </c>
      <c r="S450" s="837">
        <v>0.69230769230769229</v>
      </c>
      <c r="T450" s="836">
        <v>5</v>
      </c>
      <c r="U450" s="838">
        <v>0.7142857142857143</v>
      </c>
    </row>
    <row r="451" spans="1:21" ht="14.4" customHeight="1" x14ac:dyDescent="0.3">
      <c r="A451" s="831">
        <v>4</v>
      </c>
      <c r="B451" s="832" t="s">
        <v>2047</v>
      </c>
      <c r="C451" s="832" t="s">
        <v>2054</v>
      </c>
      <c r="D451" s="833" t="s">
        <v>3990</v>
      </c>
      <c r="E451" s="834" t="s">
        <v>2073</v>
      </c>
      <c r="F451" s="832" t="s">
        <v>2050</v>
      </c>
      <c r="G451" s="832" t="s">
        <v>2254</v>
      </c>
      <c r="H451" s="832" t="s">
        <v>576</v>
      </c>
      <c r="I451" s="832" t="s">
        <v>2953</v>
      </c>
      <c r="J451" s="832" t="s">
        <v>2954</v>
      </c>
      <c r="K451" s="832" t="s">
        <v>2955</v>
      </c>
      <c r="L451" s="835">
        <v>3000</v>
      </c>
      <c r="M451" s="835">
        <v>12000</v>
      </c>
      <c r="N451" s="832">
        <v>4</v>
      </c>
      <c r="O451" s="836">
        <v>2</v>
      </c>
      <c r="P451" s="835">
        <v>12000</v>
      </c>
      <c r="Q451" s="837">
        <v>1</v>
      </c>
      <c r="R451" s="832">
        <v>4</v>
      </c>
      <c r="S451" s="837">
        <v>1</v>
      </c>
      <c r="T451" s="836">
        <v>2</v>
      </c>
      <c r="U451" s="838">
        <v>1</v>
      </c>
    </row>
    <row r="452" spans="1:21" ht="14.4" customHeight="1" x14ac:dyDescent="0.3">
      <c r="A452" s="831">
        <v>4</v>
      </c>
      <c r="B452" s="832" t="s">
        <v>2047</v>
      </c>
      <c r="C452" s="832" t="s">
        <v>2054</v>
      </c>
      <c r="D452" s="833" t="s">
        <v>3990</v>
      </c>
      <c r="E452" s="834" t="s">
        <v>2073</v>
      </c>
      <c r="F452" s="832" t="s">
        <v>2050</v>
      </c>
      <c r="G452" s="832" t="s">
        <v>2254</v>
      </c>
      <c r="H452" s="832" t="s">
        <v>576</v>
      </c>
      <c r="I452" s="832" t="s">
        <v>2956</v>
      </c>
      <c r="J452" s="832" t="s">
        <v>2954</v>
      </c>
      <c r="K452" s="832" t="s">
        <v>2957</v>
      </c>
      <c r="L452" s="835">
        <v>3000</v>
      </c>
      <c r="M452" s="835">
        <v>9000</v>
      </c>
      <c r="N452" s="832">
        <v>3</v>
      </c>
      <c r="O452" s="836">
        <v>1</v>
      </c>
      <c r="P452" s="835">
        <v>9000</v>
      </c>
      <c r="Q452" s="837">
        <v>1</v>
      </c>
      <c r="R452" s="832">
        <v>3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4</v>
      </c>
      <c r="B453" s="832" t="s">
        <v>2047</v>
      </c>
      <c r="C453" s="832" t="s">
        <v>2054</v>
      </c>
      <c r="D453" s="833" t="s">
        <v>3990</v>
      </c>
      <c r="E453" s="834" t="s">
        <v>2073</v>
      </c>
      <c r="F453" s="832" t="s">
        <v>2050</v>
      </c>
      <c r="G453" s="832" t="s">
        <v>2254</v>
      </c>
      <c r="H453" s="832" t="s">
        <v>576</v>
      </c>
      <c r="I453" s="832" t="s">
        <v>2364</v>
      </c>
      <c r="J453" s="832" t="s">
        <v>2365</v>
      </c>
      <c r="K453" s="832" t="s">
        <v>2361</v>
      </c>
      <c r="L453" s="835">
        <v>300</v>
      </c>
      <c r="M453" s="835">
        <v>15600</v>
      </c>
      <c r="N453" s="832">
        <v>52</v>
      </c>
      <c r="O453" s="836">
        <v>32</v>
      </c>
      <c r="P453" s="835">
        <v>12000</v>
      </c>
      <c r="Q453" s="837">
        <v>0.76923076923076927</v>
      </c>
      <c r="R453" s="832">
        <v>40</v>
      </c>
      <c r="S453" s="837">
        <v>0.76923076923076927</v>
      </c>
      <c r="T453" s="836">
        <v>24</v>
      </c>
      <c r="U453" s="838">
        <v>0.75</v>
      </c>
    </row>
    <row r="454" spans="1:21" ht="14.4" customHeight="1" x14ac:dyDescent="0.3">
      <c r="A454" s="831">
        <v>4</v>
      </c>
      <c r="B454" s="832" t="s">
        <v>2047</v>
      </c>
      <c r="C454" s="832" t="s">
        <v>2054</v>
      </c>
      <c r="D454" s="833" t="s">
        <v>3990</v>
      </c>
      <c r="E454" s="834" t="s">
        <v>2073</v>
      </c>
      <c r="F454" s="832" t="s">
        <v>2050</v>
      </c>
      <c r="G454" s="832" t="s">
        <v>2254</v>
      </c>
      <c r="H454" s="832" t="s">
        <v>576</v>
      </c>
      <c r="I454" s="832" t="s">
        <v>2958</v>
      </c>
      <c r="J454" s="832" t="s">
        <v>2959</v>
      </c>
      <c r="K454" s="832" t="s">
        <v>2960</v>
      </c>
      <c r="L454" s="835">
        <v>525.23</v>
      </c>
      <c r="M454" s="835">
        <v>525.23</v>
      </c>
      <c r="N454" s="832">
        <v>1</v>
      </c>
      <c r="O454" s="836">
        <v>1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4</v>
      </c>
      <c r="B455" s="832" t="s">
        <v>2047</v>
      </c>
      <c r="C455" s="832" t="s">
        <v>2054</v>
      </c>
      <c r="D455" s="833" t="s">
        <v>3990</v>
      </c>
      <c r="E455" s="834" t="s">
        <v>2073</v>
      </c>
      <c r="F455" s="832" t="s">
        <v>2050</v>
      </c>
      <c r="G455" s="832" t="s">
        <v>2254</v>
      </c>
      <c r="H455" s="832" t="s">
        <v>576</v>
      </c>
      <c r="I455" s="832" t="s">
        <v>2368</v>
      </c>
      <c r="J455" s="832" t="s">
        <v>2369</v>
      </c>
      <c r="K455" s="832" t="s">
        <v>2370</v>
      </c>
      <c r="L455" s="835">
        <v>193.9</v>
      </c>
      <c r="M455" s="835">
        <v>387.8</v>
      </c>
      <c r="N455" s="832">
        <v>2</v>
      </c>
      <c r="O455" s="836">
        <v>2</v>
      </c>
      <c r="P455" s="835">
        <v>193.9</v>
      </c>
      <c r="Q455" s="837">
        <v>0.5</v>
      </c>
      <c r="R455" s="832">
        <v>1</v>
      </c>
      <c r="S455" s="837">
        <v>0.5</v>
      </c>
      <c r="T455" s="836">
        <v>1</v>
      </c>
      <c r="U455" s="838">
        <v>0.5</v>
      </c>
    </row>
    <row r="456" spans="1:21" ht="14.4" customHeight="1" x14ac:dyDescent="0.3">
      <c r="A456" s="831">
        <v>4</v>
      </c>
      <c r="B456" s="832" t="s">
        <v>2047</v>
      </c>
      <c r="C456" s="832" t="s">
        <v>2054</v>
      </c>
      <c r="D456" s="833" t="s">
        <v>3990</v>
      </c>
      <c r="E456" s="834" t="s">
        <v>2073</v>
      </c>
      <c r="F456" s="832" t="s">
        <v>2050</v>
      </c>
      <c r="G456" s="832" t="s">
        <v>2254</v>
      </c>
      <c r="H456" s="832" t="s">
        <v>576</v>
      </c>
      <c r="I456" s="832" t="s">
        <v>2961</v>
      </c>
      <c r="J456" s="832" t="s">
        <v>2962</v>
      </c>
      <c r="K456" s="832" t="s">
        <v>2963</v>
      </c>
      <c r="L456" s="835">
        <v>856.97</v>
      </c>
      <c r="M456" s="835">
        <v>1713.94</v>
      </c>
      <c r="N456" s="832">
        <v>2</v>
      </c>
      <c r="O456" s="836">
        <v>1</v>
      </c>
      <c r="P456" s="835">
        <v>1713.94</v>
      </c>
      <c r="Q456" s="837">
        <v>1</v>
      </c>
      <c r="R456" s="832">
        <v>2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4</v>
      </c>
      <c r="B457" s="832" t="s">
        <v>2047</v>
      </c>
      <c r="C457" s="832" t="s">
        <v>2054</v>
      </c>
      <c r="D457" s="833" t="s">
        <v>3990</v>
      </c>
      <c r="E457" s="834" t="s">
        <v>2073</v>
      </c>
      <c r="F457" s="832" t="s">
        <v>2050</v>
      </c>
      <c r="G457" s="832" t="s">
        <v>2254</v>
      </c>
      <c r="H457" s="832" t="s">
        <v>576</v>
      </c>
      <c r="I457" s="832" t="s">
        <v>2371</v>
      </c>
      <c r="J457" s="832" t="s">
        <v>2372</v>
      </c>
      <c r="K457" s="832" t="s">
        <v>2373</v>
      </c>
      <c r="L457" s="835">
        <v>370.4</v>
      </c>
      <c r="M457" s="835">
        <v>740.8</v>
      </c>
      <c r="N457" s="832">
        <v>2</v>
      </c>
      <c r="O457" s="836">
        <v>1</v>
      </c>
      <c r="P457" s="835">
        <v>740.8</v>
      </c>
      <c r="Q457" s="837">
        <v>1</v>
      </c>
      <c r="R457" s="832">
        <v>2</v>
      </c>
      <c r="S457" s="837">
        <v>1</v>
      </c>
      <c r="T457" s="836">
        <v>1</v>
      </c>
      <c r="U457" s="838">
        <v>1</v>
      </c>
    </row>
    <row r="458" spans="1:21" ht="14.4" customHeight="1" x14ac:dyDescent="0.3">
      <c r="A458" s="831">
        <v>4</v>
      </c>
      <c r="B458" s="832" t="s">
        <v>2047</v>
      </c>
      <c r="C458" s="832" t="s">
        <v>2054</v>
      </c>
      <c r="D458" s="833" t="s">
        <v>3990</v>
      </c>
      <c r="E458" s="834" t="s">
        <v>2073</v>
      </c>
      <c r="F458" s="832" t="s">
        <v>2050</v>
      </c>
      <c r="G458" s="832" t="s">
        <v>2254</v>
      </c>
      <c r="H458" s="832" t="s">
        <v>576</v>
      </c>
      <c r="I458" s="832" t="s">
        <v>2964</v>
      </c>
      <c r="J458" s="832" t="s">
        <v>2965</v>
      </c>
      <c r="K458" s="832" t="s">
        <v>2966</v>
      </c>
      <c r="L458" s="835">
        <v>453.2</v>
      </c>
      <c r="M458" s="835">
        <v>906.4</v>
      </c>
      <c r="N458" s="832">
        <v>2</v>
      </c>
      <c r="O458" s="836">
        <v>1</v>
      </c>
      <c r="P458" s="835">
        <v>906.4</v>
      </c>
      <c r="Q458" s="837">
        <v>1</v>
      </c>
      <c r="R458" s="832">
        <v>2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4</v>
      </c>
      <c r="B459" s="832" t="s">
        <v>2047</v>
      </c>
      <c r="C459" s="832" t="s">
        <v>2054</v>
      </c>
      <c r="D459" s="833" t="s">
        <v>3990</v>
      </c>
      <c r="E459" s="834" t="s">
        <v>2073</v>
      </c>
      <c r="F459" s="832" t="s">
        <v>2050</v>
      </c>
      <c r="G459" s="832" t="s">
        <v>2254</v>
      </c>
      <c r="H459" s="832" t="s">
        <v>576</v>
      </c>
      <c r="I459" s="832" t="s">
        <v>2967</v>
      </c>
      <c r="J459" s="832" t="s">
        <v>2968</v>
      </c>
      <c r="K459" s="832" t="s">
        <v>2969</v>
      </c>
      <c r="L459" s="835">
        <v>5343.9</v>
      </c>
      <c r="M459" s="835">
        <v>16031.699999999999</v>
      </c>
      <c r="N459" s="832">
        <v>3</v>
      </c>
      <c r="O459" s="836">
        <v>1</v>
      </c>
      <c r="P459" s="835">
        <v>16031.699999999999</v>
      </c>
      <c r="Q459" s="837">
        <v>1</v>
      </c>
      <c r="R459" s="832">
        <v>3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4</v>
      </c>
      <c r="B460" s="832" t="s">
        <v>2047</v>
      </c>
      <c r="C460" s="832" t="s">
        <v>2054</v>
      </c>
      <c r="D460" s="833" t="s">
        <v>3990</v>
      </c>
      <c r="E460" s="834" t="s">
        <v>2073</v>
      </c>
      <c r="F460" s="832" t="s">
        <v>2050</v>
      </c>
      <c r="G460" s="832" t="s">
        <v>2254</v>
      </c>
      <c r="H460" s="832" t="s">
        <v>576</v>
      </c>
      <c r="I460" s="832" t="s">
        <v>2970</v>
      </c>
      <c r="J460" s="832" t="s">
        <v>2971</v>
      </c>
      <c r="K460" s="832" t="s">
        <v>2972</v>
      </c>
      <c r="L460" s="835">
        <v>3000</v>
      </c>
      <c r="M460" s="835">
        <v>3000</v>
      </c>
      <c r="N460" s="832">
        <v>1</v>
      </c>
      <c r="O460" s="836">
        <v>1</v>
      </c>
      <c r="P460" s="835">
        <v>3000</v>
      </c>
      <c r="Q460" s="837">
        <v>1</v>
      </c>
      <c r="R460" s="832">
        <v>1</v>
      </c>
      <c r="S460" s="837">
        <v>1</v>
      </c>
      <c r="T460" s="836">
        <v>1</v>
      </c>
      <c r="U460" s="838">
        <v>1</v>
      </c>
    </row>
    <row r="461" spans="1:21" ht="14.4" customHeight="1" x14ac:dyDescent="0.3">
      <c r="A461" s="831">
        <v>4</v>
      </c>
      <c r="B461" s="832" t="s">
        <v>2047</v>
      </c>
      <c r="C461" s="832" t="s">
        <v>2054</v>
      </c>
      <c r="D461" s="833" t="s">
        <v>3990</v>
      </c>
      <c r="E461" s="834" t="s">
        <v>2073</v>
      </c>
      <c r="F461" s="832" t="s">
        <v>2050</v>
      </c>
      <c r="G461" s="832" t="s">
        <v>2254</v>
      </c>
      <c r="H461" s="832" t="s">
        <v>576</v>
      </c>
      <c r="I461" s="832" t="s">
        <v>2374</v>
      </c>
      <c r="J461" s="832" t="s">
        <v>2375</v>
      </c>
      <c r="K461" s="832" t="s">
        <v>2376</v>
      </c>
      <c r="L461" s="835">
        <v>761.3</v>
      </c>
      <c r="M461" s="835">
        <v>9896.8999999999978</v>
      </c>
      <c r="N461" s="832">
        <v>13</v>
      </c>
      <c r="O461" s="836">
        <v>3</v>
      </c>
      <c r="P461" s="835">
        <v>9896.8999999999978</v>
      </c>
      <c r="Q461" s="837">
        <v>1</v>
      </c>
      <c r="R461" s="832">
        <v>13</v>
      </c>
      <c r="S461" s="837">
        <v>1</v>
      </c>
      <c r="T461" s="836">
        <v>3</v>
      </c>
      <c r="U461" s="838">
        <v>1</v>
      </c>
    </row>
    <row r="462" spans="1:21" ht="14.4" customHeight="1" x14ac:dyDescent="0.3">
      <c r="A462" s="831">
        <v>4</v>
      </c>
      <c r="B462" s="832" t="s">
        <v>2047</v>
      </c>
      <c r="C462" s="832" t="s">
        <v>2054</v>
      </c>
      <c r="D462" s="833" t="s">
        <v>3990</v>
      </c>
      <c r="E462" s="834" t="s">
        <v>2073</v>
      </c>
      <c r="F462" s="832" t="s">
        <v>2050</v>
      </c>
      <c r="G462" s="832" t="s">
        <v>2254</v>
      </c>
      <c r="H462" s="832" t="s">
        <v>576</v>
      </c>
      <c r="I462" s="832" t="s">
        <v>2377</v>
      </c>
      <c r="J462" s="832" t="s">
        <v>2378</v>
      </c>
      <c r="K462" s="832" t="s">
        <v>2379</v>
      </c>
      <c r="L462" s="835">
        <v>198.08</v>
      </c>
      <c r="M462" s="835">
        <v>792.32</v>
      </c>
      <c r="N462" s="832">
        <v>4</v>
      </c>
      <c r="O462" s="836">
        <v>3</v>
      </c>
      <c r="P462" s="835">
        <v>792.32</v>
      </c>
      <c r="Q462" s="837">
        <v>1</v>
      </c>
      <c r="R462" s="832">
        <v>4</v>
      </c>
      <c r="S462" s="837">
        <v>1</v>
      </c>
      <c r="T462" s="836">
        <v>3</v>
      </c>
      <c r="U462" s="838">
        <v>1</v>
      </c>
    </row>
    <row r="463" spans="1:21" ht="14.4" customHeight="1" x14ac:dyDescent="0.3">
      <c r="A463" s="831">
        <v>4</v>
      </c>
      <c r="B463" s="832" t="s">
        <v>2047</v>
      </c>
      <c r="C463" s="832" t="s">
        <v>2054</v>
      </c>
      <c r="D463" s="833" t="s">
        <v>3990</v>
      </c>
      <c r="E463" s="834" t="s">
        <v>2073</v>
      </c>
      <c r="F463" s="832" t="s">
        <v>2050</v>
      </c>
      <c r="G463" s="832" t="s">
        <v>2254</v>
      </c>
      <c r="H463" s="832" t="s">
        <v>576</v>
      </c>
      <c r="I463" s="832" t="s">
        <v>2380</v>
      </c>
      <c r="J463" s="832" t="s">
        <v>2381</v>
      </c>
      <c r="K463" s="832" t="s">
        <v>2382</v>
      </c>
      <c r="L463" s="835">
        <v>1500</v>
      </c>
      <c r="M463" s="835">
        <v>37500</v>
      </c>
      <c r="N463" s="832">
        <v>25</v>
      </c>
      <c r="O463" s="836">
        <v>4</v>
      </c>
      <c r="P463" s="835">
        <v>31500</v>
      </c>
      <c r="Q463" s="837">
        <v>0.84</v>
      </c>
      <c r="R463" s="832">
        <v>21</v>
      </c>
      <c r="S463" s="837">
        <v>0.84</v>
      </c>
      <c r="T463" s="836">
        <v>3</v>
      </c>
      <c r="U463" s="838">
        <v>0.75</v>
      </c>
    </row>
    <row r="464" spans="1:21" ht="14.4" customHeight="1" x14ac:dyDescent="0.3">
      <c r="A464" s="831">
        <v>4</v>
      </c>
      <c r="B464" s="832" t="s">
        <v>2047</v>
      </c>
      <c r="C464" s="832" t="s">
        <v>2054</v>
      </c>
      <c r="D464" s="833" t="s">
        <v>3990</v>
      </c>
      <c r="E464" s="834" t="s">
        <v>2073</v>
      </c>
      <c r="F464" s="832" t="s">
        <v>2050</v>
      </c>
      <c r="G464" s="832" t="s">
        <v>2254</v>
      </c>
      <c r="H464" s="832" t="s">
        <v>576</v>
      </c>
      <c r="I464" s="832" t="s">
        <v>2383</v>
      </c>
      <c r="J464" s="832" t="s">
        <v>2381</v>
      </c>
      <c r="K464" s="832" t="s">
        <v>2384</v>
      </c>
      <c r="L464" s="835">
        <v>1500</v>
      </c>
      <c r="M464" s="835">
        <v>52500</v>
      </c>
      <c r="N464" s="832">
        <v>35</v>
      </c>
      <c r="O464" s="836">
        <v>6</v>
      </c>
      <c r="P464" s="835">
        <v>52500</v>
      </c>
      <c r="Q464" s="837">
        <v>1</v>
      </c>
      <c r="R464" s="832">
        <v>35</v>
      </c>
      <c r="S464" s="837">
        <v>1</v>
      </c>
      <c r="T464" s="836">
        <v>6</v>
      </c>
      <c r="U464" s="838">
        <v>1</v>
      </c>
    </row>
    <row r="465" spans="1:21" ht="14.4" customHeight="1" x14ac:dyDescent="0.3">
      <c r="A465" s="831">
        <v>4</v>
      </c>
      <c r="B465" s="832" t="s">
        <v>2047</v>
      </c>
      <c r="C465" s="832" t="s">
        <v>2054</v>
      </c>
      <c r="D465" s="833" t="s">
        <v>3990</v>
      </c>
      <c r="E465" s="834" t="s">
        <v>2073</v>
      </c>
      <c r="F465" s="832" t="s">
        <v>2050</v>
      </c>
      <c r="G465" s="832" t="s">
        <v>2254</v>
      </c>
      <c r="H465" s="832" t="s">
        <v>576</v>
      </c>
      <c r="I465" s="832" t="s">
        <v>2391</v>
      </c>
      <c r="J465" s="832" t="s">
        <v>2392</v>
      </c>
      <c r="K465" s="832" t="s">
        <v>2393</v>
      </c>
      <c r="L465" s="835">
        <v>319</v>
      </c>
      <c r="M465" s="835">
        <v>2871</v>
      </c>
      <c r="N465" s="832">
        <v>9</v>
      </c>
      <c r="O465" s="836">
        <v>4</v>
      </c>
      <c r="P465" s="835">
        <v>2871</v>
      </c>
      <c r="Q465" s="837">
        <v>1</v>
      </c>
      <c r="R465" s="832">
        <v>9</v>
      </c>
      <c r="S465" s="837">
        <v>1</v>
      </c>
      <c r="T465" s="836">
        <v>4</v>
      </c>
      <c r="U465" s="838">
        <v>1</v>
      </c>
    </row>
    <row r="466" spans="1:21" ht="14.4" customHeight="1" x14ac:dyDescent="0.3">
      <c r="A466" s="831">
        <v>4</v>
      </c>
      <c r="B466" s="832" t="s">
        <v>2047</v>
      </c>
      <c r="C466" s="832" t="s">
        <v>2054</v>
      </c>
      <c r="D466" s="833" t="s">
        <v>3990</v>
      </c>
      <c r="E466" s="834" t="s">
        <v>2073</v>
      </c>
      <c r="F466" s="832" t="s">
        <v>2050</v>
      </c>
      <c r="G466" s="832" t="s">
        <v>2254</v>
      </c>
      <c r="H466" s="832" t="s">
        <v>576</v>
      </c>
      <c r="I466" s="832" t="s">
        <v>2394</v>
      </c>
      <c r="J466" s="832" t="s">
        <v>2395</v>
      </c>
      <c r="K466" s="832" t="s">
        <v>2396</v>
      </c>
      <c r="L466" s="835">
        <v>1781.3</v>
      </c>
      <c r="M466" s="835">
        <v>51657.7</v>
      </c>
      <c r="N466" s="832">
        <v>29</v>
      </c>
      <c r="O466" s="836">
        <v>4</v>
      </c>
      <c r="P466" s="835">
        <v>35626</v>
      </c>
      <c r="Q466" s="837">
        <v>0.68965517241379315</v>
      </c>
      <c r="R466" s="832">
        <v>20</v>
      </c>
      <c r="S466" s="837">
        <v>0.68965517241379315</v>
      </c>
      <c r="T466" s="836">
        <v>3</v>
      </c>
      <c r="U466" s="838">
        <v>0.75</v>
      </c>
    </row>
    <row r="467" spans="1:21" ht="14.4" customHeight="1" x14ac:dyDescent="0.3">
      <c r="A467" s="831">
        <v>4</v>
      </c>
      <c r="B467" s="832" t="s">
        <v>2047</v>
      </c>
      <c r="C467" s="832" t="s">
        <v>2054</v>
      </c>
      <c r="D467" s="833" t="s">
        <v>3990</v>
      </c>
      <c r="E467" s="834" t="s">
        <v>2073</v>
      </c>
      <c r="F467" s="832" t="s">
        <v>2050</v>
      </c>
      <c r="G467" s="832" t="s">
        <v>2254</v>
      </c>
      <c r="H467" s="832" t="s">
        <v>576</v>
      </c>
      <c r="I467" s="832" t="s">
        <v>2397</v>
      </c>
      <c r="J467" s="832" t="s">
        <v>2335</v>
      </c>
      <c r="K467" s="832" t="s">
        <v>2398</v>
      </c>
      <c r="L467" s="835">
        <v>1987.45</v>
      </c>
      <c r="M467" s="835">
        <v>15899.6</v>
      </c>
      <c r="N467" s="832">
        <v>8</v>
      </c>
      <c r="O467" s="836">
        <v>3</v>
      </c>
      <c r="P467" s="835">
        <v>15899.6</v>
      </c>
      <c r="Q467" s="837">
        <v>1</v>
      </c>
      <c r="R467" s="832">
        <v>8</v>
      </c>
      <c r="S467" s="837">
        <v>1</v>
      </c>
      <c r="T467" s="836">
        <v>3</v>
      </c>
      <c r="U467" s="838">
        <v>1</v>
      </c>
    </row>
    <row r="468" spans="1:21" ht="14.4" customHeight="1" x14ac:dyDescent="0.3">
      <c r="A468" s="831">
        <v>4</v>
      </c>
      <c r="B468" s="832" t="s">
        <v>2047</v>
      </c>
      <c r="C468" s="832" t="s">
        <v>2054</v>
      </c>
      <c r="D468" s="833" t="s">
        <v>3990</v>
      </c>
      <c r="E468" s="834" t="s">
        <v>2073</v>
      </c>
      <c r="F468" s="832" t="s">
        <v>2050</v>
      </c>
      <c r="G468" s="832" t="s">
        <v>2254</v>
      </c>
      <c r="H468" s="832" t="s">
        <v>576</v>
      </c>
      <c r="I468" s="832" t="s">
        <v>2399</v>
      </c>
      <c r="J468" s="832" t="s">
        <v>2338</v>
      </c>
      <c r="K468" s="832" t="s">
        <v>2400</v>
      </c>
      <c r="L468" s="835">
        <v>711.08</v>
      </c>
      <c r="M468" s="835">
        <v>17065.920000000002</v>
      </c>
      <c r="N468" s="832">
        <v>24</v>
      </c>
      <c r="O468" s="836">
        <v>3</v>
      </c>
      <c r="P468" s="835">
        <v>17065.920000000002</v>
      </c>
      <c r="Q468" s="837">
        <v>1</v>
      </c>
      <c r="R468" s="832">
        <v>24</v>
      </c>
      <c r="S468" s="837">
        <v>1</v>
      </c>
      <c r="T468" s="836">
        <v>3</v>
      </c>
      <c r="U468" s="838">
        <v>1</v>
      </c>
    </row>
    <row r="469" spans="1:21" ht="14.4" customHeight="1" x14ac:dyDescent="0.3">
      <c r="A469" s="831">
        <v>4</v>
      </c>
      <c r="B469" s="832" t="s">
        <v>2047</v>
      </c>
      <c r="C469" s="832" t="s">
        <v>2054</v>
      </c>
      <c r="D469" s="833" t="s">
        <v>3990</v>
      </c>
      <c r="E469" s="834" t="s">
        <v>2073</v>
      </c>
      <c r="F469" s="832" t="s">
        <v>2050</v>
      </c>
      <c r="G469" s="832" t="s">
        <v>2254</v>
      </c>
      <c r="H469" s="832" t="s">
        <v>576</v>
      </c>
      <c r="I469" s="832" t="s">
        <v>2973</v>
      </c>
      <c r="J469" s="832" t="s">
        <v>2974</v>
      </c>
      <c r="K469" s="832" t="s">
        <v>2975</v>
      </c>
      <c r="L469" s="835">
        <v>761.3</v>
      </c>
      <c r="M469" s="835">
        <v>12180.8</v>
      </c>
      <c r="N469" s="832">
        <v>16</v>
      </c>
      <c r="O469" s="836">
        <v>2</v>
      </c>
      <c r="P469" s="835">
        <v>12180.8</v>
      </c>
      <c r="Q469" s="837">
        <v>1</v>
      </c>
      <c r="R469" s="832">
        <v>16</v>
      </c>
      <c r="S469" s="837">
        <v>1</v>
      </c>
      <c r="T469" s="836">
        <v>2</v>
      </c>
      <c r="U469" s="838">
        <v>1</v>
      </c>
    </row>
    <row r="470" spans="1:21" ht="14.4" customHeight="1" x14ac:dyDescent="0.3">
      <c r="A470" s="831">
        <v>4</v>
      </c>
      <c r="B470" s="832" t="s">
        <v>2047</v>
      </c>
      <c r="C470" s="832" t="s">
        <v>2054</v>
      </c>
      <c r="D470" s="833" t="s">
        <v>3990</v>
      </c>
      <c r="E470" s="834" t="s">
        <v>2073</v>
      </c>
      <c r="F470" s="832" t="s">
        <v>2050</v>
      </c>
      <c r="G470" s="832" t="s">
        <v>2254</v>
      </c>
      <c r="H470" s="832" t="s">
        <v>576</v>
      </c>
      <c r="I470" s="832" t="s">
        <v>2401</v>
      </c>
      <c r="J470" s="832" t="s">
        <v>2402</v>
      </c>
      <c r="K470" s="832" t="s">
        <v>2403</v>
      </c>
      <c r="L470" s="835">
        <v>3000</v>
      </c>
      <c r="M470" s="835">
        <v>27000</v>
      </c>
      <c r="N470" s="832">
        <v>9</v>
      </c>
      <c r="O470" s="836">
        <v>3</v>
      </c>
      <c r="P470" s="835">
        <v>27000</v>
      </c>
      <c r="Q470" s="837">
        <v>1</v>
      </c>
      <c r="R470" s="832">
        <v>9</v>
      </c>
      <c r="S470" s="837">
        <v>1</v>
      </c>
      <c r="T470" s="836">
        <v>3</v>
      </c>
      <c r="U470" s="838">
        <v>1</v>
      </c>
    </row>
    <row r="471" spans="1:21" ht="14.4" customHeight="1" x14ac:dyDescent="0.3">
      <c r="A471" s="831">
        <v>4</v>
      </c>
      <c r="B471" s="832" t="s">
        <v>2047</v>
      </c>
      <c r="C471" s="832" t="s">
        <v>2054</v>
      </c>
      <c r="D471" s="833" t="s">
        <v>3990</v>
      </c>
      <c r="E471" s="834" t="s">
        <v>2073</v>
      </c>
      <c r="F471" s="832" t="s">
        <v>2050</v>
      </c>
      <c r="G471" s="832" t="s">
        <v>2254</v>
      </c>
      <c r="H471" s="832" t="s">
        <v>576</v>
      </c>
      <c r="I471" s="832" t="s">
        <v>2404</v>
      </c>
      <c r="J471" s="832" t="s">
        <v>2405</v>
      </c>
      <c r="K471" s="832" t="s">
        <v>2284</v>
      </c>
      <c r="L471" s="835">
        <v>556.46</v>
      </c>
      <c r="M471" s="835">
        <v>6677.52</v>
      </c>
      <c r="N471" s="832">
        <v>12</v>
      </c>
      <c r="O471" s="836">
        <v>11</v>
      </c>
      <c r="P471" s="835">
        <v>6677.52</v>
      </c>
      <c r="Q471" s="837">
        <v>1</v>
      </c>
      <c r="R471" s="832">
        <v>12</v>
      </c>
      <c r="S471" s="837">
        <v>1</v>
      </c>
      <c r="T471" s="836">
        <v>11</v>
      </c>
      <c r="U471" s="838">
        <v>1</v>
      </c>
    </row>
    <row r="472" spans="1:21" ht="14.4" customHeight="1" x14ac:dyDescent="0.3">
      <c r="A472" s="831">
        <v>4</v>
      </c>
      <c r="B472" s="832" t="s">
        <v>2047</v>
      </c>
      <c r="C472" s="832" t="s">
        <v>2054</v>
      </c>
      <c r="D472" s="833" t="s">
        <v>3990</v>
      </c>
      <c r="E472" s="834" t="s">
        <v>2073</v>
      </c>
      <c r="F472" s="832" t="s">
        <v>2050</v>
      </c>
      <c r="G472" s="832" t="s">
        <v>2254</v>
      </c>
      <c r="H472" s="832" t="s">
        <v>576</v>
      </c>
      <c r="I472" s="832" t="s">
        <v>2406</v>
      </c>
      <c r="J472" s="832" t="s">
        <v>2407</v>
      </c>
      <c r="K472" s="832" t="s">
        <v>2408</v>
      </c>
      <c r="L472" s="835">
        <v>1248</v>
      </c>
      <c r="M472" s="835">
        <v>3744</v>
      </c>
      <c r="N472" s="832">
        <v>3</v>
      </c>
      <c r="O472" s="836">
        <v>1</v>
      </c>
      <c r="P472" s="835">
        <v>3744</v>
      </c>
      <c r="Q472" s="837">
        <v>1</v>
      </c>
      <c r="R472" s="832">
        <v>3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4</v>
      </c>
      <c r="B473" s="832" t="s">
        <v>2047</v>
      </c>
      <c r="C473" s="832" t="s">
        <v>2054</v>
      </c>
      <c r="D473" s="833" t="s">
        <v>3990</v>
      </c>
      <c r="E473" s="834" t="s">
        <v>2073</v>
      </c>
      <c r="F473" s="832" t="s">
        <v>2050</v>
      </c>
      <c r="G473" s="832" t="s">
        <v>2254</v>
      </c>
      <c r="H473" s="832" t="s">
        <v>576</v>
      </c>
      <c r="I473" s="832" t="s">
        <v>2976</v>
      </c>
      <c r="J473" s="832" t="s">
        <v>2332</v>
      </c>
      <c r="K473" s="832" t="s">
        <v>2977</v>
      </c>
      <c r="L473" s="835">
        <v>761.3</v>
      </c>
      <c r="M473" s="835">
        <v>2283.8999999999996</v>
      </c>
      <c r="N473" s="832">
        <v>3</v>
      </c>
      <c r="O473" s="836">
        <v>1</v>
      </c>
      <c r="P473" s="835">
        <v>2283.8999999999996</v>
      </c>
      <c r="Q473" s="837">
        <v>1</v>
      </c>
      <c r="R473" s="832">
        <v>3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4</v>
      </c>
      <c r="B474" s="832" t="s">
        <v>2047</v>
      </c>
      <c r="C474" s="832" t="s">
        <v>2054</v>
      </c>
      <c r="D474" s="833" t="s">
        <v>3990</v>
      </c>
      <c r="E474" s="834" t="s">
        <v>2073</v>
      </c>
      <c r="F474" s="832" t="s">
        <v>2050</v>
      </c>
      <c r="G474" s="832" t="s">
        <v>2254</v>
      </c>
      <c r="H474" s="832" t="s">
        <v>576</v>
      </c>
      <c r="I474" s="832" t="s">
        <v>2978</v>
      </c>
      <c r="J474" s="832" t="s">
        <v>2979</v>
      </c>
      <c r="K474" s="832" t="s">
        <v>2980</v>
      </c>
      <c r="L474" s="835">
        <v>3000</v>
      </c>
      <c r="M474" s="835">
        <v>6000</v>
      </c>
      <c r="N474" s="832">
        <v>2</v>
      </c>
      <c r="O474" s="836">
        <v>1</v>
      </c>
      <c r="P474" s="835">
        <v>6000</v>
      </c>
      <c r="Q474" s="837">
        <v>1</v>
      </c>
      <c r="R474" s="832">
        <v>2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4</v>
      </c>
      <c r="B475" s="832" t="s">
        <v>2047</v>
      </c>
      <c r="C475" s="832" t="s">
        <v>2054</v>
      </c>
      <c r="D475" s="833" t="s">
        <v>3990</v>
      </c>
      <c r="E475" s="834" t="s">
        <v>2073</v>
      </c>
      <c r="F475" s="832" t="s">
        <v>2050</v>
      </c>
      <c r="G475" s="832" t="s">
        <v>2254</v>
      </c>
      <c r="H475" s="832" t="s">
        <v>576</v>
      </c>
      <c r="I475" s="832" t="s">
        <v>2409</v>
      </c>
      <c r="J475" s="832" t="s">
        <v>2410</v>
      </c>
      <c r="K475" s="832" t="s">
        <v>2411</v>
      </c>
      <c r="L475" s="835">
        <v>1124.9000000000001</v>
      </c>
      <c r="M475" s="835">
        <v>80992.800000000017</v>
      </c>
      <c r="N475" s="832">
        <v>72</v>
      </c>
      <c r="O475" s="836">
        <v>29</v>
      </c>
      <c r="P475" s="835">
        <v>76493.200000000012</v>
      </c>
      <c r="Q475" s="837">
        <v>0.94444444444444442</v>
      </c>
      <c r="R475" s="832">
        <v>68</v>
      </c>
      <c r="S475" s="837">
        <v>0.94444444444444442</v>
      </c>
      <c r="T475" s="836">
        <v>28</v>
      </c>
      <c r="U475" s="838">
        <v>0.96551724137931039</v>
      </c>
    </row>
    <row r="476" spans="1:21" ht="14.4" customHeight="1" x14ac:dyDescent="0.3">
      <c r="A476" s="831">
        <v>4</v>
      </c>
      <c r="B476" s="832" t="s">
        <v>2047</v>
      </c>
      <c r="C476" s="832" t="s">
        <v>2054</v>
      </c>
      <c r="D476" s="833" t="s">
        <v>3990</v>
      </c>
      <c r="E476" s="834" t="s">
        <v>2073</v>
      </c>
      <c r="F476" s="832" t="s">
        <v>2050</v>
      </c>
      <c r="G476" s="832" t="s">
        <v>2254</v>
      </c>
      <c r="H476" s="832" t="s">
        <v>576</v>
      </c>
      <c r="I476" s="832" t="s">
        <v>2412</v>
      </c>
      <c r="J476" s="832" t="s">
        <v>2413</v>
      </c>
      <c r="K476" s="832" t="s">
        <v>1352</v>
      </c>
      <c r="L476" s="835">
        <v>590.5</v>
      </c>
      <c r="M476" s="835">
        <v>4724</v>
      </c>
      <c r="N476" s="832">
        <v>8</v>
      </c>
      <c r="O476" s="836">
        <v>8</v>
      </c>
      <c r="P476" s="835">
        <v>4724</v>
      </c>
      <c r="Q476" s="837">
        <v>1</v>
      </c>
      <c r="R476" s="832">
        <v>8</v>
      </c>
      <c r="S476" s="837">
        <v>1</v>
      </c>
      <c r="T476" s="836">
        <v>8</v>
      </c>
      <c r="U476" s="838">
        <v>1</v>
      </c>
    </row>
    <row r="477" spans="1:21" ht="14.4" customHeight="1" x14ac:dyDescent="0.3">
      <c r="A477" s="831">
        <v>4</v>
      </c>
      <c r="B477" s="832" t="s">
        <v>2047</v>
      </c>
      <c r="C477" s="832" t="s">
        <v>2054</v>
      </c>
      <c r="D477" s="833" t="s">
        <v>3990</v>
      </c>
      <c r="E477" s="834" t="s">
        <v>2073</v>
      </c>
      <c r="F477" s="832" t="s">
        <v>2050</v>
      </c>
      <c r="G477" s="832" t="s">
        <v>2254</v>
      </c>
      <c r="H477" s="832" t="s">
        <v>576</v>
      </c>
      <c r="I477" s="832" t="s">
        <v>2414</v>
      </c>
      <c r="J477" s="832" t="s">
        <v>2415</v>
      </c>
      <c r="K477" s="832" t="s">
        <v>2416</v>
      </c>
      <c r="L477" s="835">
        <v>299.25</v>
      </c>
      <c r="M477" s="835">
        <v>5087.25</v>
      </c>
      <c r="N477" s="832">
        <v>17</v>
      </c>
      <c r="O477" s="836">
        <v>10</v>
      </c>
      <c r="P477" s="835">
        <v>5087.25</v>
      </c>
      <c r="Q477" s="837">
        <v>1</v>
      </c>
      <c r="R477" s="832">
        <v>17</v>
      </c>
      <c r="S477" s="837">
        <v>1</v>
      </c>
      <c r="T477" s="836">
        <v>10</v>
      </c>
      <c r="U477" s="838">
        <v>1</v>
      </c>
    </row>
    <row r="478" spans="1:21" ht="14.4" customHeight="1" x14ac:dyDescent="0.3">
      <c r="A478" s="831">
        <v>4</v>
      </c>
      <c r="B478" s="832" t="s">
        <v>2047</v>
      </c>
      <c r="C478" s="832" t="s">
        <v>2054</v>
      </c>
      <c r="D478" s="833" t="s">
        <v>3990</v>
      </c>
      <c r="E478" s="834" t="s">
        <v>2073</v>
      </c>
      <c r="F478" s="832" t="s">
        <v>2050</v>
      </c>
      <c r="G478" s="832" t="s">
        <v>2254</v>
      </c>
      <c r="H478" s="832" t="s">
        <v>576</v>
      </c>
      <c r="I478" s="832" t="s">
        <v>2981</v>
      </c>
      <c r="J478" s="832" t="s">
        <v>2954</v>
      </c>
      <c r="K478" s="832" t="s">
        <v>2982</v>
      </c>
      <c r="L478" s="835">
        <v>3000</v>
      </c>
      <c r="M478" s="835">
        <v>9000</v>
      </c>
      <c r="N478" s="832">
        <v>3</v>
      </c>
      <c r="O478" s="836">
        <v>1</v>
      </c>
      <c r="P478" s="835">
        <v>9000</v>
      </c>
      <c r="Q478" s="837">
        <v>1</v>
      </c>
      <c r="R478" s="832">
        <v>3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4</v>
      </c>
      <c r="B479" s="832" t="s">
        <v>2047</v>
      </c>
      <c r="C479" s="832" t="s">
        <v>2054</v>
      </c>
      <c r="D479" s="833" t="s">
        <v>3990</v>
      </c>
      <c r="E479" s="834" t="s">
        <v>2073</v>
      </c>
      <c r="F479" s="832" t="s">
        <v>2050</v>
      </c>
      <c r="G479" s="832" t="s">
        <v>2254</v>
      </c>
      <c r="H479" s="832" t="s">
        <v>576</v>
      </c>
      <c r="I479" s="832" t="s">
        <v>2417</v>
      </c>
      <c r="J479" s="832" t="s">
        <v>2418</v>
      </c>
      <c r="K479" s="832" t="s">
        <v>2370</v>
      </c>
      <c r="L479" s="835">
        <v>311</v>
      </c>
      <c r="M479" s="835">
        <v>3732</v>
      </c>
      <c r="N479" s="832">
        <v>12</v>
      </c>
      <c r="O479" s="836">
        <v>7</v>
      </c>
      <c r="P479" s="835">
        <v>3732</v>
      </c>
      <c r="Q479" s="837">
        <v>1</v>
      </c>
      <c r="R479" s="832">
        <v>12</v>
      </c>
      <c r="S479" s="837">
        <v>1</v>
      </c>
      <c r="T479" s="836">
        <v>7</v>
      </c>
      <c r="U479" s="838">
        <v>1</v>
      </c>
    </row>
    <row r="480" spans="1:21" ht="14.4" customHeight="1" x14ac:dyDescent="0.3">
      <c r="A480" s="831">
        <v>4</v>
      </c>
      <c r="B480" s="832" t="s">
        <v>2047</v>
      </c>
      <c r="C480" s="832" t="s">
        <v>2054</v>
      </c>
      <c r="D480" s="833" t="s">
        <v>3990</v>
      </c>
      <c r="E480" s="834" t="s">
        <v>2073</v>
      </c>
      <c r="F480" s="832" t="s">
        <v>2050</v>
      </c>
      <c r="G480" s="832" t="s">
        <v>2254</v>
      </c>
      <c r="H480" s="832" t="s">
        <v>576</v>
      </c>
      <c r="I480" s="832" t="s">
        <v>2419</v>
      </c>
      <c r="J480" s="832" t="s">
        <v>2420</v>
      </c>
      <c r="K480" s="832" t="s">
        <v>2421</v>
      </c>
      <c r="L480" s="835">
        <v>560.95000000000005</v>
      </c>
      <c r="M480" s="835">
        <v>560.95000000000005</v>
      </c>
      <c r="N480" s="832">
        <v>1</v>
      </c>
      <c r="O480" s="836">
        <v>1</v>
      </c>
      <c r="P480" s="835">
        <v>560.95000000000005</v>
      </c>
      <c r="Q480" s="837">
        <v>1</v>
      </c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4</v>
      </c>
      <c r="B481" s="832" t="s">
        <v>2047</v>
      </c>
      <c r="C481" s="832" t="s">
        <v>2054</v>
      </c>
      <c r="D481" s="833" t="s">
        <v>3990</v>
      </c>
      <c r="E481" s="834" t="s">
        <v>2073</v>
      </c>
      <c r="F481" s="832" t="s">
        <v>2050</v>
      </c>
      <c r="G481" s="832" t="s">
        <v>2254</v>
      </c>
      <c r="H481" s="832" t="s">
        <v>576</v>
      </c>
      <c r="I481" s="832" t="s">
        <v>2422</v>
      </c>
      <c r="J481" s="832" t="s">
        <v>2423</v>
      </c>
      <c r="K481" s="832" t="s">
        <v>2424</v>
      </c>
      <c r="L481" s="835">
        <v>2815.92</v>
      </c>
      <c r="M481" s="835">
        <v>152059.68</v>
      </c>
      <c r="N481" s="832">
        <v>54</v>
      </c>
      <c r="O481" s="836">
        <v>6</v>
      </c>
      <c r="P481" s="835">
        <v>152059.68</v>
      </c>
      <c r="Q481" s="837">
        <v>1</v>
      </c>
      <c r="R481" s="832">
        <v>54</v>
      </c>
      <c r="S481" s="837">
        <v>1</v>
      </c>
      <c r="T481" s="836">
        <v>6</v>
      </c>
      <c r="U481" s="838">
        <v>1</v>
      </c>
    </row>
    <row r="482" spans="1:21" ht="14.4" customHeight="1" x14ac:dyDescent="0.3">
      <c r="A482" s="831">
        <v>4</v>
      </c>
      <c r="B482" s="832" t="s">
        <v>2047</v>
      </c>
      <c r="C482" s="832" t="s">
        <v>2054</v>
      </c>
      <c r="D482" s="833" t="s">
        <v>3990</v>
      </c>
      <c r="E482" s="834" t="s">
        <v>2073</v>
      </c>
      <c r="F482" s="832" t="s">
        <v>2050</v>
      </c>
      <c r="G482" s="832" t="s">
        <v>2254</v>
      </c>
      <c r="H482" s="832" t="s">
        <v>576</v>
      </c>
      <c r="I482" s="832" t="s">
        <v>2425</v>
      </c>
      <c r="J482" s="832" t="s">
        <v>2426</v>
      </c>
      <c r="K482" s="832" t="s">
        <v>2427</v>
      </c>
      <c r="L482" s="835">
        <v>1435.97</v>
      </c>
      <c r="M482" s="835">
        <v>7179.85</v>
      </c>
      <c r="N482" s="832">
        <v>5</v>
      </c>
      <c r="O482" s="836">
        <v>2</v>
      </c>
      <c r="P482" s="835">
        <v>7179.85</v>
      </c>
      <c r="Q482" s="837">
        <v>1</v>
      </c>
      <c r="R482" s="832">
        <v>5</v>
      </c>
      <c r="S482" s="837">
        <v>1</v>
      </c>
      <c r="T482" s="836">
        <v>2</v>
      </c>
      <c r="U482" s="838">
        <v>1</v>
      </c>
    </row>
    <row r="483" spans="1:21" ht="14.4" customHeight="1" x14ac:dyDescent="0.3">
      <c r="A483" s="831">
        <v>4</v>
      </c>
      <c r="B483" s="832" t="s">
        <v>2047</v>
      </c>
      <c r="C483" s="832" t="s">
        <v>2054</v>
      </c>
      <c r="D483" s="833" t="s">
        <v>3990</v>
      </c>
      <c r="E483" s="834" t="s">
        <v>2073</v>
      </c>
      <c r="F483" s="832" t="s">
        <v>2050</v>
      </c>
      <c r="G483" s="832" t="s">
        <v>2254</v>
      </c>
      <c r="H483" s="832" t="s">
        <v>576</v>
      </c>
      <c r="I483" s="832" t="s">
        <v>2428</v>
      </c>
      <c r="J483" s="832" t="s">
        <v>2429</v>
      </c>
      <c r="K483" s="832" t="s">
        <v>2430</v>
      </c>
      <c r="L483" s="835">
        <v>761.3</v>
      </c>
      <c r="M483" s="835">
        <v>6851.7</v>
      </c>
      <c r="N483" s="832">
        <v>9</v>
      </c>
      <c r="O483" s="836">
        <v>1</v>
      </c>
      <c r="P483" s="835">
        <v>6851.7</v>
      </c>
      <c r="Q483" s="837">
        <v>1</v>
      </c>
      <c r="R483" s="832">
        <v>9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4</v>
      </c>
      <c r="B484" s="832" t="s">
        <v>2047</v>
      </c>
      <c r="C484" s="832" t="s">
        <v>2054</v>
      </c>
      <c r="D484" s="833" t="s">
        <v>3990</v>
      </c>
      <c r="E484" s="834" t="s">
        <v>2073</v>
      </c>
      <c r="F484" s="832" t="s">
        <v>2050</v>
      </c>
      <c r="G484" s="832" t="s">
        <v>2254</v>
      </c>
      <c r="H484" s="832" t="s">
        <v>576</v>
      </c>
      <c r="I484" s="832" t="s">
        <v>2983</v>
      </c>
      <c r="J484" s="832" t="s">
        <v>2984</v>
      </c>
      <c r="K484" s="832" t="s">
        <v>2985</v>
      </c>
      <c r="L484" s="835">
        <v>5343.9</v>
      </c>
      <c r="M484" s="835">
        <v>37407.299999999996</v>
      </c>
      <c r="N484" s="832">
        <v>7</v>
      </c>
      <c r="O484" s="836">
        <v>3</v>
      </c>
      <c r="P484" s="835">
        <v>37407.299999999996</v>
      </c>
      <c r="Q484" s="837">
        <v>1</v>
      </c>
      <c r="R484" s="832">
        <v>7</v>
      </c>
      <c r="S484" s="837">
        <v>1</v>
      </c>
      <c r="T484" s="836">
        <v>3</v>
      </c>
      <c r="U484" s="838">
        <v>1</v>
      </c>
    </row>
    <row r="485" spans="1:21" ht="14.4" customHeight="1" x14ac:dyDescent="0.3">
      <c r="A485" s="831">
        <v>4</v>
      </c>
      <c r="B485" s="832" t="s">
        <v>2047</v>
      </c>
      <c r="C485" s="832" t="s">
        <v>2054</v>
      </c>
      <c r="D485" s="833" t="s">
        <v>3990</v>
      </c>
      <c r="E485" s="834" t="s">
        <v>2073</v>
      </c>
      <c r="F485" s="832" t="s">
        <v>2050</v>
      </c>
      <c r="G485" s="832" t="s">
        <v>2254</v>
      </c>
      <c r="H485" s="832" t="s">
        <v>576</v>
      </c>
      <c r="I485" s="832" t="s">
        <v>2434</v>
      </c>
      <c r="J485" s="832" t="s">
        <v>2435</v>
      </c>
      <c r="K485" s="832" t="s">
        <v>2436</v>
      </c>
      <c r="L485" s="835">
        <v>1500.3</v>
      </c>
      <c r="M485" s="835">
        <v>31506.3</v>
      </c>
      <c r="N485" s="832">
        <v>21</v>
      </c>
      <c r="O485" s="836">
        <v>5</v>
      </c>
      <c r="P485" s="835">
        <v>31506.3</v>
      </c>
      <c r="Q485" s="837">
        <v>1</v>
      </c>
      <c r="R485" s="832">
        <v>21</v>
      </c>
      <c r="S485" s="837">
        <v>1</v>
      </c>
      <c r="T485" s="836">
        <v>5</v>
      </c>
      <c r="U485" s="838">
        <v>1</v>
      </c>
    </row>
    <row r="486" spans="1:21" ht="14.4" customHeight="1" x14ac:dyDescent="0.3">
      <c r="A486" s="831">
        <v>4</v>
      </c>
      <c r="B486" s="832" t="s">
        <v>2047</v>
      </c>
      <c r="C486" s="832" t="s">
        <v>2054</v>
      </c>
      <c r="D486" s="833" t="s">
        <v>3990</v>
      </c>
      <c r="E486" s="834" t="s">
        <v>2073</v>
      </c>
      <c r="F486" s="832" t="s">
        <v>2050</v>
      </c>
      <c r="G486" s="832" t="s">
        <v>2254</v>
      </c>
      <c r="H486" s="832" t="s">
        <v>576</v>
      </c>
      <c r="I486" s="832" t="s">
        <v>2986</v>
      </c>
      <c r="J486" s="832" t="s">
        <v>2987</v>
      </c>
      <c r="K486" s="832" t="s">
        <v>2988</v>
      </c>
      <c r="L486" s="835">
        <v>1500.3</v>
      </c>
      <c r="M486" s="835">
        <v>3000.6</v>
      </c>
      <c r="N486" s="832">
        <v>2</v>
      </c>
      <c r="O486" s="836">
        <v>2</v>
      </c>
      <c r="P486" s="835">
        <v>3000.6</v>
      </c>
      <c r="Q486" s="837">
        <v>1</v>
      </c>
      <c r="R486" s="832">
        <v>2</v>
      </c>
      <c r="S486" s="837">
        <v>1</v>
      </c>
      <c r="T486" s="836">
        <v>2</v>
      </c>
      <c r="U486" s="838">
        <v>1</v>
      </c>
    </row>
    <row r="487" spans="1:21" ht="14.4" customHeight="1" x14ac:dyDescent="0.3">
      <c r="A487" s="831">
        <v>4</v>
      </c>
      <c r="B487" s="832" t="s">
        <v>2047</v>
      </c>
      <c r="C487" s="832" t="s">
        <v>2054</v>
      </c>
      <c r="D487" s="833" t="s">
        <v>3990</v>
      </c>
      <c r="E487" s="834" t="s">
        <v>2073</v>
      </c>
      <c r="F487" s="832" t="s">
        <v>2050</v>
      </c>
      <c r="G487" s="832" t="s">
        <v>2254</v>
      </c>
      <c r="H487" s="832" t="s">
        <v>576</v>
      </c>
      <c r="I487" s="832" t="s">
        <v>2989</v>
      </c>
      <c r="J487" s="832" t="s">
        <v>2990</v>
      </c>
      <c r="K487" s="832" t="s">
        <v>2991</v>
      </c>
      <c r="L487" s="835">
        <v>1500.3</v>
      </c>
      <c r="M487" s="835">
        <v>3000.6</v>
      </c>
      <c r="N487" s="832">
        <v>2</v>
      </c>
      <c r="O487" s="836">
        <v>1</v>
      </c>
      <c r="P487" s="835">
        <v>3000.6</v>
      </c>
      <c r="Q487" s="837">
        <v>1</v>
      </c>
      <c r="R487" s="832">
        <v>2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4</v>
      </c>
      <c r="B488" s="832" t="s">
        <v>2047</v>
      </c>
      <c r="C488" s="832" t="s">
        <v>2054</v>
      </c>
      <c r="D488" s="833" t="s">
        <v>3990</v>
      </c>
      <c r="E488" s="834" t="s">
        <v>2073</v>
      </c>
      <c r="F488" s="832" t="s">
        <v>2050</v>
      </c>
      <c r="G488" s="832" t="s">
        <v>2254</v>
      </c>
      <c r="H488" s="832" t="s">
        <v>576</v>
      </c>
      <c r="I488" s="832" t="s">
        <v>2440</v>
      </c>
      <c r="J488" s="832" t="s">
        <v>2441</v>
      </c>
      <c r="K488" s="832" t="s">
        <v>2442</v>
      </c>
      <c r="L488" s="835">
        <v>2814.63</v>
      </c>
      <c r="M488" s="835">
        <v>25331.670000000002</v>
      </c>
      <c r="N488" s="832">
        <v>9</v>
      </c>
      <c r="O488" s="836">
        <v>1</v>
      </c>
      <c r="P488" s="835">
        <v>25331.670000000002</v>
      </c>
      <c r="Q488" s="837">
        <v>1</v>
      </c>
      <c r="R488" s="832">
        <v>9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4</v>
      </c>
      <c r="B489" s="832" t="s">
        <v>2047</v>
      </c>
      <c r="C489" s="832" t="s">
        <v>2054</v>
      </c>
      <c r="D489" s="833" t="s">
        <v>3990</v>
      </c>
      <c r="E489" s="834" t="s">
        <v>2073</v>
      </c>
      <c r="F489" s="832" t="s">
        <v>2050</v>
      </c>
      <c r="G489" s="832" t="s">
        <v>2254</v>
      </c>
      <c r="H489" s="832" t="s">
        <v>576</v>
      </c>
      <c r="I489" s="832" t="s">
        <v>2443</v>
      </c>
      <c r="J489" s="832" t="s">
        <v>2441</v>
      </c>
      <c r="K489" s="832" t="s">
        <v>2444</v>
      </c>
      <c r="L489" s="835">
        <v>2814.63</v>
      </c>
      <c r="M489" s="835">
        <v>25331.670000000002</v>
      </c>
      <c r="N489" s="832">
        <v>9</v>
      </c>
      <c r="O489" s="836">
        <v>1</v>
      </c>
      <c r="P489" s="835">
        <v>25331.670000000002</v>
      </c>
      <c r="Q489" s="837">
        <v>1</v>
      </c>
      <c r="R489" s="832">
        <v>9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4</v>
      </c>
      <c r="B490" s="832" t="s">
        <v>2047</v>
      </c>
      <c r="C490" s="832" t="s">
        <v>2054</v>
      </c>
      <c r="D490" s="833" t="s">
        <v>3990</v>
      </c>
      <c r="E490" s="834" t="s">
        <v>2073</v>
      </c>
      <c r="F490" s="832" t="s">
        <v>2050</v>
      </c>
      <c r="G490" s="832" t="s">
        <v>2254</v>
      </c>
      <c r="H490" s="832" t="s">
        <v>576</v>
      </c>
      <c r="I490" s="832" t="s">
        <v>2445</v>
      </c>
      <c r="J490" s="832" t="s">
        <v>2446</v>
      </c>
      <c r="K490" s="832" t="s">
        <v>2447</v>
      </c>
      <c r="L490" s="835">
        <v>260.51</v>
      </c>
      <c r="M490" s="835">
        <v>781.53</v>
      </c>
      <c r="N490" s="832">
        <v>3</v>
      </c>
      <c r="O490" s="836">
        <v>3</v>
      </c>
      <c r="P490" s="835">
        <v>781.53</v>
      </c>
      <c r="Q490" s="837">
        <v>1</v>
      </c>
      <c r="R490" s="832">
        <v>3</v>
      </c>
      <c r="S490" s="837">
        <v>1</v>
      </c>
      <c r="T490" s="836">
        <v>3</v>
      </c>
      <c r="U490" s="838">
        <v>1</v>
      </c>
    </row>
    <row r="491" spans="1:21" ht="14.4" customHeight="1" x14ac:dyDescent="0.3">
      <c r="A491" s="831">
        <v>4</v>
      </c>
      <c r="B491" s="832" t="s">
        <v>2047</v>
      </c>
      <c r="C491" s="832" t="s">
        <v>2054</v>
      </c>
      <c r="D491" s="833" t="s">
        <v>3990</v>
      </c>
      <c r="E491" s="834" t="s">
        <v>2073</v>
      </c>
      <c r="F491" s="832" t="s">
        <v>2050</v>
      </c>
      <c r="G491" s="832" t="s">
        <v>2254</v>
      </c>
      <c r="H491" s="832" t="s">
        <v>576</v>
      </c>
      <c r="I491" s="832" t="s">
        <v>2448</v>
      </c>
      <c r="J491" s="832" t="s">
        <v>2449</v>
      </c>
      <c r="K491" s="832" t="s">
        <v>2450</v>
      </c>
      <c r="L491" s="835">
        <v>5341.94</v>
      </c>
      <c r="M491" s="835">
        <v>32051.64</v>
      </c>
      <c r="N491" s="832">
        <v>6</v>
      </c>
      <c r="O491" s="836">
        <v>5</v>
      </c>
      <c r="P491" s="835">
        <v>32051.64</v>
      </c>
      <c r="Q491" s="837">
        <v>1</v>
      </c>
      <c r="R491" s="832">
        <v>6</v>
      </c>
      <c r="S491" s="837">
        <v>1</v>
      </c>
      <c r="T491" s="836">
        <v>5</v>
      </c>
      <c r="U491" s="838">
        <v>1</v>
      </c>
    </row>
    <row r="492" spans="1:21" ht="14.4" customHeight="1" x14ac:dyDescent="0.3">
      <c r="A492" s="831">
        <v>4</v>
      </c>
      <c r="B492" s="832" t="s">
        <v>2047</v>
      </c>
      <c r="C492" s="832" t="s">
        <v>2054</v>
      </c>
      <c r="D492" s="833" t="s">
        <v>3990</v>
      </c>
      <c r="E492" s="834" t="s">
        <v>2073</v>
      </c>
      <c r="F492" s="832" t="s">
        <v>2050</v>
      </c>
      <c r="G492" s="832" t="s">
        <v>2254</v>
      </c>
      <c r="H492" s="832" t="s">
        <v>576</v>
      </c>
      <c r="I492" s="832" t="s">
        <v>2454</v>
      </c>
      <c r="J492" s="832" t="s">
        <v>2455</v>
      </c>
      <c r="K492" s="832" t="s">
        <v>2456</v>
      </c>
      <c r="L492" s="835">
        <v>445.63</v>
      </c>
      <c r="M492" s="835">
        <v>4456.2999999999993</v>
      </c>
      <c r="N492" s="832">
        <v>10</v>
      </c>
      <c r="O492" s="836">
        <v>6</v>
      </c>
      <c r="P492" s="835">
        <v>4456.2999999999993</v>
      </c>
      <c r="Q492" s="837">
        <v>1</v>
      </c>
      <c r="R492" s="832">
        <v>10</v>
      </c>
      <c r="S492" s="837">
        <v>1</v>
      </c>
      <c r="T492" s="836">
        <v>6</v>
      </c>
      <c r="U492" s="838">
        <v>1</v>
      </c>
    </row>
    <row r="493" spans="1:21" ht="14.4" customHeight="1" x14ac:dyDescent="0.3">
      <c r="A493" s="831">
        <v>4</v>
      </c>
      <c r="B493" s="832" t="s">
        <v>2047</v>
      </c>
      <c r="C493" s="832" t="s">
        <v>2054</v>
      </c>
      <c r="D493" s="833" t="s">
        <v>3990</v>
      </c>
      <c r="E493" s="834" t="s">
        <v>2073</v>
      </c>
      <c r="F493" s="832" t="s">
        <v>2050</v>
      </c>
      <c r="G493" s="832" t="s">
        <v>2254</v>
      </c>
      <c r="H493" s="832" t="s">
        <v>576</v>
      </c>
      <c r="I493" s="832" t="s">
        <v>2460</v>
      </c>
      <c r="J493" s="832" t="s">
        <v>2461</v>
      </c>
      <c r="K493" s="832" t="s">
        <v>2462</v>
      </c>
      <c r="L493" s="835">
        <v>2815.92</v>
      </c>
      <c r="M493" s="835">
        <v>30975.119999999999</v>
      </c>
      <c r="N493" s="832">
        <v>11</v>
      </c>
      <c r="O493" s="836">
        <v>2</v>
      </c>
      <c r="P493" s="835">
        <v>30975.119999999999</v>
      </c>
      <c r="Q493" s="837">
        <v>1</v>
      </c>
      <c r="R493" s="832">
        <v>11</v>
      </c>
      <c r="S493" s="837">
        <v>1</v>
      </c>
      <c r="T493" s="836">
        <v>2</v>
      </c>
      <c r="U493" s="838">
        <v>1</v>
      </c>
    </row>
    <row r="494" spans="1:21" ht="14.4" customHeight="1" x14ac:dyDescent="0.3">
      <c r="A494" s="831">
        <v>4</v>
      </c>
      <c r="B494" s="832" t="s">
        <v>2047</v>
      </c>
      <c r="C494" s="832" t="s">
        <v>2054</v>
      </c>
      <c r="D494" s="833" t="s">
        <v>3990</v>
      </c>
      <c r="E494" s="834" t="s">
        <v>2073</v>
      </c>
      <c r="F494" s="832" t="s">
        <v>2050</v>
      </c>
      <c r="G494" s="832" t="s">
        <v>2254</v>
      </c>
      <c r="H494" s="832" t="s">
        <v>576</v>
      </c>
      <c r="I494" s="832" t="s">
        <v>2992</v>
      </c>
      <c r="J494" s="832" t="s">
        <v>2993</v>
      </c>
      <c r="K494" s="832" t="s">
        <v>2994</v>
      </c>
      <c r="L494" s="835">
        <v>1023.03</v>
      </c>
      <c r="M494" s="835">
        <v>2046.06</v>
      </c>
      <c r="N494" s="832">
        <v>2</v>
      </c>
      <c r="O494" s="836">
        <v>1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4</v>
      </c>
      <c r="B495" s="832" t="s">
        <v>2047</v>
      </c>
      <c r="C495" s="832" t="s">
        <v>2054</v>
      </c>
      <c r="D495" s="833" t="s">
        <v>3990</v>
      </c>
      <c r="E495" s="834" t="s">
        <v>2073</v>
      </c>
      <c r="F495" s="832" t="s">
        <v>2050</v>
      </c>
      <c r="G495" s="832" t="s">
        <v>2254</v>
      </c>
      <c r="H495" s="832" t="s">
        <v>576</v>
      </c>
      <c r="I495" s="832" t="s">
        <v>2995</v>
      </c>
      <c r="J495" s="832" t="s">
        <v>2993</v>
      </c>
      <c r="K495" s="832" t="s">
        <v>2996</v>
      </c>
      <c r="L495" s="835">
        <v>1023.03</v>
      </c>
      <c r="M495" s="835">
        <v>22506.66</v>
      </c>
      <c r="N495" s="832">
        <v>22</v>
      </c>
      <c r="O495" s="836">
        <v>3</v>
      </c>
      <c r="P495" s="835">
        <v>22506.66</v>
      </c>
      <c r="Q495" s="837">
        <v>1</v>
      </c>
      <c r="R495" s="832">
        <v>22</v>
      </c>
      <c r="S495" s="837">
        <v>1</v>
      </c>
      <c r="T495" s="836">
        <v>3</v>
      </c>
      <c r="U495" s="838">
        <v>1</v>
      </c>
    </row>
    <row r="496" spans="1:21" ht="14.4" customHeight="1" x14ac:dyDescent="0.3">
      <c r="A496" s="831">
        <v>4</v>
      </c>
      <c r="B496" s="832" t="s">
        <v>2047</v>
      </c>
      <c r="C496" s="832" t="s">
        <v>2054</v>
      </c>
      <c r="D496" s="833" t="s">
        <v>3990</v>
      </c>
      <c r="E496" s="834" t="s">
        <v>2073</v>
      </c>
      <c r="F496" s="832" t="s">
        <v>2050</v>
      </c>
      <c r="G496" s="832" t="s">
        <v>2254</v>
      </c>
      <c r="H496" s="832" t="s">
        <v>576</v>
      </c>
      <c r="I496" s="832" t="s">
        <v>2997</v>
      </c>
      <c r="J496" s="832" t="s">
        <v>2998</v>
      </c>
      <c r="K496" s="832" t="s">
        <v>2999</v>
      </c>
      <c r="L496" s="835">
        <v>1137.67</v>
      </c>
      <c r="M496" s="835">
        <v>2275.34</v>
      </c>
      <c r="N496" s="832">
        <v>2</v>
      </c>
      <c r="O496" s="836">
        <v>1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4</v>
      </c>
      <c r="B497" s="832" t="s">
        <v>2047</v>
      </c>
      <c r="C497" s="832" t="s">
        <v>2054</v>
      </c>
      <c r="D497" s="833" t="s">
        <v>3990</v>
      </c>
      <c r="E497" s="834" t="s">
        <v>2073</v>
      </c>
      <c r="F497" s="832" t="s">
        <v>2050</v>
      </c>
      <c r="G497" s="832" t="s">
        <v>2254</v>
      </c>
      <c r="H497" s="832" t="s">
        <v>576</v>
      </c>
      <c r="I497" s="832" t="s">
        <v>3000</v>
      </c>
      <c r="J497" s="832" t="s">
        <v>2998</v>
      </c>
      <c r="K497" s="832" t="s">
        <v>3001</v>
      </c>
      <c r="L497" s="835">
        <v>1137.67</v>
      </c>
      <c r="M497" s="835">
        <v>14789.710000000001</v>
      </c>
      <c r="N497" s="832">
        <v>13</v>
      </c>
      <c r="O497" s="836">
        <v>4</v>
      </c>
      <c r="P497" s="835">
        <v>12514.37</v>
      </c>
      <c r="Q497" s="837">
        <v>0.84615384615384615</v>
      </c>
      <c r="R497" s="832">
        <v>11</v>
      </c>
      <c r="S497" s="837">
        <v>0.84615384615384615</v>
      </c>
      <c r="T497" s="836">
        <v>3</v>
      </c>
      <c r="U497" s="838">
        <v>0.75</v>
      </c>
    </row>
    <row r="498" spans="1:21" ht="14.4" customHeight="1" x14ac:dyDescent="0.3">
      <c r="A498" s="831">
        <v>4</v>
      </c>
      <c r="B498" s="832" t="s">
        <v>2047</v>
      </c>
      <c r="C498" s="832" t="s">
        <v>2054</v>
      </c>
      <c r="D498" s="833" t="s">
        <v>3990</v>
      </c>
      <c r="E498" s="834" t="s">
        <v>2073</v>
      </c>
      <c r="F498" s="832" t="s">
        <v>2050</v>
      </c>
      <c r="G498" s="832" t="s">
        <v>2254</v>
      </c>
      <c r="H498" s="832" t="s">
        <v>576</v>
      </c>
      <c r="I498" s="832" t="s">
        <v>3002</v>
      </c>
      <c r="J498" s="832" t="s">
        <v>3003</v>
      </c>
      <c r="K498" s="832" t="s">
        <v>3004</v>
      </c>
      <c r="L498" s="835">
        <v>984.16</v>
      </c>
      <c r="M498" s="835">
        <v>2952.48</v>
      </c>
      <c r="N498" s="832">
        <v>3</v>
      </c>
      <c r="O498" s="836">
        <v>3</v>
      </c>
      <c r="P498" s="835">
        <v>2952.48</v>
      </c>
      <c r="Q498" s="837">
        <v>1</v>
      </c>
      <c r="R498" s="832">
        <v>3</v>
      </c>
      <c r="S498" s="837">
        <v>1</v>
      </c>
      <c r="T498" s="836">
        <v>3</v>
      </c>
      <c r="U498" s="838">
        <v>1</v>
      </c>
    </row>
    <row r="499" spans="1:21" ht="14.4" customHeight="1" x14ac:dyDescent="0.3">
      <c r="A499" s="831">
        <v>4</v>
      </c>
      <c r="B499" s="832" t="s">
        <v>2047</v>
      </c>
      <c r="C499" s="832" t="s">
        <v>2054</v>
      </c>
      <c r="D499" s="833" t="s">
        <v>3990</v>
      </c>
      <c r="E499" s="834" t="s">
        <v>2073</v>
      </c>
      <c r="F499" s="832" t="s">
        <v>2050</v>
      </c>
      <c r="G499" s="832" t="s">
        <v>2254</v>
      </c>
      <c r="H499" s="832" t="s">
        <v>576</v>
      </c>
      <c r="I499" s="832" t="s">
        <v>2463</v>
      </c>
      <c r="J499" s="832" t="s">
        <v>2464</v>
      </c>
      <c r="K499" s="832" t="s">
        <v>2465</v>
      </c>
      <c r="L499" s="835">
        <v>5343.9</v>
      </c>
      <c r="M499" s="835">
        <v>10687.8</v>
      </c>
      <c r="N499" s="832">
        <v>2</v>
      </c>
      <c r="O499" s="836">
        <v>1</v>
      </c>
      <c r="P499" s="835">
        <v>10687.8</v>
      </c>
      <c r="Q499" s="837">
        <v>1</v>
      </c>
      <c r="R499" s="832">
        <v>2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4</v>
      </c>
      <c r="B500" s="832" t="s">
        <v>2047</v>
      </c>
      <c r="C500" s="832" t="s">
        <v>2054</v>
      </c>
      <c r="D500" s="833" t="s">
        <v>3990</v>
      </c>
      <c r="E500" s="834" t="s">
        <v>2073</v>
      </c>
      <c r="F500" s="832" t="s">
        <v>2050</v>
      </c>
      <c r="G500" s="832" t="s">
        <v>2254</v>
      </c>
      <c r="H500" s="832" t="s">
        <v>576</v>
      </c>
      <c r="I500" s="832" t="s">
        <v>3005</v>
      </c>
      <c r="J500" s="832" t="s">
        <v>2386</v>
      </c>
      <c r="K500" s="832" t="s">
        <v>2370</v>
      </c>
      <c r="L500" s="835">
        <v>173.85</v>
      </c>
      <c r="M500" s="835">
        <v>347.7</v>
      </c>
      <c r="N500" s="832">
        <v>2</v>
      </c>
      <c r="O500" s="836">
        <v>2</v>
      </c>
      <c r="P500" s="835">
        <v>347.7</v>
      </c>
      <c r="Q500" s="837">
        <v>1</v>
      </c>
      <c r="R500" s="832">
        <v>2</v>
      </c>
      <c r="S500" s="837">
        <v>1</v>
      </c>
      <c r="T500" s="836">
        <v>2</v>
      </c>
      <c r="U500" s="838">
        <v>1</v>
      </c>
    </row>
    <row r="501" spans="1:21" ht="14.4" customHeight="1" x14ac:dyDescent="0.3">
      <c r="A501" s="831">
        <v>4</v>
      </c>
      <c r="B501" s="832" t="s">
        <v>2047</v>
      </c>
      <c r="C501" s="832" t="s">
        <v>2054</v>
      </c>
      <c r="D501" s="833" t="s">
        <v>3990</v>
      </c>
      <c r="E501" s="834" t="s">
        <v>2073</v>
      </c>
      <c r="F501" s="832" t="s">
        <v>2050</v>
      </c>
      <c r="G501" s="832" t="s">
        <v>2254</v>
      </c>
      <c r="H501" s="832" t="s">
        <v>576</v>
      </c>
      <c r="I501" s="832" t="s">
        <v>2468</v>
      </c>
      <c r="J501" s="832" t="s">
        <v>2469</v>
      </c>
      <c r="K501" s="832" t="s">
        <v>2470</v>
      </c>
      <c r="L501" s="835">
        <v>491.09</v>
      </c>
      <c r="M501" s="835">
        <v>1473.27</v>
      </c>
      <c r="N501" s="832">
        <v>3</v>
      </c>
      <c r="O501" s="836">
        <v>3</v>
      </c>
      <c r="P501" s="835">
        <v>1473.27</v>
      </c>
      <c r="Q501" s="837">
        <v>1</v>
      </c>
      <c r="R501" s="832">
        <v>3</v>
      </c>
      <c r="S501" s="837">
        <v>1</v>
      </c>
      <c r="T501" s="836">
        <v>3</v>
      </c>
      <c r="U501" s="838">
        <v>1</v>
      </c>
    </row>
    <row r="502" spans="1:21" ht="14.4" customHeight="1" x14ac:dyDescent="0.3">
      <c r="A502" s="831">
        <v>4</v>
      </c>
      <c r="B502" s="832" t="s">
        <v>2047</v>
      </c>
      <c r="C502" s="832" t="s">
        <v>2054</v>
      </c>
      <c r="D502" s="833" t="s">
        <v>3990</v>
      </c>
      <c r="E502" s="834" t="s">
        <v>2073</v>
      </c>
      <c r="F502" s="832" t="s">
        <v>2050</v>
      </c>
      <c r="G502" s="832" t="s">
        <v>2254</v>
      </c>
      <c r="H502" s="832" t="s">
        <v>576</v>
      </c>
      <c r="I502" s="832" t="s">
        <v>2471</v>
      </c>
      <c r="J502" s="832" t="s">
        <v>2472</v>
      </c>
      <c r="K502" s="832" t="s">
        <v>2473</v>
      </c>
      <c r="L502" s="835">
        <v>300</v>
      </c>
      <c r="M502" s="835">
        <v>12600</v>
      </c>
      <c r="N502" s="832">
        <v>42</v>
      </c>
      <c r="O502" s="836">
        <v>16</v>
      </c>
      <c r="P502" s="835">
        <v>10800</v>
      </c>
      <c r="Q502" s="837">
        <v>0.8571428571428571</v>
      </c>
      <c r="R502" s="832">
        <v>36</v>
      </c>
      <c r="S502" s="837">
        <v>0.8571428571428571</v>
      </c>
      <c r="T502" s="836">
        <v>14</v>
      </c>
      <c r="U502" s="838">
        <v>0.875</v>
      </c>
    </row>
    <row r="503" spans="1:21" ht="14.4" customHeight="1" x14ac:dyDescent="0.3">
      <c r="A503" s="831">
        <v>4</v>
      </c>
      <c r="B503" s="832" t="s">
        <v>2047</v>
      </c>
      <c r="C503" s="832" t="s">
        <v>2054</v>
      </c>
      <c r="D503" s="833" t="s">
        <v>3990</v>
      </c>
      <c r="E503" s="834" t="s">
        <v>2073</v>
      </c>
      <c r="F503" s="832" t="s">
        <v>2050</v>
      </c>
      <c r="G503" s="832" t="s">
        <v>2254</v>
      </c>
      <c r="H503" s="832" t="s">
        <v>576</v>
      </c>
      <c r="I503" s="832" t="s">
        <v>2474</v>
      </c>
      <c r="J503" s="832" t="s">
        <v>2475</v>
      </c>
      <c r="K503" s="832" t="s">
        <v>2476</v>
      </c>
      <c r="L503" s="835">
        <v>224.7</v>
      </c>
      <c r="M503" s="835">
        <v>1572.8999999999999</v>
      </c>
      <c r="N503" s="832">
        <v>7</v>
      </c>
      <c r="O503" s="836">
        <v>4</v>
      </c>
      <c r="P503" s="835">
        <v>1572.8999999999999</v>
      </c>
      <c r="Q503" s="837">
        <v>1</v>
      </c>
      <c r="R503" s="832">
        <v>7</v>
      </c>
      <c r="S503" s="837">
        <v>1</v>
      </c>
      <c r="T503" s="836">
        <v>4</v>
      </c>
      <c r="U503" s="838">
        <v>1</v>
      </c>
    </row>
    <row r="504" spans="1:21" ht="14.4" customHeight="1" x14ac:dyDescent="0.3">
      <c r="A504" s="831">
        <v>4</v>
      </c>
      <c r="B504" s="832" t="s">
        <v>2047</v>
      </c>
      <c r="C504" s="832" t="s">
        <v>2054</v>
      </c>
      <c r="D504" s="833" t="s">
        <v>3990</v>
      </c>
      <c r="E504" s="834" t="s">
        <v>2073</v>
      </c>
      <c r="F504" s="832" t="s">
        <v>2050</v>
      </c>
      <c r="G504" s="832" t="s">
        <v>2254</v>
      </c>
      <c r="H504" s="832" t="s">
        <v>576</v>
      </c>
      <c r="I504" s="832" t="s">
        <v>3006</v>
      </c>
      <c r="J504" s="832" t="s">
        <v>3007</v>
      </c>
      <c r="K504" s="832" t="s">
        <v>3008</v>
      </c>
      <c r="L504" s="835">
        <v>128</v>
      </c>
      <c r="M504" s="835">
        <v>1792</v>
      </c>
      <c r="N504" s="832">
        <v>14</v>
      </c>
      <c r="O504" s="836">
        <v>9</v>
      </c>
      <c r="P504" s="835">
        <v>1792</v>
      </c>
      <c r="Q504" s="837">
        <v>1</v>
      </c>
      <c r="R504" s="832">
        <v>14</v>
      </c>
      <c r="S504" s="837">
        <v>1</v>
      </c>
      <c r="T504" s="836">
        <v>9</v>
      </c>
      <c r="U504" s="838">
        <v>1</v>
      </c>
    </row>
    <row r="505" spans="1:21" ht="14.4" customHeight="1" x14ac:dyDescent="0.3">
      <c r="A505" s="831">
        <v>4</v>
      </c>
      <c r="B505" s="832" t="s">
        <v>2047</v>
      </c>
      <c r="C505" s="832" t="s">
        <v>2054</v>
      </c>
      <c r="D505" s="833" t="s">
        <v>3990</v>
      </c>
      <c r="E505" s="834" t="s">
        <v>2073</v>
      </c>
      <c r="F505" s="832" t="s">
        <v>2050</v>
      </c>
      <c r="G505" s="832" t="s">
        <v>2254</v>
      </c>
      <c r="H505" s="832" t="s">
        <v>576</v>
      </c>
      <c r="I505" s="832" t="s">
        <v>2477</v>
      </c>
      <c r="J505" s="832" t="s">
        <v>2478</v>
      </c>
      <c r="K505" s="832" t="s">
        <v>1352</v>
      </c>
      <c r="L505" s="835">
        <v>981</v>
      </c>
      <c r="M505" s="835">
        <v>3924</v>
      </c>
      <c r="N505" s="832">
        <v>4</v>
      </c>
      <c r="O505" s="836">
        <v>4</v>
      </c>
      <c r="P505" s="835">
        <v>3924</v>
      </c>
      <c r="Q505" s="837">
        <v>1</v>
      </c>
      <c r="R505" s="832">
        <v>4</v>
      </c>
      <c r="S505" s="837">
        <v>1</v>
      </c>
      <c r="T505" s="836">
        <v>4</v>
      </c>
      <c r="U505" s="838">
        <v>1</v>
      </c>
    </row>
    <row r="506" spans="1:21" ht="14.4" customHeight="1" x14ac:dyDescent="0.3">
      <c r="A506" s="831">
        <v>4</v>
      </c>
      <c r="B506" s="832" t="s">
        <v>2047</v>
      </c>
      <c r="C506" s="832" t="s">
        <v>2054</v>
      </c>
      <c r="D506" s="833" t="s">
        <v>3990</v>
      </c>
      <c r="E506" s="834" t="s">
        <v>2073</v>
      </c>
      <c r="F506" s="832" t="s">
        <v>2050</v>
      </c>
      <c r="G506" s="832" t="s">
        <v>2254</v>
      </c>
      <c r="H506" s="832" t="s">
        <v>576</v>
      </c>
      <c r="I506" s="832" t="s">
        <v>2479</v>
      </c>
      <c r="J506" s="832" t="s">
        <v>2480</v>
      </c>
      <c r="K506" s="832" t="s">
        <v>2481</v>
      </c>
      <c r="L506" s="835">
        <v>175</v>
      </c>
      <c r="M506" s="835">
        <v>4900</v>
      </c>
      <c r="N506" s="832">
        <v>28</v>
      </c>
      <c r="O506" s="836">
        <v>23</v>
      </c>
      <c r="P506" s="835">
        <v>2975</v>
      </c>
      <c r="Q506" s="837">
        <v>0.6071428571428571</v>
      </c>
      <c r="R506" s="832">
        <v>17</v>
      </c>
      <c r="S506" s="837">
        <v>0.6071428571428571</v>
      </c>
      <c r="T506" s="836">
        <v>15</v>
      </c>
      <c r="U506" s="838">
        <v>0.65217391304347827</v>
      </c>
    </row>
    <row r="507" spans="1:21" ht="14.4" customHeight="1" x14ac:dyDescent="0.3">
      <c r="A507" s="831">
        <v>4</v>
      </c>
      <c r="B507" s="832" t="s">
        <v>2047</v>
      </c>
      <c r="C507" s="832" t="s">
        <v>2054</v>
      </c>
      <c r="D507" s="833" t="s">
        <v>3990</v>
      </c>
      <c r="E507" s="834" t="s">
        <v>2073</v>
      </c>
      <c r="F507" s="832" t="s">
        <v>2050</v>
      </c>
      <c r="G507" s="832" t="s">
        <v>2254</v>
      </c>
      <c r="H507" s="832" t="s">
        <v>576</v>
      </c>
      <c r="I507" s="832" t="s">
        <v>2482</v>
      </c>
      <c r="J507" s="832" t="s">
        <v>2480</v>
      </c>
      <c r="K507" s="832" t="s">
        <v>2483</v>
      </c>
      <c r="L507" s="835">
        <v>135</v>
      </c>
      <c r="M507" s="835">
        <v>2430</v>
      </c>
      <c r="N507" s="832">
        <v>18</v>
      </c>
      <c r="O507" s="836">
        <v>14</v>
      </c>
      <c r="P507" s="835">
        <v>1215</v>
      </c>
      <c r="Q507" s="837">
        <v>0.5</v>
      </c>
      <c r="R507" s="832">
        <v>9</v>
      </c>
      <c r="S507" s="837">
        <v>0.5</v>
      </c>
      <c r="T507" s="836">
        <v>8</v>
      </c>
      <c r="U507" s="838">
        <v>0.5714285714285714</v>
      </c>
    </row>
    <row r="508" spans="1:21" ht="14.4" customHeight="1" x14ac:dyDescent="0.3">
      <c r="A508" s="831">
        <v>4</v>
      </c>
      <c r="B508" s="832" t="s">
        <v>2047</v>
      </c>
      <c r="C508" s="832" t="s">
        <v>2054</v>
      </c>
      <c r="D508" s="833" t="s">
        <v>3990</v>
      </c>
      <c r="E508" s="834" t="s">
        <v>2073</v>
      </c>
      <c r="F508" s="832" t="s">
        <v>2050</v>
      </c>
      <c r="G508" s="832" t="s">
        <v>2254</v>
      </c>
      <c r="H508" s="832" t="s">
        <v>576</v>
      </c>
      <c r="I508" s="832" t="s">
        <v>2484</v>
      </c>
      <c r="J508" s="832" t="s">
        <v>2485</v>
      </c>
      <c r="K508" s="832" t="s">
        <v>2370</v>
      </c>
      <c r="L508" s="835">
        <v>220.68</v>
      </c>
      <c r="M508" s="835">
        <v>1544.7600000000002</v>
      </c>
      <c r="N508" s="832">
        <v>7</v>
      </c>
      <c r="O508" s="836">
        <v>3</v>
      </c>
      <c r="P508" s="835">
        <v>1544.7600000000002</v>
      </c>
      <c r="Q508" s="837">
        <v>1</v>
      </c>
      <c r="R508" s="832">
        <v>7</v>
      </c>
      <c r="S508" s="837">
        <v>1</v>
      </c>
      <c r="T508" s="836">
        <v>3</v>
      </c>
      <c r="U508" s="838">
        <v>1</v>
      </c>
    </row>
    <row r="509" spans="1:21" ht="14.4" customHeight="1" x14ac:dyDescent="0.3">
      <c r="A509" s="831">
        <v>4</v>
      </c>
      <c r="B509" s="832" t="s">
        <v>2047</v>
      </c>
      <c r="C509" s="832" t="s">
        <v>2054</v>
      </c>
      <c r="D509" s="833" t="s">
        <v>3990</v>
      </c>
      <c r="E509" s="834" t="s">
        <v>2073</v>
      </c>
      <c r="F509" s="832" t="s">
        <v>2050</v>
      </c>
      <c r="G509" s="832" t="s">
        <v>2254</v>
      </c>
      <c r="H509" s="832" t="s">
        <v>576</v>
      </c>
      <c r="I509" s="832" t="s">
        <v>2486</v>
      </c>
      <c r="J509" s="832" t="s">
        <v>2487</v>
      </c>
      <c r="K509" s="832" t="s">
        <v>1352</v>
      </c>
      <c r="L509" s="835">
        <v>1526.74</v>
      </c>
      <c r="M509" s="835">
        <v>6106.96</v>
      </c>
      <c r="N509" s="832">
        <v>4</v>
      </c>
      <c r="O509" s="836">
        <v>1</v>
      </c>
      <c r="P509" s="835">
        <v>6106.96</v>
      </c>
      <c r="Q509" s="837">
        <v>1</v>
      </c>
      <c r="R509" s="832">
        <v>4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4</v>
      </c>
      <c r="B510" s="832" t="s">
        <v>2047</v>
      </c>
      <c r="C510" s="832" t="s">
        <v>2054</v>
      </c>
      <c r="D510" s="833" t="s">
        <v>3990</v>
      </c>
      <c r="E510" s="834" t="s">
        <v>2073</v>
      </c>
      <c r="F510" s="832" t="s">
        <v>2050</v>
      </c>
      <c r="G510" s="832" t="s">
        <v>2254</v>
      </c>
      <c r="H510" s="832" t="s">
        <v>576</v>
      </c>
      <c r="I510" s="832" t="s">
        <v>2488</v>
      </c>
      <c r="J510" s="832" t="s">
        <v>2489</v>
      </c>
      <c r="K510" s="832" t="s">
        <v>2490</v>
      </c>
      <c r="L510" s="835">
        <v>1000</v>
      </c>
      <c r="M510" s="835">
        <v>2000</v>
      </c>
      <c r="N510" s="832">
        <v>2</v>
      </c>
      <c r="O510" s="836">
        <v>2</v>
      </c>
      <c r="P510" s="835">
        <v>2000</v>
      </c>
      <c r="Q510" s="837">
        <v>1</v>
      </c>
      <c r="R510" s="832">
        <v>2</v>
      </c>
      <c r="S510" s="837">
        <v>1</v>
      </c>
      <c r="T510" s="836">
        <v>2</v>
      </c>
      <c r="U510" s="838">
        <v>1</v>
      </c>
    </row>
    <row r="511" spans="1:21" ht="14.4" customHeight="1" x14ac:dyDescent="0.3">
      <c r="A511" s="831">
        <v>4</v>
      </c>
      <c r="B511" s="832" t="s">
        <v>2047</v>
      </c>
      <c r="C511" s="832" t="s">
        <v>2054</v>
      </c>
      <c r="D511" s="833" t="s">
        <v>3990</v>
      </c>
      <c r="E511" s="834" t="s">
        <v>2073</v>
      </c>
      <c r="F511" s="832" t="s">
        <v>2050</v>
      </c>
      <c r="G511" s="832" t="s">
        <v>2254</v>
      </c>
      <c r="H511" s="832" t="s">
        <v>576</v>
      </c>
      <c r="I511" s="832" t="s">
        <v>3009</v>
      </c>
      <c r="J511" s="832" t="s">
        <v>3010</v>
      </c>
      <c r="K511" s="832" t="s">
        <v>3011</v>
      </c>
      <c r="L511" s="835">
        <v>5343.9</v>
      </c>
      <c r="M511" s="835">
        <v>32063.399999999998</v>
      </c>
      <c r="N511" s="832">
        <v>6</v>
      </c>
      <c r="O511" s="836">
        <v>2</v>
      </c>
      <c r="P511" s="835">
        <v>32063.399999999998</v>
      </c>
      <c r="Q511" s="837">
        <v>1</v>
      </c>
      <c r="R511" s="832">
        <v>6</v>
      </c>
      <c r="S511" s="837">
        <v>1</v>
      </c>
      <c r="T511" s="836">
        <v>2</v>
      </c>
      <c r="U511" s="838">
        <v>1</v>
      </c>
    </row>
    <row r="512" spans="1:21" ht="14.4" customHeight="1" x14ac:dyDescent="0.3">
      <c r="A512" s="831">
        <v>4</v>
      </c>
      <c r="B512" s="832" t="s">
        <v>2047</v>
      </c>
      <c r="C512" s="832" t="s">
        <v>2054</v>
      </c>
      <c r="D512" s="833" t="s">
        <v>3990</v>
      </c>
      <c r="E512" s="834" t="s">
        <v>2073</v>
      </c>
      <c r="F512" s="832" t="s">
        <v>2050</v>
      </c>
      <c r="G512" s="832" t="s">
        <v>2254</v>
      </c>
      <c r="H512" s="832" t="s">
        <v>576</v>
      </c>
      <c r="I512" s="832" t="s">
        <v>2491</v>
      </c>
      <c r="J512" s="832" t="s">
        <v>2341</v>
      </c>
      <c r="K512" s="832" t="s">
        <v>2492</v>
      </c>
      <c r="L512" s="835">
        <v>1074.31</v>
      </c>
      <c r="M512" s="835">
        <v>25783.439999999995</v>
      </c>
      <c r="N512" s="832">
        <v>24</v>
      </c>
      <c r="O512" s="836">
        <v>3</v>
      </c>
      <c r="P512" s="835">
        <v>25783.439999999995</v>
      </c>
      <c r="Q512" s="837">
        <v>1</v>
      </c>
      <c r="R512" s="832">
        <v>24</v>
      </c>
      <c r="S512" s="837">
        <v>1</v>
      </c>
      <c r="T512" s="836">
        <v>3</v>
      </c>
      <c r="U512" s="838">
        <v>1</v>
      </c>
    </row>
    <row r="513" spans="1:21" ht="14.4" customHeight="1" x14ac:dyDescent="0.3">
      <c r="A513" s="831">
        <v>4</v>
      </c>
      <c r="B513" s="832" t="s">
        <v>2047</v>
      </c>
      <c r="C513" s="832" t="s">
        <v>2054</v>
      </c>
      <c r="D513" s="833" t="s">
        <v>3990</v>
      </c>
      <c r="E513" s="834" t="s">
        <v>2073</v>
      </c>
      <c r="F513" s="832" t="s">
        <v>2050</v>
      </c>
      <c r="G513" s="832" t="s">
        <v>2254</v>
      </c>
      <c r="H513" s="832" t="s">
        <v>576</v>
      </c>
      <c r="I513" s="832" t="s">
        <v>2493</v>
      </c>
      <c r="J513" s="832" t="s">
        <v>2494</v>
      </c>
      <c r="K513" s="832" t="s">
        <v>2495</v>
      </c>
      <c r="L513" s="835">
        <v>2939</v>
      </c>
      <c r="M513" s="835">
        <v>82292</v>
      </c>
      <c r="N513" s="832">
        <v>28</v>
      </c>
      <c r="O513" s="836">
        <v>14</v>
      </c>
      <c r="P513" s="835">
        <v>79353</v>
      </c>
      <c r="Q513" s="837">
        <v>0.9642857142857143</v>
      </c>
      <c r="R513" s="832">
        <v>27</v>
      </c>
      <c r="S513" s="837">
        <v>0.9642857142857143</v>
      </c>
      <c r="T513" s="836">
        <v>13</v>
      </c>
      <c r="U513" s="838">
        <v>0.9285714285714286</v>
      </c>
    </row>
    <row r="514" spans="1:21" ht="14.4" customHeight="1" x14ac:dyDescent="0.3">
      <c r="A514" s="831">
        <v>4</v>
      </c>
      <c r="B514" s="832" t="s">
        <v>2047</v>
      </c>
      <c r="C514" s="832" t="s">
        <v>2054</v>
      </c>
      <c r="D514" s="833" t="s">
        <v>3990</v>
      </c>
      <c r="E514" s="834" t="s">
        <v>2073</v>
      </c>
      <c r="F514" s="832" t="s">
        <v>2050</v>
      </c>
      <c r="G514" s="832" t="s">
        <v>2254</v>
      </c>
      <c r="H514" s="832" t="s">
        <v>576</v>
      </c>
      <c r="I514" s="832" t="s">
        <v>2502</v>
      </c>
      <c r="J514" s="832" t="s">
        <v>2503</v>
      </c>
      <c r="K514" s="832" t="s">
        <v>2504</v>
      </c>
      <c r="L514" s="835">
        <v>630.11</v>
      </c>
      <c r="M514" s="835">
        <v>1260.22</v>
      </c>
      <c r="N514" s="832">
        <v>2</v>
      </c>
      <c r="O514" s="836">
        <v>1</v>
      </c>
      <c r="P514" s="835">
        <v>1260.22</v>
      </c>
      <c r="Q514" s="837">
        <v>1</v>
      </c>
      <c r="R514" s="832">
        <v>2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4</v>
      </c>
      <c r="B515" s="832" t="s">
        <v>2047</v>
      </c>
      <c r="C515" s="832" t="s">
        <v>2054</v>
      </c>
      <c r="D515" s="833" t="s">
        <v>3990</v>
      </c>
      <c r="E515" s="834" t="s">
        <v>2073</v>
      </c>
      <c r="F515" s="832" t="s">
        <v>2050</v>
      </c>
      <c r="G515" s="832" t="s">
        <v>2254</v>
      </c>
      <c r="H515" s="832" t="s">
        <v>576</v>
      </c>
      <c r="I515" s="832" t="s">
        <v>2505</v>
      </c>
      <c r="J515" s="832" t="s">
        <v>2506</v>
      </c>
      <c r="K515" s="832" t="s">
        <v>2507</v>
      </c>
      <c r="L515" s="835">
        <v>2284</v>
      </c>
      <c r="M515" s="835">
        <v>4568</v>
      </c>
      <c r="N515" s="832">
        <v>2</v>
      </c>
      <c r="O515" s="836">
        <v>2</v>
      </c>
      <c r="P515" s="835">
        <v>4568</v>
      </c>
      <c r="Q515" s="837">
        <v>1</v>
      </c>
      <c r="R515" s="832">
        <v>2</v>
      </c>
      <c r="S515" s="837">
        <v>1</v>
      </c>
      <c r="T515" s="836">
        <v>2</v>
      </c>
      <c r="U515" s="838">
        <v>1</v>
      </c>
    </row>
    <row r="516" spans="1:21" ht="14.4" customHeight="1" x14ac:dyDescent="0.3">
      <c r="A516" s="831">
        <v>4</v>
      </c>
      <c r="B516" s="832" t="s">
        <v>2047</v>
      </c>
      <c r="C516" s="832" t="s">
        <v>2054</v>
      </c>
      <c r="D516" s="833" t="s">
        <v>3990</v>
      </c>
      <c r="E516" s="834" t="s">
        <v>2073</v>
      </c>
      <c r="F516" s="832" t="s">
        <v>2050</v>
      </c>
      <c r="G516" s="832" t="s">
        <v>2254</v>
      </c>
      <c r="H516" s="832" t="s">
        <v>576</v>
      </c>
      <c r="I516" s="832" t="s">
        <v>2511</v>
      </c>
      <c r="J516" s="832" t="s">
        <v>2512</v>
      </c>
      <c r="K516" s="832" t="s">
        <v>2513</v>
      </c>
      <c r="L516" s="835">
        <v>335.62</v>
      </c>
      <c r="M516" s="835">
        <v>671.24</v>
      </c>
      <c r="N516" s="832">
        <v>2</v>
      </c>
      <c r="O516" s="836">
        <v>1</v>
      </c>
      <c r="P516" s="835">
        <v>671.24</v>
      </c>
      <c r="Q516" s="837">
        <v>1</v>
      </c>
      <c r="R516" s="832">
        <v>2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4</v>
      </c>
      <c r="B517" s="832" t="s">
        <v>2047</v>
      </c>
      <c r="C517" s="832" t="s">
        <v>2054</v>
      </c>
      <c r="D517" s="833" t="s">
        <v>3990</v>
      </c>
      <c r="E517" s="834" t="s">
        <v>2073</v>
      </c>
      <c r="F517" s="832" t="s">
        <v>2050</v>
      </c>
      <c r="G517" s="832" t="s">
        <v>2254</v>
      </c>
      <c r="H517" s="832" t="s">
        <v>576</v>
      </c>
      <c r="I517" s="832" t="s">
        <v>2514</v>
      </c>
      <c r="J517" s="832" t="s">
        <v>2515</v>
      </c>
      <c r="K517" s="832" t="s">
        <v>2516</v>
      </c>
      <c r="L517" s="835">
        <v>175</v>
      </c>
      <c r="M517" s="835">
        <v>525</v>
      </c>
      <c r="N517" s="832">
        <v>3</v>
      </c>
      <c r="O517" s="836">
        <v>3</v>
      </c>
      <c r="P517" s="835">
        <v>350</v>
      </c>
      <c r="Q517" s="837">
        <v>0.66666666666666663</v>
      </c>
      <c r="R517" s="832">
        <v>2</v>
      </c>
      <c r="S517" s="837">
        <v>0.66666666666666663</v>
      </c>
      <c r="T517" s="836">
        <v>2</v>
      </c>
      <c r="U517" s="838">
        <v>0.66666666666666663</v>
      </c>
    </row>
    <row r="518" spans="1:21" ht="14.4" customHeight="1" x14ac:dyDescent="0.3">
      <c r="A518" s="831">
        <v>4</v>
      </c>
      <c r="B518" s="832" t="s">
        <v>2047</v>
      </c>
      <c r="C518" s="832" t="s">
        <v>2054</v>
      </c>
      <c r="D518" s="833" t="s">
        <v>3990</v>
      </c>
      <c r="E518" s="834" t="s">
        <v>2073</v>
      </c>
      <c r="F518" s="832" t="s">
        <v>2050</v>
      </c>
      <c r="G518" s="832" t="s">
        <v>2254</v>
      </c>
      <c r="H518" s="832" t="s">
        <v>576</v>
      </c>
      <c r="I518" s="832" t="s">
        <v>3012</v>
      </c>
      <c r="J518" s="832" t="s">
        <v>3013</v>
      </c>
      <c r="K518" s="832" t="s">
        <v>3014</v>
      </c>
      <c r="L518" s="835">
        <v>2816</v>
      </c>
      <c r="M518" s="835">
        <v>25344</v>
      </c>
      <c r="N518" s="832">
        <v>9</v>
      </c>
      <c r="O518" s="836">
        <v>1</v>
      </c>
      <c r="P518" s="835">
        <v>25344</v>
      </c>
      <c r="Q518" s="837">
        <v>1</v>
      </c>
      <c r="R518" s="832">
        <v>9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4</v>
      </c>
      <c r="B519" s="832" t="s">
        <v>2047</v>
      </c>
      <c r="C519" s="832" t="s">
        <v>2054</v>
      </c>
      <c r="D519" s="833" t="s">
        <v>3990</v>
      </c>
      <c r="E519" s="834" t="s">
        <v>2073</v>
      </c>
      <c r="F519" s="832" t="s">
        <v>2050</v>
      </c>
      <c r="G519" s="832" t="s">
        <v>2254</v>
      </c>
      <c r="H519" s="832" t="s">
        <v>576</v>
      </c>
      <c r="I519" s="832" t="s">
        <v>3015</v>
      </c>
      <c r="J519" s="832" t="s">
        <v>3016</v>
      </c>
      <c r="K519" s="832" t="s">
        <v>3017</v>
      </c>
      <c r="L519" s="835">
        <v>804.22</v>
      </c>
      <c r="M519" s="835">
        <v>8042.2000000000007</v>
      </c>
      <c r="N519" s="832">
        <v>10</v>
      </c>
      <c r="O519" s="836">
        <v>1</v>
      </c>
      <c r="P519" s="835">
        <v>8042.2000000000007</v>
      </c>
      <c r="Q519" s="837">
        <v>1</v>
      </c>
      <c r="R519" s="832">
        <v>10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4</v>
      </c>
      <c r="B520" s="832" t="s">
        <v>2047</v>
      </c>
      <c r="C520" s="832" t="s">
        <v>2054</v>
      </c>
      <c r="D520" s="833" t="s">
        <v>3990</v>
      </c>
      <c r="E520" s="834" t="s">
        <v>2073</v>
      </c>
      <c r="F520" s="832" t="s">
        <v>2050</v>
      </c>
      <c r="G520" s="832" t="s">
        <v>2254</v>
      </c>
      <c r="H520" s="832" t="s">
        <v>576</v>
      </c>
      <c r="I520" s="832" t="s">
        <v>3018</v>
      </c>
      <c r="J520" s="832" t="s">
        <v>3019</v>
      </c>
      <c r="K520" s="832" t="s">
        <v>3020</v>
      </c>
      <c r="L520" s="835">
        <v>4748.2</v>
      </c>
      <c r="M520" s="835">
        <v>9496.4</v>
      </c>
      <c r="N520" s="832">
        <v>2</v>
      </c>
      <c r="O520" s="836">
        <v>2</v>
      </c>
      <c r="P520" s="835">
        <v>9496.4</v>
      </c>
      <c r="Q520" s="837">
        <v>1</v>
      </c>
      <c r="R520" s="832">
        <v>2</v>
      </c>
      <c r="S520" s="837">
        <v>1</v>
      </c>
      <c r="T520" s="836">
        <v>2</v>
      </c>
      <c r="U520" s="838">
        <v>1</v>
      </c>
    </row>
    <row r="521" spans="1:21" ht="14.4" customHeight="1" x14ac:dyDescent="0.3">
      <c r="A521" s="831">
        <v>4</v>
      </c>
      <c r="B521" s="832" t="s">
        <v>2047</v>
      </c>
      <c r="C521" s="832" t="s">
        <v>2054</v>
      </c>
      <c r="D521" s="833" t="s">
        <v>3990</v>
      </c>
      <c r="E521" s="834" t="s">
        <v>2073</v>
      </c>
      <c r="F521" s="832" t="s">
        <v>2050</v>
      </c>
      <c r="G521" s="832" t="s">
        <v>2254</v>
      </c>
      <c r="H521" s="832" t="s">
        <v>576</v>
      </c>
      <c r="I521" s="832" t="s">
        <v>3021</v>
      </c>
      <c r="J521" s="832" t="s">
        <v>3022</v>
      </c>
      <c r="K521" s="832" t="s">
        <v>3023</v>
      </c>
      <c r="L521" s="835">
        <v>2412.9</v>
      </c>
      <c r="M521" s="835">
        <v>4825.8</v>
      </c>
      <c r="N521" s="832">
        <v>2</v>
      </c>
      <c r="O521" s="836">
        <v>1</v>
      </c>
      <c r="P521" s="835">
        <v>4825.8</v>
      </c>
      <c r="Q521" s="837">
        <v>1</v>
      </c>
      <c r="R521" s="832">
        <v>2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4</v>
      </c>
      <c r="B522" s="832" t="s">
        <v>2047</v>
      </c>
      <c r="C522" s="832" t="s">
        <v>2054</v>
      </c>
      <c r="D522" s="833" t="s">
        <v>3990</v>
      </c>
      <c r="E522" s="834" t="s">
        <v>2073</v>
      </c>
      <c r="F522" s="832" t="s">
        <v>2050</v>
      </c>
      <c r="G522" s="832" t="s">
        <v>2254</v>
      </c>
      <c r="H522" s="832" t="s">
        <v>576</v>
      </c>
      <c r="I522" s="832" t="s">
        <v>2517</v>
      </c>
      <c r="J522" s="832" t="s">
        <v>2518</v>
      </c>
      <c r="K522" s="832" t="s">
        <v>2519</v>
      </c>
      <c r="L522" s="835">
        <v>295.88</v>
      </c>
      <c r="M522" s="835">
        <v>3550.5600000000004</v>
      </c>
      <c r="N522" s="832">
        <v>12</v>
      </c>
      <c r="O522" s="836">
        <v>8</v>
      </c>
      <c r="P522" s="835">
        <v>2958.8</v>
      </c>
      <c r="Q522" s="837">
        <v>0.83333333333333326</v>
      </c>
      <c r="R522" s="832">
        <v>10</v>
      </c>
      <c r="S522" s="837">
        <v>0.83333333333333337</v>
      </c>
      <c r="T522" s="836">
        <v>6</v>
      </c>
      <c r="U522" s="838">
        <v>0.75</v>
      </c>
    </row>
    <row r="523" spans="1:21" ht="14.4" customHeight="1" x14ac:dyDescent="0.3">
      <c r="A523" s="831">
        <v>4</v>
      </c>
      <c r="B523" s="832" t="s">
        <v>2047</v>
      </c>
      <c r="C523" s="832" t="s">
        <v>2054</v>
      </c>
      <c r="D523" s="833" t="s">
        <v>3990</v>
      </c>
      <c r="E523" s="834" t="s">
        <v>2073</v>
      </c>
      <c r="F523" s="832" t="s">
        <v>2050</v>
      </c>
      <c r="G523" s="832" t="s">
        <v>2254</v>
      </c>
      <c r="H523" s="832" t="s">
        <v>576</v>
      </c>
      <c r="I523" s="832" t="s">
        <v>3024</v>
      </c>
      <c r="J523" s="832" t="s">
        <v>3025</v>
      </c>
      <c r="K523" s="832" t="s">
        <v>3026</v>
      </c>
      <c r="L523" s="835">
        <v>1487.79</v>
      </c>
      <c r="M523" s="835">
        <v>5951.16</v>
      </c>
      <c r="N523" s="832">
        <v>4</v>
      </c>
      <c r="O523" s="836">
        <v>1</v>
      </c>
      <c r="P523" s="835">
        <v>5951.16</v>
      </c>
      <c r="Q523" s="837">
        <v>1</v>
      </c>
      <c r="R523" s="832">
        <v>4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4</v>
      </c>
      <c r="B524" s="832" t="s">
        <v>2047</v>
      </c>
      <c r="C524" s="832" t="s">
        <v>2054</v>
      </c>
      <c r="D524" s="833" t="s">
        <v>3990</v>
      </c>
      <c r="E524" s="834" t="s">
        <v>2073</v>
      </c>
      <c r="F524" s="832" t="s">
        <v>2050</v>
      </c>
      <c r="G524" s="832" t="s">
        <v>2254</v>
      </c>
      <c r="H524" s="832" t="s">
        <v>576</v>
      </c>
      <c r="I524" s="832" t="s">
        <v>3027</v>
      </c>
      <c r="J524" s="832" t="s">
        <v>2586</v>
      </c>
      <c r="K524" s="832" t="s">
        <v>3028</v>
      </c>
      <c r="L524" s="835">
        <v>2184.6799999999998</v>
      </c>
      <c r="M524" s="835">
        <v>2184.6799999999998</v>
      </c>
      <c r="N524" s="832">
        <v>1</v>
      </c>
      <c r="O524" s="836">
        <v>1</v>
      </c>
      <c r="P524" s="835">
        <v>2184.6799999999998</v>
      </c>
      <c r="Q524" s="837">
        <v>1</v>
      </c>
      <c r="R524" s="832">
        <v>1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4</v>
      </c>
      <c r="B525" s="832" t="s">
        <v>2047</v>
      </c>
      <c r="C525" s="832" t="s">
        <v>2054</v>
      </c>
      <c r="D525" s="833" t="s">
        <v>3990</v>
      </c>
      <c r="E525" s="834" t="s">
        <v>2073</v>
      </c>
      <c r="F525" s="832" t="s">
        <v>2050</v>
      </c>
      <c r="G525" s="832" t="s">
        <v>2254</v>
      </c>
      <c r="H525" s="832" t="s">
        <v>576</v>
      </c>
      <c r="I525" s="832" t="s">
        <v>3029</v>
      </c>
      <c r="J525" s="832" t="s">
        <v>2332</v>
      </c>
      <c r="K525" s="832" t="s">
        <v>3030</v>
      </c>
      <c r="L525" s="835">
        <v>1954.7</v>
      </c>
      <c r="M525" s="835">
        <v>5864.1</v>
      </c>
      <c r="N525" s="832">
        <v>3</v>
      </c>
      <c r="O525" s="836">
        <v>1</v>
      </c>
      <c r="P525" s="835">
        <v>5864.1</v>
      </c>
      <c r="Q525" s="837">
        <v>1</v>
      </c>
      <c r="R525" s="832">
        <v>3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4</v>
      </c>
      <c r="B526" s="832" t="s">
        <v>2047</v>
      </c>
      <c r="C526" s="832" t="s">
        <v>2054</v>
      </c>
      <c r="D526" s="833" t="s">
        <v>3990</v>
      </c>
      <c r="E526" s="834" t="s">
        <v>2073</v>
      </c>
      <c r="F526" s="832" t="s">
        <v>2050</v>
      </c>
      <c r="G526" s="832" t="s">
        <v>2254</v>
      </c>
      <c r="H526" s="832" t="s">
        <v>576</v>
      </c>
      <c r="I526" s="832" t="s">
        <v>3031</v>
      </c>
      <c r="J526" s="832" t="s">
        <v>3032</v>
      </c>
      <c r="K526" s="832" t="s">
        <v>3033</v>
      </c>
      <c r="L526" s="835">
        <v>957</v>
      </c>
      <c r="M526" s="835">
        <v>5742</v>
      </c>
      <c r="N526" s="832">
        <v>6</v>
      </c>
      <c r="O526" s="836">
        <v>1</v>
      </c>
      <c r="P526" s="835">
        <v>5742</v>
      </c>
      <c r="Q526" s="837">
        <v>1</v>
      </c>
      <c r="R526" s="832">
        <v>6</v>
      </c>
      <c r="S526" s="837">
        <v>1</v>
      </c>
      <c r="T526" s="836">
        <v>1</v>
      </c>
      <c r="U526" s="838">
        <v>1</v>
      </c>
    </row>
    <row r="527" spans="1:21" ht="14.4" customHeight="1" x14ac:dyDescent="0.3">
      <c r="A527" s="831">
        <v>4</v>
      </c>
      <c r="B527" s="832" t="s">
        <v>2047</v>
      </c>
      <c r="C527" s="832" t="s">
        <v>2054</v>
      </c>
      <c r="D527" s="833" t="s">
        <v>3990</v>
      </c>
      <c r="E527" s="834" t="s">
        <v>2073</v>
      </c>
      <c r="F527" s="832" t="s">
        <v>2050</v>
      </c>
      <c r="G527" s="832" t="s">
        <v>2254</v>
      </c>
      <c r="H527" s="832" t="s">
        <v>576</v>
      </c>
      <c r="I527" s="832" t="s">
        <v>3034</v>
      </c>
      <c r="J527" s="832" t="s">
        <v>2329</v>
      </c>
      <c r="K527" s="832" t="s">
        <v>3035</v>
      </c>
      <c r="L527" s="835">
        <v>1500.3</v>
      </c>
      <c r="M527" s="835">
        <v>15003</v>
      </c>
      <c r="N527" s="832">
        <v>10</v>
      </c>
      <c r="O527" s="836">
        <v>2</v>
      </c>
      <c r="P527" s="835">
        <v>15003</v>
      </c>
      <c r="Q527" s="837">
        <v>1</v>
      </c>
      <c r="R527" s="832">
        <v>10</v>
      </c>
      <c r="S527" s="837">
        <v>1</v>
      </c>
      <c r="T527" s="836">
        <v>2</v>
      </c>
      <c r="U527" s="838">
        <v>1</v>
      </c>
    </row>
    <row r="528" spans="1:21" ht="14.4" customHeight="1" x14ac:dyDescent="0.3">
      <c r="A528" s="831">
        <v>4</v>
      </c>
      <c r="B528" s="832" t="s">
        <v>2047</v>
      </c>
      <c r="C528" s="832" t="s">
        <v>2054</v>
      </c>
      <c r="D528" s="833" t="s">
        <v>3990</v>
      </c>
      <c r="E528" s="834" t="s">
        <v>2073</v>
      </c>
      <c r="F528" s="832" t="s">
        <v>2050</v>
      </c>
      <c r="G528" s="832" t="s">
        <v>2254</v>
      </c>
      <c r="H528" s="832" t="s">
        <v>576</v>
      </c>
      <c r="I528" s="832" t="s">
        <v>3036</v>
      </c>
      <c r="J528" s="832" t="s">
        <v>3037</v>
      </c>
      <c r="K528" s="832" t="s">
        <v>3038</v>
      </c>
      <c r="L528" s="835">
        <v>2809.49</v>
      </c>
      <c r="M528" s="835">
        <v>50570.819999999992</v>
      </c>
      <c r="N528" s="832">
        <v>18</v>
      </c>
      <c r="O528" s="836">
        <v>3</v>
      </c>
      <c r="P528" s="835">
        <v>50570.819999999992</v>
      </c>
      <c r="Q528" s="837">
        <v>1</v>
      </c>
      <c r="R528" s="832">
        <v>18</v>
      </c>
      <c r="S528" s="837">
        <v>1</v>
      </c>
      <c r="T528" s="836">
        <v>3</v>
      </c>
      <c r="U528" s="838">
        <v>1</v>
      </c>
    </row>
    <row r="529" spans="1:21" ht="14.4" customHeight="1" x14ac:dyDescent="0.3">
      <c r="A529" s="831">
        <v>4</v>
      </c>
      <c r="B529" s="832" t="s">
        <v>2047</v>
      </c>
      <c r="C529" s="832" t="s">
        <v>2054</v>
      </c>
      <c r="D529" s="833" t="s">
        <v>3990</v>
      </c>
      <c r="E529" s="834" t="s">
        <v>2073</v>
      </c>
      <c r="F529" s="832" t="s">
        <v>2050</v>
      </c>
      <c r="G529" s="832" t="s">
        <v>2254</v>
      </c>
      <c r="H529" s="832" t="s">
        <v>576</v>
      </c>
      <c r="I529" s="832" t="s">
        <v>2523</v>
      </c>
      <c r="J529" s="832" t="s">
        <v>2524</v>
      </c>
      <c r="K529" s="832" t="s">
        <v>2525</v>
      </c>
      <c r="L529" s="835">
        <v>221.37</v>
      </c>
      <c r="M529" s="835">
        <v>221.37</v>
      </c>
      <c r="N529" s="832">
        <v>1</v>
      </c>
      <c r="O529" s="836">
        <v>1</v>
      </c>
      <c r="P529" s="835">
        <v>221.37</v>
      </c>
      <c r="Q529" s="837">
        <v>1</v>
      </c>
      <c r="R529" s="832">
        <v>1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4</v>
      </c>
      <c r="B530" s="832" t="s">
        <v>2047</v>
      </c>
      <c r="C530" s="832" t="s">
        <v>2054</v>
      </c>
      <c r="D530" s="833" t="s">
        <v>3990</v>
      </c>
      <c r="E530" s="834" t="s">
        <v>2073</v>
      </c>
      <c r="F530" s="832" t="s">
        <v>2050</v>
      </c>
      <c r="G530" s="832" t="s">
        <v>2254</v>
      </c>
      <c r="H530" s="832" t="s">
        <v>576</v>
      </c>
      <c r="I530" s="832" t="s">
        <v>3039</v>
      </c>
      <c r="J530" s="832" t="s">
        <v>2438</v>
      </c>
      <c r="K530" s="832" t="s">
        <v>3040</v>
      </c>
      <c r="L530" s="835">
        <v>1500</v>
      </c>
      <c r="M530" s="835">
        <v>9000</v>
      </c>
      <c r="N530" s="832">
        <v>6</v>
      </c>
      <c r="O530" s="836">
        <v>1</v>
      </c>
      <c r="P530" s="835">
        <v>9000</v>
      </c>
      <c r="Q530" s="837">
        <v>1</v>
      </c>
      <c r="R530" s="832">
        <v>6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4</v>
      </c>
      <c r="B531" s="832" t="s">
        <v>2047</v>
      </c>
      <c r="C531" s="832" t="s">
        <v>2054</v>
      </c>
      <c r="D531" s="833" t="s">
        <v>3990</v>
      </c>
      <c r="E531" s="834" t="s">
        <v>2073</v>
      </c>
      <c r="F531" s="832" t="s">
        <v>2050</v>
      </c>
      <c r="G531" s="832" t="s">
        <v>2254</v>
      </c>
      <c r="H531" s="832" t="s">
        <v>576</v>
      </c>
      <c r="I531" s="832" t="s">
        <v>2526</v>
      </c>
      <c r="J531" s="832" t="s">
        <v>2527</v>
      </c>
      <c r="K531" s="832" t="s">
        <v>2528</v>
      </c>
      <c r="L531" s="835">
        <v>299.89999999999998</v>
      </c>
      <c r="M531" s="835">
        <v>599.79999999999995</v>
      </c>
      <c r="N531" s="832">
        <v>2</v>
      </c>
      <c r="O531" s="836">
        <v>2</v>
      </c>
      <c r="P531" s="835">
        <v>599.79999999999995</v>
      </c>
      <c r="Q531" s="837">
        <v>1</v>
      </c>
      <c r="R531" s="832">
        <v>2</v>
      </c>
      <c r="S531" s="837">
        <v>1</v>
      </c>
      <c r="T531" s="836">
        <v>2</v>
      </c>
      <c r="U531" s="838">
        <v>1</v>
      </c>
    </row>
    <row r="532" spans="1:21" ht="14.4" customHeight="1" x14ac:dyDescent="0.3">
      <c r="A532" s="831">
        <v>4</v>
      </c>
      <c r="B532" s="832" t="s">
        <v>2047</v>
      </c>
      <c r="C532" s="832" t="s">
        <v>2054</v>
      </c>
      <c r="D532" s="833" t="s">
        <v>3990</v>
      </c>
      <c r="E532" s="834" t="s">
        <v>2073</v>
      </c>
      <c r="F532" s="832" t="s">
        <v>2050</v>
      </c>
      <c r="G532" s="832" t="s">
        <v>2254</v>
      </c>
      <c r="H532" s="832" t="s">
        <v>576</v>
      </c>
      <c r="I532" s="832" t="s">
        <v>2529</v>
      </c>
      <c r="J532" s="832" t="s">
        <v>2530</v>
      </c>
      <c r="K532" s="832" t="s">
        <v>2528</v>
      </c>
      <c r="L532" s="835">
        <v>499.99</v>
      </c>
      <c r="M532" s="835">
        <v>3499.9300000000003</v>
      </c>
      <c r="N532" s="832">
        <v>7</v>
      </c>
      <c r="O532" s="836">
        <v>4</v>
      </c>
      <c r="P532" s="835">
        <v>3499.9300000000003</v>
      </c>
      <c r="Q532" s="837">
        <v>1</v>
      </c>
      <c r="R532" s="832">
        <v>7</v>
      </c>
      <c r="S532" s="837">
        <v>1</v>
      </c>
      <c r="T532" s="836">
        <v>4</v>
      </c>
      <c r="U532" s="838">
        <v>1</v>
      </c>
    </row>
    <row r="533" spans="1:21" ht="14.4" customHeight="1" x14ac:dyDescent="0.3">
      <c r="A533" s="831">
        <v>4</v>
      </c>
      <c r="B533" s="832" t="s">
        <v>2047</v>
      </c>
      <c r="C533" s="832" t="s">
        <v>2054</v>
      </c>
      <c r="D533" s="833" t="s">
        <v>3990</v>
      </c>
      <c r="E533" s="834" t="s">
        <v>2073</v>
      </c>
      <c r="F533" s="832" t="s">
        <v>2050</v>
      </c>
      <c r="G533" s="832" t="s">
        <v>2254</v>
      </c>
      <c r="H533" s="832" t="s">
        <v>576</v>
      </c>
      <c r="I533" s="832" t="s">
        <v>2531</v>
      </c>
      <c r="J533" s="832" t="s">
        <v>2532</v>
      </c>
      <c r="K533" s="832" t="s">
        <v>2533</v>
      </c>
      <c r="L533" s="835">
        <v>599.44000000000005</v>
      </c>
      <c r="M533" s="835">
        <v>2997.2000000000003</v>
      </c>
      <c r="N533" s="832">
        <v>5</v>
      </c>
      <c r="O533" s="836">
        <v>5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4</v>
      </c>
      <c r="B534" s="832" t="s">
        <v>2047</v>
      </c>
      <c r="C534" s="832" t="s">
        <v>2054</v>
      </c>
      <c r="D534" s="833" t="s">
        <v>3990</v>
      </c>
      <c r="E534" s="834" t="s">
        <v>2073</v>
      </c>
      <c r="F534" s="832" t="s">
        <v>2050</v>
      </c>
      <c r="G534" s="832" t="s">
        <v>2254</v>
      </c>
      <c r="H534" s="832" t="s">
        <v>576</v>
      </c>
      <c r="I534" s="832" t="s">
        <v>2534</v>
      </c>
      <c r="J534" s="832" t="s">
        <v>2530</v>
      </c>
      <c r="K534" s="832" t="s">
        <v>2535</v>
      </c>
      <c r="L534" s="835">
        <v>999.98</v>
      </c>
      <c r="M534" s="835">
        <v>9999.7999999999993</v>
      </c>
      <c r="N534" s="832">
        <v>10</v>
      </c>
      <c r="O534" s="836">
        <v>8</v>
      </c>
      <c r="P534" s="835">
        <v>7999.8399999999983</v>
      </c>
      <c r="Q534" s="837">
        <v>0.79999999999999993</v>
      </c>
      <c r="R534" s="832">
        <v>8</v>
      </c>
      <c r="S534" s="837">
        <v>0.8</v>
      </c>
      <c r="T534" s="836">
        <v>7</v>
      </c>
      <c r="U534" s="838">
        <v>0.875</v>
      </c>
    </row>
    <row r="535" spans="1:21" ht="14.4" customHeight="1" x14ac:dyDescent="0.3">
      <c r="A535" s="831">
        <v>4</v>
      </c>
      <c r="B535" s="832" t="s">
        <v>2047</v>
      </c>
      <c r="C535" s="832" t="s">
        <v>2054</v>
      </c>
      <c r="D535" s="833" t="s">
        <v>3990</v>
      </c>
      <c r="E535" s="834" t="s">
        <v>2073</v>
      </c>
      <c r="F535" s="832" t="s">
        <v>2050</v>
      </c>
      <c r="G535" s="832" t="s">
        <v>2254</v>
      </c>
      <c r="H535" s="832" t="s">
        <v>576</v>
      </c>
      <c r="I535" s="832" t="s">
        <v>2538</v>
      </c>
      <c r="J535" s="832" t="s">
        <v>2539</v>
      </c>
      <c r="K535" s="832" t="s">
        <v>2540</v>
      </c>
      <c r="L535" s="835">
        <v>274.32</v>
      </c>
      <c r="M535" s="835">
        <v>274.32</v>
      </c>
      <c r="N535" s="832">
        <v>1</v>
      </c>
      <c r="O535" s="836">
        <v>1</v>
      </c>
      <c r="P535" s="835">
        <v>274.32</v>
      </c>
      <c r="Q535" s="837">
        <v>1</v>
      </c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4</v>
      </c>
      <c r="B536" s="832" t="s">
        <v>2047</v>
      </c>
      <c r="C536" s="832" t="s">
        <v>2054</v>
      </c>
      <c r="D536" s="833" t="s">
        <v>3990</v>
      </c>
      <c r="E536" s="834" t="s">
        <v>2073</v>
      </c>
      <c r="F536" s="832" t="s">
        <v>2050</v>
      </c>
      <c r="G536" s="832" t="s">
        <v>2254</v>
      </c>
      <c r="H536" s="832" t="s">
        <v>576</v>
      </c>
      <c r="I536" s="832" t="s">
        <v>2541</v>
      </c>
      <c r="J536" s="832" t="s">
        <v>2542</v>
      </c>
      <c r="K536" s="832" t="s">
        <v>2543</v>
      </c>
      <c r="L536" s="835">
        <v>2809.49</v>
      </c>
      <c r="M536" s="835">
        <v>8428.4699999999993</v>
      </c>
      <c r="N536" s="832">
        <v>3</v>
      </c>
      <c r="O536" s="836">
        <v>1</v>
      </c>
      <c r="P536" s="835">
        <v>8428.4699999999993</v>
      </c>
      <c r="Q536" s="837">
        <v>1</v>
      </c>
      <c r="R536" s="832">
        <v>3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4</v>
      </c>
      <c r="B537" s="832" t="s">
        <v>2047</v>
      </c>
      <c r="C537" s="832" t="s">
        <v>2054</v>
      </c>
      <c r="D537" s="833" t="s">
        <v>3990</v>
      </c>
      <c r="E537" s="834" t="s">
        <v>2073</v>
      </c>
      <c r="F537" s="832" t="s">
        <v>2050</v>
      </c>
      <c r="G537" s="832" t="s">
        <v>2254</v>
      </c>
      <c r="H537" s="832" t="s">
        <v>576</v>
      </c>
      <c r="I537" s="832" t="s">
        <v>2544</v>
      </c>
      <c r="J537" s="832" t="s">
        <v>2545</v>
      </c>
      <c r="K537" s="832" t="s">
        <v>2546</v>
      </c>
      <c r="L537" s="835">
        <v>208.05</v>
      </c>
      <c r="M537" s="835">
        <v>2912.7</v>
      </c>
      <c r="N537" s="832">
        <v>14</v>
      </c>
      <c r="O537" s="836">
        <v>5</v>
      </c>
      <c r="P537" s="835">
        <v>2912.7</v>
      </c>
      <c r="Q537" s="837">
        <v>1</v>
      </c>
      <c r="R537" s="832">
        <v>14</v>
      </c>
      <c r="S537" s="837">
        <v>1</v>
      </c>
      <c r="T537" s="836">
        <v>5</v>
      </c>
      <c r="U537" s="838">
        <v>1</v>
      </c>
    </row>
    <row r="538" spans="1:21" ht="14.4" customHeight="1" x14ac:dyDescent="0.3">
      <c r="A538" s="831">
        <v>4</v>
      </c>
      <c r="B538" s="832" t="s">
        <v>2047</v>
      </c>
      <c r="C538" s="832" t="s">
        <v>2054</v>
      </c>
      <c r="D538" s="833" t="s">
        <v>3990</v>
      </c>
      <c r="E538" s="834" t="s">
        <v>2073</v>
      </c>
      <c r="F538" s="832" t="s">
        <v>2050</v>
      </c>
      <c r="G538" s="832" t="s">
        <v>2254</v>
      </c>
      <c r="H538" s="832" t="s">
        <v>576</v>
      </c>
      <c r="I538" s="832" t="s">
        <v>2553</v>
      </c>
      <c r="J538" s="832" t="s">
        <v>2554</v>
      </c>
      <c r="K538" s="832" t="s">
        <v>2555</v>
      </c>
      <c r="L538" s="835">
        <v>1629.94</v>
      </c>
      <c r="M538" s="835">
        <v>182553.28000000006</v>
      </c>
      <c r="N538" s="832">
        <v>112</v>
      </c>
      <c r="O538" s="836">
        <v>31</v>
      </c>
      <c r="P538" s="835">
        <v>176033.52000000005</v>
      </c>
      <c r="Q538" s="837">
        <v>0.96428571428571419</v>
      </c>
      <c r="R538" s="832">
        <v>108</v>
      </c>
      <c r="S538" s="837">
        <v>0.9642857142857143</v>
      </c>
      <c r="T538" s="836">
        <v>30</v>
      </c>
      <c r="U538" s="838">
        <v>0.967741935483871</v>
      </c>
    </row>
    <row r="539" spans="1:21" ht="14.4" customHeight="1" x14ac:dyDescent="0.3">
      <c r="A539" s="831">
        <v>4</v>
      </c>
      <c r="B539" s="832" t="s">
        <v>2047</v>
      </c>
      <c r="C539" s="832" t="s">
        <v>2054</v>
      </c>
      <c r="D539" s="833" t="s">
        <v>3990</v>
      </c>
      <c r="E539" s="834" t="s">
        <v>2073</v>
      </c>
      <c r="F539" s="832" t="s">
        <v>2050</v>
      </c>
      <c r="G539" s="832" t="s">
        <v>2254</v>
      </c>
      <c r="H539" s="832" t="s">
        <v>576</v>
      </c>
      <c r="I539" s="832" t="s">
        <v>2556</v>
      </c>
      <c r="J539" s="832" t="s">
        <v>2557</v>
      </c>
      <c r="K539" s="832" t="s">
        <v>2558</v>
      </c>
      <c r="L539" s="835">
        <v>1992.32</v>
      </c>
      <c r="M539" s="835">
        <v>33869.440000000002</v>
      </c>
      <c r="N539" s="832">
        <v>17</v>
      </c>
      <c r="O539" s="836">
        <v>5</v>
      </c>
      <c r="P539" s="835">
        <v>33869.440000000002</v>
      </c>
      <c r="Q539" s="837">
        <v>1</v>
      </c>
      <c r="R539" s="832">
        <v>17</v>
      </c>
      <c r="S539" s="837">
        <v>1</v>
      </c>
      <c r="T539" s="836">
        <v>5</v>
      </c>
      <c r="U539" s="838">
        <v>1</v>
      </c>
    </row>
    <row r="540" spans="1:21" ht="14.4" customHeight="1" x14ac:dyDescent="0.3">
      <c r="A540" s="831">
        <v>4</v>
      </c>
      <c r="B540" s="832" t="s">
        <v>2047</v>
      </c>
      <c r="C540" s="832" t="s">
        <v>2054</v>
      </c>
      <c r="D540" s="833" t="s">
        <v>3990</v>
      </c>
      <c r="E540" s="834" t="s">
        <v>2073</v>
      </c>
      <c r="F540" s="832" t="s">
        <v>2050</v>
      </c>
      <c r="G540" s="832" t="s">
        <v>2254</v>
      </c>
      <c r="H540" s="832" t="s">
        <v>576</v>
      </c>
      <c r="I540" s="832" t="s">
        <v>2559</v>
      </c>
      <c r="J540" s="832" t="s">
        <v>2560</v>
      </c>
      <c r="K540" s="832" t="s">
        <v>2561</v>
      </c>
      <c r="L540" s="835">
        <v>350</v>
      </c>
      <c r="M540" s="835">
        <v>3500</v>
      </c>
      <c r="N540" s="832">
        <v>10</v>
      </c>
      <c r="O540" s="836">
        <v>5</v>
      </c>
      <c r="P540" s="835">
        <v>2100</v>
      </c>
      <c r="Q540" s="837">
        <v>0.6</v>
      </c>
      <c r="R540" s="832">
        <v>6</v>
      </c>
      <c r="S540" s="837">
        <v>0.6</v>
      </c>
      <c r="T540" s="836">
        <v>3</v>
      </c>
      <c r="U540" s="838">
        <v>0.6</v>
      </c>
    </row>
    <row r="541" spans="1:21" ht="14.4" customHeight="1" x14ac:dyDescent="0.3">
      <c r="A541" s="831">
        <v>4</v>
      </c>
      <c r="B541" s="832" t="s">
        <v>2047</v>
      </c>
      <c r="C541" s="832" t="s">
        <v>2054</v>
      </c>
      <c r="D541" s="833" t="s">
        <v>3990</v>
      </c>
      <c r="E541" s="834" t="s">
        <v>2073</v>
      </c>
      <c r="F541" s="832" t="s">
        <v>2050</v>
      </c>
      <c r="G541" s="832" t="s">
        <v>2254</v>
      </c>
      <c r="H541" s="832" t="s">
        <v>576</v>
      </c>
      <c r="I541" s="832" t="s">
        <v>2562</v>
      </c>
      <c r="J541" s="832" t="s">
        <v>2563</v>
      </c>
      <c r="K541" s="832" t="s">
        <v>2564</v>
      </c>
      <c r="L541" s="835">
        <v>8500</v>
      </c>
      <c r="M541" s="835">
        <v>34000</v>
      </c>
      <c r="N541" s="832">
        <v>4</v>
      </c>
      <c r="O541" s="836">
        <v>2</v>
      </c>
      <c r="P541" s="835">
        <v>34000</v>
      </c>
      <c r="Q541" s="837">
        <v>1</v>
      </c>
      <c r="R541" s="832">
        <v>4</v>
      </c>
      <c r="S541" s="837">
        <v>1</v>
      </c>
      <c r="T541" s="836">
        <v>2</v>
      </c>
      <c r="U541" s="838">
        <v>1</v>
      </c>
    </row>
    <row r="542" spans="1:21" ht="14.4" customHeight="1" x14ac:dyDescent="0.3">
      <c r="A542" s="831">
        <v>4</v>
      </c>
      <c r="B542" s="832" t="s">
        <v>2047</v>
      </c>
      <c r="C542" s="832" t="s">
        <v>2054</v>
      </c>
      <c r="D542" s="833" t="s">
        <v>3990</v>
      </c>
      <c r="E542" s="834" t="s">
        <v>2073</v>
      </c>
      <c r="F542" s="832" t="s">
        <v>2050</v>
      </c>
      <c r="G542" s="832" t="s">
        <v>2254</v>
      </c>
      <c r="H542" s="832" t="s">
        <v>576</v>
      </c>
      <c r="I542" s="832" t="s">
        <v>3041</v>
      </c>
      <c r="J542" s="832" t="s">
        <v>3042</v>
      </c>
      <c r="K542" s="832" t="s">
        <v>3043</v>
      </c>
      <c r="L542" s="835">
        <v>5343.9</v>
      </c>
      <c r="M542" s="835">
        <v>16031.699999999999</v>
      </c>
      <c r="N542" s="832">
        <v>3</v>
      </c>
      <c r="O542" s="836">
        <v>1</v>
      </c>
      <c r="P542" s="835">
        <v>16031.699999999999</v>
      </c>
      <c r="Q542" s="837">
        <v>1</v>
      </c>
      <c r="R542" s="832">
        <v>3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4</v>
      </c>
      <c r="B543" s="832" t="s">
        <v>2047</v>
      </c>
      <c r="C543" s="832" t="s">
        <v>2054</v>
      </c>
      <c r="D543" s="833" t="s">
        <v>3990</v>
      </c>
      <c r="E543" s="834" t="s">
        <v>2073</v>
      </c>
      <c r="F543" s="832" t="s">
        <v>2050</v>
      </c>
      <c r="G543" s="832" t="s">
        <v>2254</v>
      </c>
      <c r="H543" s="832" t="s">
        <v>576</v>
      </c>
      <c r="I543" s="832" t="s">
        <v>3044</v>
      </c>
      <c r="J543" s="832" t="s">
        <v>2557</v>
      </c>
      <c r="K543" s="832" t="s">
        <v>3045</v>
      </c>
      <c r="L543" s="835">
        <v>1660.31</v>
      </c>
      <c r="M543" s="835">
        <v>3320.62</v>
      </c>
      <c r="N543" s="832">
        <v>2</v>
      </c>
      <c r="O543" s="836">
        <v>1</v>
      </c>
      <c r="P543" s="835">
        <v>3320.62</v>
      </c>
      <c r="Q543" s="837">
        <v>1</v>
      </c>
      <c r="R543" s="832">
        <v>2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4</v>
      </c>
      <c r="B544" s="832" t="s">
        <v>2047</v>
      </c>
      <c r="C544" s="832" t="s">
        <v>2054</v>
      </c>
      <c r="D544" s="833" t="s">
        <v>3990</v>
      </c>
      <c r="E544" s="834" t="s">
        <v>2073</v>
      </c>
      <c r="F544" s="832" t="s">
        <v>2050</v>
      </c>
      <c r="G544" s="832" t="s">
        <v>2254</v>
      </c>
      <c r="H544" s="832" t="s">
        <v>576</v>
      </c>
      <c r="I544" s="832" t="s">
        <v>3046</v>
      </c>
      <c r="J544" s="832" t="s">
        <v>3037</v>
      </c>
      <c r="K544" s="832" t="s">
        <v>3047</v>
      </c>
      <c r="L544" s="835">
        <v>2809.49</v>
      </c>
      <c r="M544" s="835">
        <v>8428.4699999999993</v>
      </c>
      <c r="N544" s="832">
        <v>3</v>
      </c>
      <c r="O544" s="836">
        <v>1</v>
      </c>
      <c r="P544" s="835">
        <v>8428.4699999999993</v>
      </c>
      <c r="Q544" s="837">
        <v>1</v>
      </c>
      <c r="R544" s="832">
        <v>3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4</v>
      </c>
      <c r="B545" s="832" t="s">
        <v>2047</v>
      </c>
      <c r="C545" s="832" t="s">
        <v>2054</v>
      </c>
      <c r="D545" s="833" t="s">
        <v>3990</v>
      </c>
      <c r="E545" s="834" t="s">
        <v>2073</v>
      </c>
      <c r="F545" s="832" t="s">
        <v>2050</v>
      </c>
      <c r="G545" s="832" t="s">
        <v>2254</v>
      </c>
      <c r="H545" s="832" t="s">
        <v>576</v>
      </c>
      <c r="I545" s="832" t="s">
        <v>2565</v>
      </c>
      <c r="J545" s="832" t="s">
        <v>2566</v>
      </c>
      <c r="K545" s="832" t="s">
        <v>2567</v>
      </c>
      <c r="L545" s="835">
        <v>1500</v>
      </c>
      <c r="M545" s="835">
        <v>18000</v>
      </c>
      <c r="N545" s="832">
        <v>12</v>
      </c>
      <c r="O545" s="836">
        <v>2</v>
      </c>
      <c r="P545" s="835">
        <v>18000</v>
      </c>
      <c r="Q545" s="837">
        <v>1</v>
      </c>
      <c r="R545" s="832">
        <v>12</v>
      </c>
      <c r="S545" s="837">
        <v>1</v>
      </c>
      <c r="T545" s="836">
        <v>2</v>
      </c>
      <c r="U545" s="838">
        <v>1</v>
      </c>
    </row>
    <row r="546" spans="1:21" ht="14.4" customHeight="1" x14ac:dyDescent="0.3">
      <c r="A546" s="831">
        <v>4</v>
      </c>
      <c r="B546" s="832" t="s">
        <v>2047</v>
      </c>
      <c r="C546" s="832" t="s">
        <v>2054</v>
      </c>
      <c r="D546" s="833" t="s">
        <v>3990</v>
      </c>
      <c r="E546" s="834" t="s">
        <v>2073</v>
      </c>
      <c r="F546" s="832" t="s">
        <v>2050</v>
      </c>
      <c r="G546" s="832" t="s">
        <v>2254</v>
      </c>
      <c r="H546" s="832" t="s">
        <v>576</v>
      </c>
      <c r="I546" s="832" t="s">
        <v>2568</v>
      </c>
      <c r="J546" s="832" t="s">
        <v>2569</v>
      </c>
      <c r="K546" s="832" t="s">
        <v>2570</v>
      </c>
      <c r="L546" s="835">
        <v>1204.22</v>
      </c>
      <c r="M546" s="835">
        <v>27697.059999999998</v>
      </c>
      <c r="N546" s="832">
        <v>23</v>
      </c>
      <c r="O546" s="836">
        <v>8</v>
      </c>
      <c r="P546" s="835">
        <v>26492.839999999997</v>
      </c>
      <c r="Q546" s="837">
        <v>0.9565217391304347</v>
      </c>
      <c r="R546" s="832">
        <v>22</v>
      </c>
      <c r="S546" s="837">
        <v>0.95652173913043481</v>
      </c>
      <c r="T546" s="836">
        <v>7</v>
      </c>
      <c r="U546" s="838">
        <v>0.875</v>
      </c>
    </row>
    <row r="547" spans="1:21" ht="14.4" customHeight="1" x14ac:dyDescent="0.3">
      <c r="A547" s="831">
        <v>4</v>
      </c>
      <c r="B547" s="832" t="s">
        <v>2047</v>
      </c>
      <c r="C547" s="832" t="s">
        <v>2054</v>
      </c>
      <c r="D547" s="833" t="s">
        <v>3990</v>
      </c>
      <c r="E547" s="834" t="s">
        <v>2073</v>
      </c>
      <c r="F547" s="832" t="s">
        <v>2050</v>
      </c>
      <c r="G547" s="832" t="s">
        <v>2254</v>
      </c>
      <c r="H547" s="832" t="s">
        <v>576</v>
      </c>
      <c r="I547" s="832" t="s">
        <v>2571</v>
      </c>
      <c r="J547" s="832" t="s">
        <v>2572</v>
      </c>
      <c r="K547" s="832" t="s">
        <v>2573</v>
      </c>
      <c r="L547" s="835">
        <v>1350</v>
      </c>
      <c r="M547" s="835">
        <v>12150</v>
      </c>
      <c r="N547" s="832">
        <v>9</v>
      </c>
      <c r="O547" s="836">
        <v>2</v>
      </c>
      <c r="P547" s="835">
        <v>12150</v>
      </c>
      <c r="Q547" s="837">
        <v>1</v>
      </c>
      <c r="R547" s="832">
        <v>9</v>
      </c>
      <c r="S547" s="837">
        <v>1</v>
      </c>
      <c r="T547" s="836">
        <v>2</v>
      </c>
      <c r="U547" s="838">
        <v>1</v>
      </c>
    </row>
    <row r="548" spans="1:21" ht="14.4" customHeight="1" x14ac:dyDescent="0.3">
      <c r="A548" s="831">
        <v>4</v>
      </c>
      <c r="B548" s="832" t="s">
        <v>2047</v>
      </c>
      <c r="C548" s="832" t="s">
        <v>2054</v>
      </c>
      <c r="D548" s="833" t="s">
        <v>3990</v>
      </c>
      <c r="E548" s="834" t="s">
        <v>2073</v>
      </c>
      <c r="F548" s="832" t="s">
        <v>2050</v>
      </c>
      <c r="G548" s="832" t="s">
        <v>2254</v>
      </c>
      <c r="H548" s="832" t="s">
        <v>576</v>
      </c>
      <c r="I548" s="832" t="s">
        <v>3048</v>
      </c>
      <c r="J548" s="832" t="s">
        <v>3049</v>
      </c>
      <c r="K548" s="832" t="s">
        <v>3050</v>
      </c>
      <c r="L548" s="835">
        <v>2489.48</v>
      </c>
      <c r="M548" s="835">
        <v>14936.880000000001</v>
      </c>
      <c r="N548" s="832">
        <v>6</v>
      </c>
      <c r="O548" s="836">
        <v>1</v>
      </c>
      <c r="P548" s="835">
        <v>14936.880000000001</v>
      </c>
      <c r="Q548" s="837">
        <v>1</v>
      </c>
      <c r="R548" s="832">
        <v>6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4</v>
      </c>
      <c r="B549" s="832" t="s">
        <v>2047</v>
      </c>
      <c r="C549" s="832" t="s">
        <v>2054</v>
      </c>
      <c r="D549" s="833" t="s">
        <v>3990</v>
      </c>
      <c r="E549" s="834" t="s">
        <v>2073</v>
      </c>
      <c r="F549" s="832" t="s">
        <v>2050</v>
      </c>
      <c r="G549" s="832" t="s">
        <v>2254</v>
      </c>
      <c r="H549" s="832" t="s">
        <v>576</v>
      </c>
      <c r="I549" s="832" t="s">
        <v>3051</v>
      </c>
      <c r="J549" s="832" t="s">
        <v>3052</v>
      </c>
      <c r="K549" s="832" t="s">
        <v>3053</v>
      </c>
      <c r="L549" s="835">
        <v>5343.9</v>
      </c>
      <c r="M549" s="835">
        <v>10687.8</v>
      </c>
      <c r="N549" s="832">
        <v>2</v>
      </c>
      <c r="O549" s="836">
        <v>1</v>
      </c>
      <c r="P549" s="835">
        <v>10687.8</v>
      </c>
      <c r="Q549" s="837">
        <v>1</v>
      </c>
      <c r="R549" s="832">
        <v>2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4</v>
      </c>
      <c r="B550" s="832" t="s">
        <v>2047</v>
      </c>
      <c r="C550" s="832" t="s">
        <v>2054</v>
      </c>
      <c r="D550" s="833" t="s">
        <v>3990</v>
      </c>
      <c r="E550" s="834" t="s">
        <v>2073</v>
      </c>
      <c r="F550" s="832" t="s">
        <v>2050</v>
      </c>
      <c r="G550" s="832" t="s">
        <v>2254</v>
      </c>
      <c r="H550" s="832" t="s">
        <v>576</v>
      </c>
      <c r="I550" s="832" t="s">
        <v>3054</v>
      </c>
      <c r="J550" s="832" t="s">
        <v>2566</v>
      </c>
      <c r="K550" s="832" t="s">
        <v>3055</v>
      </c>
      <c r="L550" s="835">
        <v>1500</v>
      </c>
      <c r="M550" s="835">
        <v>3000</v>
      </c>
      <c r="N550" s="832">
        <v>2</v>
      </c>
      <c r="O550" s="836">
        <v>1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4</v>
      </c>
      <c r="B551" s="832" t="s">
        <v>2047</v>
      </c>
      <c r="C551" s="832" t="s">
        <v>2054</v>
      </c>
      <c r="D551" s="833" t="s">
        <v>3990</v>
      </c>
      <c r="E551" s="834" t="s">
        <v>2073</v>
      </c>
      <c r="F551" s="832" t="s">
        <v>2050</v>
      </c>
      <c r="G551" s="832" t="s">
        <v>2254</v>
      </c>
      <c r="H551" s="832" t="s">
        <v>576</v>
      </c>
      <c r="I551" s="832" t="s">
        <v>3056</v>
      </c>
      <c r="J551" s="832" t="s">
        <v>3057</v>
      </c>
      <c r="K551" s="832" t="s">
        <v>3058</v>
      </c>
      <c r="L551" s="835">
        <v>1917.33</v>
      </c>
      <c r="M551" s="835">
        <v>11503.98</v>
      </c>
      <c r="N551" s="832">
        <v>6</v>
      </c>
      <c r="O551" s="836">
        <v>1</v>
      </c>
      <c r="P551" s="835">
        <v>11503.98</v>
      </c>
      <c r="Q551" s="837">
        <v>1</v>
      </c>
      <c r="R551" s="832">
        <v>6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4</v>
      </c>
      <c r="B552" s="832" t="s">
        <v>2047</v>
      </c>
      <c r="C552" s="832" t="s">
        <v>2054</v>
      </c>
      <c r="D552" s="833" t="s">
        <v>3990</v>
      </c>
      <c r="E552" s="834" t="s">
        <v>2073</v>
      </c>
      <c r="F552" s="832" t="s">
        <v>2050</v>
      </c>
      <c r="G552" s="832" t="s">
        <v>2254</v>
      </c>
      <c r="H552" s="832" t="s">
        <v>576</v>
      </c>
      <c r="I552" s="832" t="s">
        <v>3059</v>
      </c>
      <c r="J552" s="832" t="s">
        <v>3060</v>
      </c>
      <c r="K552" s="832" t="s">
        <v>3061</v>
      </c>
      <c r="L552" s="835">
        <v>5108.26</v>
      </c>
      <c r="M552" s="835">
        <v>15324.78</v>
      </c>
      <c r="N552" s="832">
        <v>3</v>
      </c>
      <c r="O552" s="836">
        <v>1</v>
      </c>
      <c r="P552" s="835">
        <v>15324.78</v>
      </c>
      <c r="Q552" s="837">
        <v>1</v>
      </c>
      <c r="R552" s="832">
        <v>3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4</v>
      </c>
      <c r="B553" s="832" t="s">
        <v>2047</v>
      </c>
      <c r="C553" s="832" t="s">
        <v>2054</v>
      </c>
      <c r="D553" s="833" t="s">
        <v>3990</v>
      </c>
      <c r="E553" s="834" t="s">
        <v>2073</v>
      </c>
      <c r="F553" s="832" t="s">
        <v>2050</v>
      </c>
      <c r="G553" s="832" t="s">
        <v>2254</v>
      </c>
      <c r="H553" s="832" t="s">
        <v>576</v>
      </c>
      <c r="I553" s="832" t="s">
        <v>3062</v>
      </c>
      <c r="J553" s="832" t="s">
        <v>2583</v>
      </c>
      <c r="K553" s="832" t="s">
        <v>3063</v>
      </c>
      <c r="L553" s="835">
        <v>1499.54</v>
      </c>
      <c r="M553" s="835">
        <v>2999.08</v>
      </c>
      <c r="N553" s="832">
        <v>2</v>
      </c>
      <c r="O553" s="836">
        <v>1</v>
      </c>
      <c r="P553" s="835">
        <v>2999.08</v>
      </c>
      <c r="Q553" s="837">
        <v>1</v>
      </c>
      <c r="R553" s="832">
        <v>2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4</v>
      </c>
      <c r="B554" s="832" t="s">
        <v>2047</v>
      </c>
      <c r="C554" s="832" t="s">
        <v>2054</v>
      </c>
      <c r="D554" s="833" t="s">
        <v>3990</v>
      </c>
      <c r="E554" s="834" t="s">
        <v>2073</v>
      </c>
      <c r="F554" s="832" t="s">
        <v>2050</v>
      </c>
      <c r="G554" s="832" t="s">
        <v>2254</v>
      </c>
      <c r="H554" s="832" t="s">
        <v>576</v>
      </c>
      <c r="I554" s="832" t="s">
        <v>3064</v>
      </c>
      <c r="J554" s="832" t="s">
        <v>3065</v>
      </c>
      <c r="K554" s="832" t="s">
        <v>1352</v>
      </c>
      <c r="L554" s="835">
        <v>286</v>
      </c>
      <c r="M554" s="835">
        <v>1144</v>
      </c>
      <c r="N554" s="832">
        <v>4</v>
      </c>
      <c r="O554" s="836">
        <v>2</v>
      </c>
      <c r="P554" s="835">
        <v>1144</v>
      </c>
      <c r="Q554" s="837">
        <v>1</v>
      </c>
      <c r="R554" s="832">
        <v>4</v>
      </c>
      <c r="S554" s="837">
        <v>1</v>
      </c>
      <c r="T554" s="836">
        <v>2</v>
      </c>
      <c r="U554" s="838">
        <v>1</v>
      </c>
    </row>
    <row r="555" spans="1:21" ht="14.4" customHeight="1" x14ac:dyDescent="0.3">
      <c r="A555" s="831">
        <v>4</v>
      </c>
      <c r="B555" s="832" t="s">
        <v>2047</v>
      </c>
      <c r="C555" s="832" t="s">
        <v>2054</v>
      </c>
      <c r="D555" s="833" t="s">
        <v>3990</v>
      </c>
      <c r="E555" s="834" t="s">
        <v>2073</v>
      </c>
      <c r="F555" s="832" t="s">
        <v>2050</v>
      </c>
      <c r="G555" s="832" t="s">
        <v>2254</v>
      </c>
      <c r="H555" s="832" t="s">
        <v>576</v>
      </c>
      <c r="I555" s="832" t="s">
        <v>3066</v>
      </c>
      <c r="J555" s="832" t="s">
        <v>3067</v>
      </c>
      <c r="K555" s="832" t="s">
        <v>3068</v>
      </c>
      <c r="L555" s="835">
        <v>1500.3</v>
      </c>
      <c r="M555" s="835">
        <v>4500.8999999999996</v>
      </c>
      <c r="N555" s="832">
        <v>3</v>
      </c>
      <c r="O555" s="836">
        <v>2</v>
      </c>
      <c r="P555" s="835">
        <v>4500.8999999999996</v>
      </c>
      <c r="Q555" s="837">
        <v>1</v>
      </c>
      <c r="R555" s="832">
        <v>3</v>
      </c>
      <c r="S555" s="837">
        <v>1</v>
      </c>
      <c r="T555" s="836">
        <v>2</v>
      </c>
      <c r="U555" s="838">
        <v>1</v>
      </c>
    </row>
    <row r="556" spans="1:21" ht="14.4" customHeight="1" x14ac:dyDescent="0.3">
      <c r="A556" s="831">
        <v>4</v>
      </c>
      <c r="B556" s="832" t="s">
        <v>2047</v>
      </c>
      <c r="C556" s="832" t="s">
        <v>2054</v>
      </c>
      <c r="D556" s="833" t="s">
        <v>3990</v>
      </c>
      <c r="E556" s="834" t="s">
        <v>2073</v>
      </c>
      <c r="F556" s="832" t="s">
        <v>2050</v>
      </c>
      <c r="G556" s="832" t="s">
        <v>2254</v>
      </c>
      <c r="H556" s="832" t="s">
        <v>576</v>
      </c>
      <c r="I556" s="832" t="s">
        <v>3069</v>
      </c>
      <c r="J556" s="832" t="s">
        <v>3070</v>
      </c>
      <c r="K556" s="832" t="s">
        <v>3071</v>
      </c>
      <c r="L556" s="835">
        <v>1450</v>
      </c>
      <c r="M556" s="835">
        <v>5800</v>
      </c>
      <c r="N556" s="832">
        <v>4</v>
      </c>
      <c r="O556" s="836">
        <v>1</v>
      </c>
      <c r="P556" s="835">
        <v>5800</v>
      </c>
      <c r="Q556" s="837">
        <v>1</v>
      </c>
      <c r="R556" s="832">
        <v>4</v>
      </c>
      <c r="S556" s="837">
        <v>1</v>
      </c>
      <c r="T556" s="836">
        <v>1</v>
      </c>
      <c r="U556" s="838">
        <v>1</v>
      </c>
    </row>
    <row r="557" spans="1:21" ht="14.4" customHeight="1" x14ac:dyDescent="0.3">
      <c r="A557" s="831">
        <v>4</v>
      </c>
      <c r="B557" s="832" t="s">
        <v>2047</v>
      </c>
      <c r="C557" s="832" t="s">
        <v>2054</v>
      </c>
      <c r="D557" s="833" t="s">
        <v>3990</v>
      </c>
      <c r="E557" s="834" t="s">
        <v>2073</v>
      </c>
      <c r="F557" s="832" t="s">
        <v>2050</v>
      </c>
      <c r="G557" s="832" t="s">
        <v>2254</v>
      </c>
      <c r="H557" s="832" t="s">
        <v>576</v>
      </c>
      <c r="I557" s="832" t="s">
        <v>2582</v>
      </c>
      <c r="J557" s="832" t="s">
        <v>2583</v>
      </c>
      <c r="K557" s="832" t="s">
        <v>2584</v>
      </c>
      <c r="L557" s="835">
        <v>1499.54</v>
      </c>
      <c r="M557" s="835">
        <v>8997.24</v>
      </c>
      <c r="N557" s="832">
        <v>6</v>
      </c>
      <c r="O557" s="836">
        <v>2</v>
      </c>
      <c r="P557" s="835">
        <v>8997.24</v>
      </c>
      <c r="Q557" s="837">
        <v>1</v>
      </c>
      <c r="R557" s="832">
        <v>6</v>
      </c>
      <c r="S557" s="837">
        <v>1</v>
      </c>
      <c r="T557" s="836">
        <v>2</v>
      </c>
      <c r="U557" s="838">
        <v>1</v>
      </c>
    </row>
    <row r="558" spans="1:21" ht="14.4" customHeight="1" x14ac:dyDescent="0.3">
      <c r="A558" s="831">
        <v>4</v>
      </c>
      <c r="B558" s="832" t="s">
        <v>2047</v>
      </c>
      <c r="C558" s="832" t="s">
        <v>2054</v>
      </c>
      <c r="D558" s="833" t="s">
        <v>3990</v>
      </c>
      <c r="E558" s="834" t="s">
        <v>2073</v>
      </c>
      <c r="F558" s="832" t="s">
        <v>2050</v>
      </c>
      <c r="G558" s="832" t="s">
        <v>2254</v>
      </c>
      <c r="H558" s="832" t="s">
        <v>576</v>
      </c>
      <c r="I558" s="832" t="s">
        <v>2585</v>
      </c>
      <c r="J558" s="832" t="s">
        <v>2586</v>
      </c>
      <c r="K558" s="832" t="s">
        <v>2587</v>
      </c>
      <c r="L558" s="835">
        <v>2184.6799999999998</v>
      </c>
      <c r="M558" s="835">
        <v>4369.3599999999997</v>
      </c>
      <c r="N558" s="832">
        <v>2</v>
      </c>
      <c r="O558" s="836">
        <v>1</v>
      </c>
      <c r="P558" s="835">
        <v>4369.3599999999997</v>
      </c>
      <c r="Q558" s="837">
        <v>1</v>
      </c>
      <c r="R558" s="832">
        <v>2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4</v>
      </c>
      <c r="B559" s="832" t="s">
        <v>2047</v>
      </c>
      <c r="C559" s="832" t="s">
        <v>2054</v>
      </c>
      <c r="D559" s="833" t="s">
        <v>3990</v>
      </c>
      <c r="E559" s="834" t="s">
        <v>2073</v>
      </c>
      <c r="F559" s="832" t="s">
        <v>2050</v>
      </c>
      <c r="G559" s="832" t="s">
        <v>2254</v>
      </c>
      <c r="H559" s="832" t="s">
        <v>576</v>
      </c>
      <c r="I559" s="832" t="s">
        <v>2588</v>
      </c>
      <c r="J559" s="832" t="s">
        <v>2542</v>
      </c>
      <c r="K559" s="832" t="s">
        <v>2589</v>
      </c>
      <c r="L559" s="835">
        <v>2809.49</v>
      </c>
      <c r="M559" s="835">
        <v>25285.409999999996</v>
      </c>
      <c r="N559" s="832">
        <v>9</v>
      </c>
      <c r="O559" s="836">
        <v>1</v>
      </c>
      <c r="P559" s="835">
        <v>25285.409999999996</v>
      </c>
      <c r="Q559" s="837">
        <v>1</v>
      </c>
      <c r="R559" s="832">
        <v>9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4</v>
      </c>
      <c r="B560" s="832" t="s">
        <v>2047</v>
      </c>
      <c r="C560" s="832" t="s">
        <v>2054</v>
      </c>
      <c r="D560" s="833" t="s">
        <v>3990</v>
      </c>
      <c r="E560" s="834" t="s">
        <v>2073</v>
      </c>
      <c r="F560" s="832" t="s">
        <v>2050</v>
      </c>
      <c r="G560" s="832" t="s">
        <v>2254</v>
      </c>
      <c r="H560" s="832" t="s">
        <v>576</v>
      </c>
      <c r="I560" s="832" t="s">
        <v>2590</v>
      </c>
      <c r="J560" s="832" t="s">
        <v>2591</v>
      </c>
      <c r="K560" s="832" t="s">
        <v>2592</v>
      </c>
      <c r="L560" s="835">
        <v>1487.79</v>
      </c>
      <c r="M560" s="835">
        <v>17853.48</v>
      </c>
      <c r="N560" s="832">
        <v>12</v>
      </c>
      <c r="O560" s="836">
        <v>2</v>
      </c>
      <c r="P560" s="835">
        <v>17853.48</v>
      </c>
      <c r="Q560" s="837">
        <v>1</v>
      </c>
      <c r="R560" s="832">
        <v>12</v>
      </c>
      <c r="S560" s="837">
        <v>1</v>
      </c>
      <c r="T560" s="836">
        <v>2</v>
      </c>
      <c r="U560" s="838">
        <v>1</v>
      </c>
    </row>
    <row r="561" spans="1:21" ht="14.4" customHeight="1" x14ac:dyDescent="0.3">
      <c r="A561" s="831">
        <v>4</v>
      </c>
      <c r="B561" s="832" t="s">
        <v>2047</v>
      </c>
      <c r="C561" s="832" t="s">
        <v>2054</v>
      </c>
      <c r="D561" s="833" t="s">
        <v>3990</v>
      </c>
      <c r="E561" s="834" t="s">
        <v>2073</v>
      </c>
      <c r="F561" s="832" t="s">
        <v>2050</v>
      </c>
      <c r="G561" s="832" t="s">
        <v>2254</v>
      </c>
      <c r="H561" s="832" t="s">
        <v>576</v>
      </c>
      <c r="I561" s="832" t="s">
        <v>3072</v>
      </c>
      <c r="J561" s="832" t="s">
        <v>2594</v>
      </c>
      <c r="K561" s="832" t="s">
        <v>3073</v>
      </c>
      <c r="L561" s="835">
        <v>2802.7</v>
      </c>
      <c r="M561" s="835">
        <v>8408.0999999999985</v>
      </c>
      <c r="N561" s="832">
        <v>3</v>
      </c>
      <c r="O561" s="836">
        <v>3</v>
      </c>
      <c r="P561" s="835">
        <v>8408.0999999999985</v>
      </c>
      <c r="Q561" s="837">
        <v>1</v>
      </c>
      <c r="R561" s="832">
        <v>3</v>
      </c>
      <c r="S561" s="837">
        <v>1</v>
      </c>
      <c r="T561" s="836">
        <v>3</v>
      </c>
      <c r="U561" s="838">
        <v>1</v>
      </c>
    </row>
    <row r="562" spans="1:21" ht="14.4" customHeight="1" x14ac:dyDescent="0.3">
      <c r="A562" s="831">
        <v>4</v>
      </c>
      <c r="B562" s="832" t="s">
        <v>2047</v>
      </c>
      <c r="C562" s="832" t="s">
        <v>2054</v>
      </c>
      <c r="D562" s="833" t="s">
        <v>3990</v>
      </c>
      <c r="E562" s="834" t="s">
        <v>2073</v>
      </c>
      <c r="F562" s="832" t="s">
        <v>2050</v>
      </c>
      <c r="G562" s="832" t="s">
        <v>2254</v>
      </c>
      <c r="H562" s="832" t="s">
        <v>576</v>
      </c>
      <c r="I562" s="832" t="s">
        <v>2593</v>
      </c>
      <c r="J562" s="832" t="s">
        <v>2594</v>
      </c>
      <c r="K562" s="832" t="s">
        <v>2595</v>
      </c>
      <c r="L562" s="835">
        <v>2802.7</v>
      </c>
      <c r="M562" s="835">
        <v>14013.499999999998</v>
      </c>
      <c r="N562" s="832">
        <v>5</v>
      </c>
      <c r="O562" s="836">
        <v>3</v>
      </c>
      <c r="P562" s="835">
        <v>5605.4</v>
      </c>
      <c r="Q562" s="837">
        <v>0.4</v>
      </c>
      <c r="R562" s="832">
        <v>2</v>
      </c>
      <c r="S562" s="837">
        <v>0.4</v>
      </c>
      <c r="T562" s="836">
        <v>2</v>
      </c>
      <c r="U562" s="838">
        <v>0.66666666666666663</v>
      </c>
    </row>
    <row r="563" spans="1:21" ht="14.4" customHeight="1" x14ac:dyDescent="0.3">
      <c r="A563" s="831">
        <v>4</v>
      </c>
      <c r="B563" s="832" t="s">
        <v>2047</v>
      </c>
      <c r="C563" s="832" t="s">
        <v>2054</v>
      </c>
      <c r="D563" s="833" t="s">
        <v>3990</v>
      </c>
      <c r="E563" s="834" t="s">
        <v>2073</v>
      </c>
      <c r="F563" s="832" t="s">
        <v>2050</v>
      </c>
      <c r="G563" s="832" t="s">
        <v>2254</v>
      </c>
      <c r="H563" s="832" t="s">
        <v>576</v>
      </c>
      <c r="I563" s="832" t="s">
        <v>3074</v>
      </c>
      <c r="J563" s="832" t="s">
        <v>3075</v>
      </c>
      <c r="K563" s="832" t="s">
        <v>2370</v>
      </c>
      <c r="L563" s="835">
        <v>309</v>
      </c>
      <c r="M563" s="835">
        <v>927</v>
      </c>
      <c r="N563" s="832">
        <v>3</v>
      </c>
      <c r="O563" s="836">
        <v>1</v>
      </c>
      <c r="P563" s="835">
        <v>927</v>
      </c>
      <c r="Q563" s="837">
        <v>1</v>
      </c>
      <c r="R563" s="832">
        <v>3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4</v>
      </c>
      <c r="B564" s="832" t="s">
        <v>2047</v>
      </c>
      <c r="C564" s="832" t="s">
        <v>2054</v>
      </c>
      <c r="D564" s="833" t="s">
        <v>3990</v>
      </c>
      <c r="E564" s="834" t="s">
        <v>2073</v>
      </c>
      <c r="F564" s="832" t="s">
        <v>2050</v>
      </c>
      <c r="G564" s="832" t="s">
        <v>2254</v>
      </c>
      <c r="H564" s="832" t="s">
        <v>576</v>
      </c>
      <c r="I564" s="832" t="s">
        <v>3076</v>
      </c>
      <c r="J564" s="832" t="s">
        <v>3077</v>
      </c>
      <c r="K564" s="832" t="s">
        <v>1352</v>
      </c>
      <c r="L564" s="835">
        <v>495</v>
      </c>
      <c r="M564" s="835">
        <v>2970</v>
      </c>
      <c r="N564" s="832">
        <v>6</v>
      </c>
      <c r="O564" s="836">
        <v>3</v>
      </c>
      <c r="P564" s="835">
        <v>2475</v>
      </c>
      <c r="Q564" s="837">
        <v>0.83333333333333337</v>
      </c>
      <c r="R564" s="832">
        <v>5</v>
      </c>
      <c r="S564" s="837">
        <v>0.83333333333333337</v>
      </c>
      <c r="T564" s="836">
        <v>2</v>
      </c>
      <c r="U564" s="838">
        <v>0.66666666666666663</v>
      </c>
    </row>
    <row r="565" spans="1:21" ht="14.4" customHeight="1" x14ac:dyDescent="0.3">
      <c r="A565" s="831">
        <v>4</v>
      </c>
      <c r="B565" s="832" t="s">
        <v>2047</v>
      </c>
      <c r="C565" s="832" t="s">
        <v>2054</v>
      </c>
      <c r="D565" s="833" t="s">
        <v>3990</v>
      </c>
      <c r="E565" s="834" t="s">
        <v>2073</v>
      </c>
      <c r="F565" s="832" t="s">
        <v>2050</v>
      </c>
      <c r="G565" s="832" t="s">
        <v>2254</v>
      </c>
      <c r="H565" s="832" t="s">
        <v>576</v>
      </c>
      <c r="I565" s="832" t="s">
        <v>2601</v>
      </c>
      <c r="J565" s="832" t="s">
        <v>2551</v>
      </c>
      <c r="K565" s="832" t="s">
        <v>2602</v>
      </c>
      <c r="L565" s="835">
        <v>1499.96</v>
      </c>
      <c r="M565" s="835">
        <v>8999.76</v>
      </c>
      <c r="N565" s="832">
        <v>6</v>
      </c>
      <c r="O565" s="836">
        <v>1</v>
      </c>
      <c r="P565" s="835">
        <v>8999.76</v>
      </c>
      <c r="Q565" s="837">
        <v>1</v>
      </c>
      <c r="R565" s="832">
        <v>6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4</v>
      </c>
      <c r="B566" s="832" t="s">
        <v>2047</v>
      </c>
      <c r="C566" s="832" t="s">
        <v>2054</v>
      </c>
      <c r="D566" s="833" t="s">
        <v>3990</v>
      </c>
      <c r="E566" s="834" t="s">
        <v>2073</v>
      </c>
      <c r="F566" s="832" t="s">
        <v>2050</v>
      </c>
      <c r="G566" s="832" t="s">
        <v>2254</v>
      </c>
      <c r="H566" s="832" t="s">
        <v>576</v>
      </c>
      <c r="I566" s="832" t="s">
        <v>3078</v>
      </c>
      <c r="J566" s="832" t="s">
        <v>2335</v>
      </c>
      <c r="K566" s="832" t="s">
        <v>3079</v>
      </c>
      <c r="L566" s="835">
        <v>1987.45</v>
      </c>
      <c r="M566" s="835">
        <v>5962.35</v>
      </c>
      <c r="N566" s="832">
        <v>3</v>
      </c>
      <c r="O566" s="836">
        <v>1</v>
      </c>
      <c r="P566" s="835">
        <v>5962.35</v>
      </c>
      <c r="Q566" s="837">
        <v>1</v>
      </c>
      <c r="R566" s="832">
        <v>3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4</v>
      </c>
      <c r="B567" s="832" t="s">
        <v>2047</v>
      </c>
      <c r="C567" s="832" t="s">
        <v>2054</v>
      </c>
      <c r="D567" s="833" t="s">
        <v>3990</v>
      </c>
      <c r="E567" s="834" t="s">
        <v>2073</v>
      </c>
      <c r="F567" s="832" t="s">
        <v>2050</v>
      </c>
      <c r="G567" s="832" t="s">
        <v>2254</v>
      </c>
      <c r="H567" s="832" t="s">
        <v>576</v>
      </c>
      <c r="I567" s="832" t="s">
        <v>3080</v>
      </c>
      <c r="J567" s="832" t="s">
        <v>3081</v>
      </c>
      <c r="K567" s="832" t="s">
        <v>3082</v>
      </c>
      <c r="L567" s="835">
        <v>1257.81</v>
      </c>
      <c r="M567" s="835">
        <v>13835.91</v>
      </c>
      <c r="N567" s="832">
        <v>11</v>
      </c>
      <c r="O567" s="836">
        <v>2</v>
      </c>
      <c r="P567" s="835">
        <v>13835.91</v>
      </c>
      <c r="Q567" s="837">
        <v>1</v>
      </c>
      <c r="R567" s="832">
        <v>11</v>
      </c>
      <c r="S567" s="837">
        <v>1</v>
      </c>
      <c r="T567" s="836">
        <v>2</v>
      </c>
      <c r="U567" s="838">
        <v>1</v>
      </c>
    </row>
    <row r="568" spans="1:21" ht="14.4" customHeight="1" x14ac:dyDescent="0.3">
      <c r="A568" s="831">
        <v>4</v>
      </c>
      <c r="B568" s="832" t="s">
        <v>2047</v>
      </c>
      <c r="C568" s="832" t="s">
        <v>2054</v>
      </c>
      <c r="D568" s="833" t="s">
        <v>3990</v>
      </c>
      <c r="E568" s="834" t="s">
        <v>2073</v>
      </c>
      <c r="F568" s="832" t="s">
        <v>2050</v>
      </c>
      <c r="G568" s="832" t="s">
        <v>2254</v>
      </c>
      <c r="H568" s="832" t="s">
        <v>576</v>
      </c>
      <c r="I568" s="832" t="s">
        <v>3083</v>
      </c>
      <c r="J568" s="832" t="s">
        <v>2604</v>
      </c>
      <c r="K568" s="832" t="s">
        <v>3084</v>
      </c>
      <c r="L568" s="835">
        <v>3053.49</v>
      </c>
      <c r="M568" s="835">
        <v>21374.43</v>
      </c>
      <c r="N568" s="832">
        <v>7</v>
      </c>
      <c r="O568" s="836">
        <v>3</v>
      </c>
      <c r="P568" s="835">
        <v>21374.43</v>
      </c>
      <c r="Q568" s="837">
        <v>1</v>
      </c>
      <c r="R568" s="832">
        <v>7</v>
      </c>
      <c r="S568" s="837">
        <v>1</v>
      </c>
      <c r="T568" s="836">
        <v>3</v>
      </c>
      <c r="U568" s="838">
        <v>1</v>
      </c>
    </row>
    <row r="569" spans="1:21" ht="14.4" customHeight="1" x14ac:dyDescent="0.3">
      <c r="A569" s="831">
        <v>4</v>
      </c>
      <c r="B569" s="832" t="s">
        <v>2047</v>
      </c>
      <c r="C569" s="832" t="s">
        <v>2054</v>
      </c>
      <c r="D569" s="833" t="s">
        <v>3990</v>
      </c>
      <c r="E569" s="834" t="s">
        <v>2073</v>
      </c>
      <c r="F569" s="832" t="s">
        <v>2050</v>
      </c>
      <c r="G569" s="832" t="s">
        <v>2254</v>
      </c>
      <c r="H569" s="832" t="s">
        <v>576</v>
      </c>
      <c r="I569" s="832" t="s">
        <v>2608</v>
      </c>
      <c r="J569" s="832" t="s">
        <v>2609</v>
      </c>
      <c r="K569" s="832" t="s">
        <v>2610</v>
      </c>
      <c r="L569" s="835">
        <v>298.49</v>
      </c>
      <c r="M569" s="835">
        <v>1193.96</v>
      </c>
      <c r="N569" s="832">
        <v>4</v>
      </c>
      <c r="O569" s="836">
        <v>4</v>
      </c>
      <c r="P569" s="835">
        <v>895.47</v>
      </c>
      <c r="Q569" s="837">
        <v>0.75</v>
      </c>
      <c r="R569" s="832">
        <v>3</v>
      </c>
      <c r="S569" s="837">
        <v>0.75</v>
      </c>
      <c r="T569" s="836">
        <v>3</v>
      </c>
      <c r="U569" s="838">
        <v>0.75</v>
      </c>
    </row>
    <row r="570" spans="1:21" ht="14.4" customHeight="1" x14ac:dyDescent="0.3">
      <c r="A570" s="831">
        <v>4</v>
      </c>
      <c r="B570" s="832" t="s">
        <v>2047</v>
      </c>
      <c r="C570" s="832" t="s">
        <v>2054</v>
      </c>
      <c r="D570" s="833" t="s">
        <v>3990</v>
      </c>
      <c r="E570" s="834" t="s">
        <v>2073</v>
      </c>
      <c r="F570" s="832" t="s">
        <v>2050</v>
      </c>
      <c r="G570" s="832" t="s">
        <v>2254</v>
      </c>
      <c r="H570" s="832" t="s">
        <v>576</v>
      </c>
      <c r="I570" s="832" t="s">
        <v>3085</v>
      </c>
      <c r="J570" s="832" t="s">
        <v>3086</v>
      </c>
      <c r="K570" s="832" t="s">
        <v>3087</v>
      </c>
      <c r="L570" s="835">
        <v>835.78</v>
      </c>
      <c r="M570" s="835">
        <v>1671.56</v>
      </c>
      <c r="N570" s="832">
        <v>2</v>
      </c>
      <c r="O570" s="836">
        <v>1</v>
      </c>
      <c r="P570" s="835">
        <v>1671.56</v>
      </c>
      <c r="Q570" s="837">
        <v>1</v>
      </c>
      <c r="R570" s="832">
        <v>2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4</v>
      </c>
      <c r="B571" s="832" t="s">
        <v>2047</v>
      </c>
      <c r="C571" s="832" t="s">
        <v>2054</v>
      </c>
      <c r="D571" s="833" t="s">
        <v>3990</v>
      </c>
      <c r="E571" s="834" t="s">
        <v>2073</v>
      </c>
      <c r="F571" s="832" t="s">
        <v>2050</v>
      </c>
      <c r="G571" s="832" t="s">
        <v>2254</v>
      </c>
      <c r="H571" s="832" t="s">
        <v>576</v>
      </c>
      <c r="I571" s="832" t="s">
        <v>3088</v>
      </c>
      <c r="J571" s="832" t="s">
        <v>3089</v>
      </c>
      <c r="K571" s="832" t="s">
        <v>3090</v>
      </c>
      <c r="L571" s="835">
        <v>835.78</v>
      </c>
      <c r="M571" s="835">
        <v>3343.12</v>
      </c>
      <c r="N571" s="832">
        <v>4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4</v>
      </c>
      <c r="B572" s="832" t="s">
        <v>2047</v>
      </c>
      <c r="C572" s="832" t="s">
        <v>2054</v>
      </c>
      <c r="D572" s="833" t="s">
        <v>3990</v>
      </c>
      <c r="E572" s="834" t="s">
        <v>2073</v>
      </c>
      <c r="F572" s="832" t="s">
        <v>2050</v>
      </c>
      <c r="G572" s="832" t="s">
        <v>2254</v>
      </c>
      <c r="H572" s="832" t="s">
        <v>576</v>
      </c>
      <c r="I572" s="832" t="s">
        <v>3091</v>
      </c>
      <c r="J572" s="832" t="s">
        <v>3092</v>
      </c>
      <c r="K572" s="832" t="s">
        <v>3093</v>
      </c>
      <c r="L572" s="835">
        <v>2833</v>
      </c>
      <c r="M572" s="835">
        <v>2833</v>
      </c>
      <c r="N572" s="832">
        <v>1</v>
      </c>
      <c r="O572" s="836">
        <v>1</v>
      </c>
      <c r="P572" s="835">
        <v>2833</v>
      </c>
      <c r="Q572" s="837">
        <v>1</v>
      </c>
      <c r="R572" s="832">
        <v>1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4</v>
      </c>
      <c r="B573" s="832" t="s">
        <v>2047</v>
      </c>
      <c r="C573" s="832" t="s">
        <v>2054</v>
      </c>
      <c r="D573" s="833" t="s">
        <v>3990</v>
      </c>
      <c r="E573" s="834" t="s">
        <v>2073</v>
      </c>
      <c r="F573" s="832" t="s">
        <v>2050</v>
      </c>
      <c r="G573" s="832" t="s">
        <v>2254</v>
      </c>
      <c r="H573" s="832" t="s">
        <v>576</v>
      </c>
      <c r="I573" s="832" t="s">
        <v>3094</v>
      </c>
      <c r="J573" s="832" t="s">
        <v>3095</v>
      </c>
      <c r="K573" s="832" t="s">
        <v>3096</v>
      </c>
      <c r="L573" s="835">
        <v>2587.5</v>
      </c>
      <c r="M573" s="835">
        <v>7762.5</v>
      </c>
      <c r="N573" s="832">
        <v>3</v>
      </c>
      <c r="O573" s="836">
        <v>2</v>
      </c>
      <c r="P573" s="835">
        <v>7762.5</v>
      </c>
      <c r="Q573" s="837">
        <v>1</v>
      </c>
      <c r="R573" s="832">
        <v>3</v>
      </c>
      <c r="S573" s="837">
        <v>1</v>
      </c>
      <c r="T573" s="836">
        <v>2</v>
      </c>
      <c r="U573" s="838">
        <v>1</v>
      </c>
    </row>
    <row r="574" spans="1:21" ht="14.4" customHeight="1" x14ac:dyDescent="0.3">
      <c r="A574" s="831">
        <v>4</v>
      </c>
      <c r="B574" s="832" t="s">
        <v>2047</v>
      </c>
      <c r="C574" s="832" t="s">
        <v>2054</v>
      </c>
      <c r="D574" s="833" t="s">
        <v>3990</v>
      </c>
      <c r="E574" s="834" t="s">
        <v>2073</v>
      </c>
      <c r="F574" s="832" t="s">
        <v>2050</v>
      </c>
      <c r="G574" s="832" t="s">
        <v>2254</v>
      </c>
      <c r="H574" s="832" t="s">
        <v>576</v>
      </c>
      <c r="I574" s="832" t="s">
        <v>2614</v>
      </c>
      <c r="J574" s="832" t="s">
        <v>2607</v>
      </c>
      <c r="K574" s="832" t="s">
        <v>2615</v>
      </c>
      <c r="L574" s="835">
        <v>5335.93</v>
      </c>
      <c r="M574" s="835">
        <v>10671.86</v>
      </c>
      <c r="N574" s="832">
        <v>2</v>
      </c>
      <c r="O574" s="836">
        <v>2</v>
      </c>
      <c r="P574" s="835">
        <v>5335.93</v>
      </c>
      <c r="Q574" s="837">
        <v>0.5</v>
      </c>
      <c r="R574" s="832">
        <v>1</v>
      </c>
      <c r="S574" s="837">
        <v>0.5</v>
      </c>
      <c r="T574" s="836">
        <v>1</v>
      </c>
      <c r="U574" s="838">
        <v>0.5</v>
      </c>
    </row>
    <row r="575" spans="1:21" ht="14.4" customHeight="1" x14ac:dyDescent="0.3">
      <c r="A575" s="831">
        <v>4</v>
      </c>
      <c r="B575" s="832" t="s">
        <v>2047</v>
      </c>
      <c r="C575" s="832" t="s">
        <v>2054</v>
      </c>
      <c r="D575" s="833" t="s">
        <v>3990</v>
      </c>
      <c r="E575" s="834" t="s">
        <v>2073</v>
      </c>
      <c r="F575" s="832" t="s">
        <v>2050</v>
      </c>
      <c r="G575" s="832" t="s">
        <v>2254</v>
      </c>
      <c r="H575" s="832" t="s">
        <v>576</v>
      </c>
      <c r="I575" s="832" t="s">
        <v>3097</v>
      </c>
      <c r="J575" s="832" t="s">
        <v>3098</v>
      </c>
      <c r="K575" s="832" t="s">
        <v>3099</v>
      </c>
      <c r="L575" s="835">
        <v>2808.7</v>
      </c>
      <c r="M575" s="835">
        <v>5617.4</v>
      </c>
      <c r="N575" s="832">
        <v>2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4</v>
      </c>
      <c r="B576" s="832" t="s">
        <v>2047</v>
      </c>
      <c r="C576" s="832" t="s">
        <v>2054</v>
      </c>
      <c r="D576" s="833" t="s">
        <v>3990</v>
      </c>
      <c r="E576" s="834" t="s">
        <v>2073</v>
      </c>
      <c r="F576" s="832" t="s">
        <v>2050</v>
      </c>
      <c r="G576" s="832" t="s">
        <v>2254</v>
      </c>
      <c r="H576" s="832" t="s">
        <v>576</v>
      </c>
      <c r="I576" s="832" t="s">
        <v>3100</v>
      </c>
      <c r="J576" s="832" t="s">
        <v>3101</v>
      </c>
      <c r="K576" s="832" t="s">
        <v>3102</v>
      </c>
      <c r="L576" s="835">
        <v>2808.7</v>
      </c>
      <c r="M576" s="835">
        <v>5617.4</v>
      </c>
      <c r="N576" s="832">
        <v>2</v>
      </c>
      <c r="O576" s="836">
        <v>2</v>
      </c>
      <c r="P576" s="835">
        <v>5617.4</v>
      </c>
      <c r="Q576" s="837">
        <v>1</v>
      </c>
      <c r="R576" s="832">
        <v>2</v>
      </c>
      <c r="S576" s="837">
        <v>1</v>
      </c>
      <c r="T576" s="836">
        <v>2</v>
      </c>
      <c r="U576" s="838">
        <v>1</v>
      </c>
    </row>
    <row r="577" spans="1:21" ht="14.4" customHeight="1" x14ac:dyDescent="0.3">
      <c r="A577" s="831">
        <v>4</v>
      </c>
      <c r="B577" s="832" t="s">
        <v>2047</v>
      </c>
      <c r="C577" s="832" t="s">
        <v>2054</v>
      </c>
      <c r="D577" s="833" t="s">
        <v>3990</v>
      </c>
      <c r="E577" s="834" t="s">
        <v>2073</v>
      </c>
      <c r="F577" s="832" t="s">
        <v>2050</v>
      </c>
      <c r="G577" s="832" t="s">
        <v>2254</v>
      </c>
      <c r="H577" s="832" t="s">
        <v>576</v>
      </c>
      <c r="I577" s="832" t="s">
        <v>3103</v>
      </c>
      <c r="J577" s="832" t="s">
        <v>3095</v>
      </c>
      <c r="K577" s="832" t="s">
        <v>3104</v>
      </c>
      <c r="L577" s="835">
        <v>2587.5</v>
      </c>
      <c r="M577" s="835">
        <v>7762.5</v>
      </c>
      <c r="N577" s="832">
        <v>3</v>
      </c>
      <c r="O577" s="836">
        <v>1</v>
      </c>
      <c r="P577" s="835">
        <v>7762.5</v>
      </c>
      <c r="Q577" s="837">
        <v>1</v>
      </c>
      <c r="R577" s="832">
        <v>3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4</v>
      </c>
      <c r="B578" s="832" t="s">
        <v>2047</v>
      </c>
      <c r="C578" s="832" t="s">
        <v>2054</v>
      </c>
      <c r="D578" s="833" t="s">
        <v>3990</v>
      </c>
      <c r="E578" s="834" t="s">
        <v>2073</v>
      </c>
      <c r="F578" s="832" t="s">
        <v>2050</v>
      </c>
      <c r="G578" s="832" t="s">
        <v>2254</v>
      </c>
      <c r="H578" s="832" t="s">
        <v>576</v>
      </c>
      <c r="I578" s="832" t="s">
        <v>3105</v>
      </c>
      <c r="J578" s="832" t="s">
        <v>2628</v>
      </c>
      <c r="K578" s="832" t="s">
        <v>3106</v>
      </c>
      <c r="L578" s="835">
        <v>2794.33</v>
      </c>
      <c r="M578" s="835">
        <v>8382.99</v>
      </c>
      <c r="N578" s="832">
        <v>3</v>
      </c>
      <c r="O578" s="836">
        <v>1</v>
      </c>
      <c r="P578" s="835">
        <v>8382.99</v>
      </c>
      <c r="Q578" s="837">
        <v>1</v>
      </c>
      <c r="R578" s="832">
        <v>3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4</v>
      </c>
      <c r="B579" s="832" t="s">
        <v>2047</v>
      </c>
      <c r="C579" s="832" t="s">
        <v>2054</v>
      </c>
      <c r="D579" s="833" t="s">
        <v>3990</v>
      </c>
      <c r="E579" s="834" t="s">
        <v>2073</v>
      </c>
      <c r="F579" s="832" t="s">
        <v>2050</v>
      </c>
      <c r="G579" s="832" t="s">
        <v>2254</v>
      </c>
      <c r="H579" s="832" t="s">
        <v>576</v>
      </c>
      <c r="I579" s="832" t="s">
        <v>2616</v>
      </c>
      <c r="J579" s="832" t="s">
        <v>2617</v>
      </c>
      <c r="K579" s="832" t="s">
        <v>2411</v>
      </c>
      <c r="L579" s="835">
        <v>1599.49</v>
      </c>
      <c r="M579" s="835">
        <v>43186.23</v>
      </c>
      <c r="N579" s="832">
        <v>27</v>
      </c>
      <c r="O579" s="836">
        <v>11</v>
      </c>
      <c r="P579" s="835">
        <v>43186.23</v>
      </c>
      <c r="Q579" s="837">
        <v>1</v>
      </c>
      <c r="R579" s="832">
        <v>27</v>
      </c>
      <c r="S579" s="837">
        <v>1</v>
      </c>
      <c r="T579" s="836">
        <v>11</v>
      </c>
      <c r="U579" s="838">
        <v>1</v>
      </c>
    </row>
    <row r="580" spans="1:21" ht="14.4" customHeight="1" x14ac:dyDescent="0.3">
      <c r="A580" s="831">
        <v>4</v>
      </c>
      <c r="B580" s="832" t="s">
        <v>2047</v>
      </c>
      <c r="C580" s="832" t="s">
        <v>2054</v>
      </c>
      <c r="D580" s="833" t="s">
        <v>3990</v>
      </c>
      <c r="E580" s="834" t="s">
        <v>2073</v>
      </c>
      <c r="F580" s="832" t="s">
        <v>2050</v>
      </c>
      <c r="G580" s="832" t="s">
        <v>2254</v>
      </c>
      <c r="H580" s="832" t="s">
        <v>576</v>
      </c>
      <c r="I580" s="832" t="s">
        <v>3107</v>
      </c>
      <c r="J580" s="832" t="s">
        <v>3108</v>
      </c>
      <c r="K580" s="832" t="s">
        <v>3109</v>
      </c>
      <c r="L580" s="835">
        <v>1152</v>
      </c>
      <c r="M580" s="835">
        <v>2304</v>
      </c>
      <c r="N580" s="832">
        <v>2</v>
      </c>
      <c r="O580" s="836">
        <v>1</v>
      </c>
      <c r="P580" s="835">
        <v>2304</v>
      </c>
      <c r="Q580" s="837">
        <v>1</v>
      </c>
      <c r="R580" s="832">
        <v>2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4</v>
      </c>
      <c r="B581" s="832" t="s">
        <v>2047</v>
      </c>
      <c r="C581" s="832" t="s">
        <v>2054</v>
      </c>
      <c r="D581" s="833" t="s">
        <v>3990</v>
      </c>
      <c r="E581" s="834" t="s">
        <v>2073</v>
      </c>
      <c r="F581" s="832" t="s">
        <v>2050</v>
      </c>
      <c r="G581" s="832" t="s">
        <v>2254</v>
      </c>
      <c r="H581" s="832" t="s">
        <v>576</v>
      </c>
      <c r="I581" s="832" t="s">
        <v>3110</v>
      </c>
      <c r="J581" s="832" t="s">
        <v>3111</v>
      </c>
      <c r="K581" s="832" t="s">
        <v>3112</v>
      </c>
      <c r="L581" s="835">
        <v>479.84</v>
      </c>
      <c r="M581" s="835">
        <v>1919.36</v>
      </c>
      <c r="N581" s="832">
        <v>4</v>
      </c>
      <c r="O581" s="836">
        <v>3</v>
      </c>
      <c r="P581" s="835">
        <v>1919.36</v>
      </c>
      <c r="Q581" s="837">
        <v>1</v>
      </c>
      <c r="R581" s="832">
        <v>4</v>
      </c>
      <c r="S581" s="837">
        <v>1</v>
      </c>
      <c r="T581" s="836">
        <v>3</v>
      </c>
      <c r="U581" s="838">
        <v>1</v>
      </c>
    </row>
    <row r="582" spans="1:21" ht="14.4" customHeight="1" x14ac:dyDescent="0.3">
      <c r="A582" s="831">
        <v>4</v>
      </c>
      <c r="B582" s="832" t="s">
        <v>2047</v>
      </c>
      <c r="C582" s="832" t="s">
        <v>2054</v>
      </c>
      <c r="D582" s="833" t="s">
        <v>3990</v>
      </c>
      <c r="E582" s="834" t="s">
        <v>2073</v>
      </c>
      <c r="F582" s="832" t="s">
        <v>2050</v>
      </c>
      <c r="G582" s="832" t="s">
        <v>2254</v>
      </c>
      <c r="H582" s="832" t="s">
        <v>576</v>
      </c>
      <c r="I582" s="832" t="s">
        <v>3113</v>
      </c>
      <c r="J582" s="832" t="s">
        <v>2365</v>
      </c>
      <c r="K582" s="832" t="s">
        <v>3114</v>
      </c>
      <c r="L582" s="835">
        <v>900</v>
      </c>
      <c r="M582" s="835">
        <v>900</v>
      </c>
      <c r="N582" s="832">
        <v>1</v>
      </c>
      <c r="O582" s="836">
        <v>1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4</v>
      </c>
      <c r="B583" s="832" t="s">
        <v>2047</v>
      </c>
      <c r="C583" s="832" t="s">
        <v>2054</v>
      </c>
      <c r="D583" s="833" t="s">
        <v>3990</v>
      </c>
      <c r="E583" s="834" t="s">
        <v>2073</v>
      </c>
      <c r="F583" s="832" t="s">
        <v>2050</v>
      </c>
      <c r="G583" s="832" t="s">
        <v>2254</v>
      </c>
      <c r="H583" s="832" t="s">
        <v>576</v>
      </c>
      <c r="I583" s="832" t="s">
        <v>3115</v>
      </c>
      <c r="J583" s="832" t="s">
        <v>2395</v>
      </c>
      <c r="K583" s="832" t="s">
        <v>3030</v>
      </c>
      <c r="L583" s="835">
        <v>2304</v>
      </c>
      <c r="M583" s="835">
        <v>20736</v>
      </c>
      <c r="N583" s="832">
        <v>9</v>
      </c>
      <c r="O583" s="836">
        <v>1</v>
      </c>
      <c r="P583" s="835">
        <v>20736</v>
      </c>
      <c r="Q583" s="837">
        <v>1</v>
      </c>
      <c r="R583" s="832">
        <v>9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4</v>
      </c>
      <c r="B584" s="832" t="s">
        <v>2047</v>
      </c>
      <c r="C584" s="832" t="s">
        <v>2054</v>
      </c>
      <c r="D584" s="833" t="s">
        <v>3990</v>
      </c>
      <c r="E584" s="834" t="s">
        <v>2073</v>
      </c>
      <c r="F584" s="832" t="s">
        <v>2050</v>
      </c>
      <c r="G584" s="832" t="s">
        <v>2254</v>
      </c>
      <c r="H584" s="832" t="s">
        <v>576</v>
      </c>
      <c r="I584" s="832" t="s">
        <v>3116</v>
      </c>
      <c r="J584" s="832" t="s">
        <v>3117</v>
      </c>
      <c r="K584" s="832" t="s">
        <v>3118</v>
      </c>
      <c r="L584" s="835">
        <v>1017.8</v>
      </c>
      <c r="M584" s="835">
        <v>3053.3999999999996</v>
      </c>
      <c r="N584" s="832">
        <v>3</v>
      </c>
      <c r="O584" s="836">
        <v>1</v>
      </c>
      <c r="P584" s="835">
        <v>3053.3999999999996</v>
      </c>
      <c r="Q584" s="837">
        <v>1</v>
      </c>
      <c r="R584" s="832">
        <v>3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4</v>
      </c>
      <c r="B585" s="832" t="s">
        <v>2047</v>
      </c>
      <c r="C585" s="832" t="s">
        <v>2054</v>
      </c>
      <c r="D585" s="833" t="s">
        <v>3990</v>
      </c>
      <c r="E585" s="834" t="s">
        <v>2073</v>
      </c>
      <c r="F585" s="832" t="s">
        <v>2050</v>
      </c>
      <c r="G585" s="832" t="s">
        <v>2254</v>
      </c>
      <c r="H585" s="832" t="s">
        <v>576</v>
      </c>
      <c r="I585" s="832" t="s">
        <v>3119</v>
      </c>
      <c r="J585" s="832" t="s">
        <v>2332</v>
      </c>
      <c r="K585" s="832" t="s">
        <v>3120</v>
      </c>
      <c r="L585" s="835">
        <v>761.3</v>
      </c>
      <c r="M585" s="835">
        <v>15987.3</v>
      </c>
      <c r="N585" s="832">
        <v>21</v>
      </c>
      <c r="O585" s="836">
        <v>3</v>
      </c>
      <c r="P585" s="835">
        <v>15987.3</v>
      </c>
      <c r="Q585" s="837">
        <v>1</v>
      </c>
      <c r="R585" s="832">
        <v>21</v>
      </c>
      <c r="S585" s="837">
        <v>1</v>
      </c>
      <c r="T585" s="836">
        <v>3</v>
      </c>
      <c r="U585" s="838">
        <v>1</v>
      </c>
    </row>
    <row r="586" spans="1:21" ht="14.4" customHeight="1" x14ac:dyDescent="0.3">
      <c r="A586" s="831">
        <v>4</v>
      </c>
      <c r="B586" s="832" t="s">
        <v>2047</v>
      </c>
      <c r="C586" s="832" t="s">
        <v>2054</v>
      </c>
      <c r="D586" s="833" t="s">
        <v>3990</v>
      </c>
      <c r="E586" s="834" t="s">
        <v>2073</v>
      </c>
      <c r="F586" s="832" t="s">
        <v>2050</v>
      </c>
      <c r="G586" s="832" t="s">
        <v>2254</v>
      </c>
      <c r="H586" s="832" t="s">
        <v>576</v>
      </c>
      <c r="I586" s="832" t="s">
        <v>3121</v>
      </c>
      <c r="J586" s="832" t="s">
        <v>3122</v>
      </c>
      <c r="K586" s="832" t="s">
        <v>3123</v>
      </c>
      <c r="L586" s="835">
        <v>701</v>
      </c>
      <c r="M586" s="835">
        <v>1402</v>
      </c>
      <c r="N586" s="832">
        <v>2</v>
      </c>
      <c r="O586" s="836">
        <v>1</v>
      </c>
      <c r="P586" s="835">
        <v>1402</v>
      </c>
      <c r="Q586" s="837">
        <v>1</v>
      </c>
      <c r="R586" s="832">
        <v>2</v>
      </c>
      <c r="S586" s="837">
        <v>1</v>
      </c>
      <c r="T586" s="836">
        <v>1</v>
      </c>
      <c r="U586" s="838">
        <v>1</v>
      </c>
    </row>
    <row r="587" spans="1:21" ht="14.4" customHeight="1" x14ac:dyDescent="0.3">
      <c r="A587" s="831">
        <v>4</v>
      </c>
      <c r="B587" s="832" t="s">
        <v>2047</v>
      </c>
      <c r="C587" s="832" t="s">
        <v>2054</v>
      </c>
      <c r="D587" s="833" t="s">
        <v>3990</v>
      </c>
      <c r="E587" s="834" t="s">
        <v>2073</v>
      </c>
      <c r="F587" s="832" t="s">
        <v>2050</v>
      </c>
      <c r="G587" s="832" t="s">
        <v>2254</v>
      </c>
      <c r="H587" s="832" t="s">
        <v>576</v>
      </c>
      <c r="I587" s="832" t="s">
        <v>3124</v>
      </c>
      <c r="J587" s="832" t="s">
        <v>3125</v>
      </c>
      <c r="K587" s="832" t="s">
        <v>3126</v>
      </c>
      <c r="L587" s="835">
        <v>2412.9</v>
      </c>
      <c r="M587" s="835">
        <v>4825.8</v>
      </c>
      <c r="N587" s="832">
        <v>2</v>
      </c>
      <c r="O587" s="836">
        <v>1</v>
      </c>
      <c r="P587" s="835">
        <v>4825.8</v>
      </c>
      <c r="Q587" s="837">
        <v>1</v>
      </c>
      <c r="R587" s="832">
        <v>2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4</v>
      </c>
      <c r="B588" s="832" t="s">
        <v>2047</v>
      </c>
      <c r="C588" s="832" t="s">
        <v>2054</v>
      </c>
      <c r="D588" s="833" t="s">
        <v>3990</v>
      </c>
      <c r="E588" s="834" t="s">
        <v>2073</v>
      </c>
      <c r="F588" s="832" t="s">
        <v>2050</v>
      </c>
      <c r="G588" s="832" t="s">
        <v>2254</v>
      </c>
      <c r="H588" s="832" t="s">
        <v>576</v>
      </c>
      <c r="I588" s="832" t="s">
        <v>2624</v>
      </c>
      <c r="J588" s="832" t="s">
        <v>2625</v>
      </c>
      <c r="K588" s="832" t="s">
        <v>2626</v>
      </c>
      <c r="L588" s="835">
        <v>1382.42</v>
      </c>
      <c r="M588" s="835">
        <v>1382.42</v>
      </c>
      <c r="N588" s="832">
        <v>1</v>
      </c>
      <c r="O588" s="836">
        <v>1</v>
      </c>
      <c r="P588" s="835">
        <v>1382.42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4</v>
      </c>
      <c r="B589" s="832" t="s">
        <v>2047</v>
      </c>
      <c r="C589" s="832" t="s">
        <v>2054</v>
      </c>
      <c r="D589" s="833" t="s">
        <v>3990</v>
      </c>
      <c r="E589" s="834" t="s">
        <v>2073</v>
      </c>
      <c r="F589" s="832" t="s">
        <v>2050</v>
      </c>
      <c r="G589" s="832" t="s">
        <v>2254</v>
      </c>
      <c r="H589" s="832" t="s">
        <v>576</v>
      </c>
      <c r="I589" s="832" t="s">
        <v>3127</v>
      </c>
      <c r="J589" s="832" t="s">
        <v>3128</v>
      </c>
      <c r="K589" s="832" t="s">
        <v>1352</v>
      </c>
      <c r="L589" s="835">
        <v>1337.76</v>
      </c>
      <c r="M589" s="835">
        <v>2675.52</v>
      </c>
      <c r="N589" s="832">
        <v>2</v>
      </c>
      <c r="O589" s="836">
        <v>1</v>
      </c>
      <c r="P589" s="835">
        <v>2675.52</v>
      </c>
      <c r="Q589" s="837">
        <v>1</v>
      </c>
      <c r="R589" s="832">
        <v>2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4</v>
      </c>
      <c r="B590" s="832" t="s">
        <v>2047</v>
      </c>
      <c r="C590" s="832" t="s">
        <v>2054</v>
      </c>
      <c r="D590" s="833" t="s">
        <v>3990</v>
      </c>
      <c r="E590" s="834" t="s">
        <v>2073</v>
      </c>
      <c r="F590" s="832" t="s">
        <v>2050</v>
      </c>
      <c r="G590" s="832" t="s">
        <v>2254</v>
      </c>
      <c r="H590" s="832" t="s">
        <v>576</v>
      </c>
      <c r="I590" s="832" t="s">
        <v>3129</v>
      </c>
      <c r="J590" s="832" t="s">
        <v>3130</v>
      </c>
      <c r="K590" s="832" t="s">
        <v>3131</v>
      </c>
      <c r="L590" s="835">
        <v>740.15</v>
      </c>
      <c r="M590" s="835">
        <v>4440.8999999999996</v>
      </c>
      <c r="N590" s="832">
        <v>6</v>
      </c>
      <c r="O590" s="836">
        <v>1</v>
      </c>
      <c r="P590" s="835">
        <v>4440.8999999999996</v>
      </c>
      <c r="Q590" s="837">
        <v>1</v>
      </c>
      <c r="R590" s="832">
        <v>6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4</v>
      </c>
      <c r="B591" s="832" t="s">
        <v>2047</v>
      </c>
      <c r="C591" s="832" t="s">
        <v>2054</v>
      </c>
      <c r="D591" s="833" t="s">
        <v>3990</v>
      </c>
      <c r="E591" s="834" t="s">
        <v>2073</v>
      </c>
      <c r="F591" s="832" t="s">
        <v>2050</v>
      </c>
      <c r="G591" s="832" t="s">
        <v>2633</v>
      </c>
      <c r="H591" s="832" t="s">
        <v>576</v>
      </c>
      <c r="I591" s="832" t="s">
        <v>2637</v>
      </c>
      <c r="J591" s="832" t="s">
        <v>2638</v>
      </c>
      <c r="K591" s="832" t="s">
        <v>2639</v>
      </c>
      <c r="L591" s="835">
        <v>100</v>
      </c>
      <c r="M591" s="835">
        <v>2300</v>
      </c>
      <c r="N591" s="832">
        <v>23</v>
      </c>
      <c r="O591" s="836">
        <v>13</v>
      </c>
      <c r="P591" s="835">
        <v>2300</v>
      </c>
      <c r="Q591" s="837">
        <v>1</v>
      </c>
      <c r="R591" s="832">
        <v>23</v>
      </c>
      <c r="S591" s="837">
        <v>1</v>
      </c>
      <c r="T591" s="836">
        <v>13</v>
      </c>
      <c r="U591" s="838">
        <v>1</v>
      </c>
    </row>
    <row r="592" spans="1:21" ht="14.4" customHeight="1" x14ac:dyDescent="0.3">
      <c r="A592" s="831">
        <v>4</v>
      </c>
      <c r="B592" s="832" t="s">
        <v>2047</v>
      </c>
      <c r="C592" s="832" t="s">
        <v>2054</v>
      </c>
      <c r="D592" s="833" t="s">
        <v>3990</v>
      </c>
      <c r="E592" s="834" t="s">
        <v>2073</v>
      </c>
      <c r="F592" s="832" t="s">
        <v>2050</v>
      </c>
      <c r="G592" s="832" t="s">
        <v>2643</v>
      </c>
      <c r="H592" s="832" t="s">
        <v>576</v>
      </c>
      <c r="I592" s="832" t="s">
        <v>2644</v>
      </c>
      <c r="J592" s="832" t="s">
        <v>2645</v>
      </c>
      <c r="K592" s="832" t="s">
        <v>2646</v>
      </c>
      <c r="L592" s="835">
        <v>410</v>
      </c>
      <c r="M592" s="835">
        <v>15580</v>
      </c>
      <c r="N592" s="832">
        <v>38</v>
      </c>
      <c r="O592" s="836">
        <v>38</v>
      </c>
      <c r="P592" s="835">
        <v>15170</v>
      </c>
      <c r="Q592" s="837">
        <v>0.97368421052631582</v>
      </c>
      <c r="R592" s="832">
        <v>37</v>
      </c>
      <c r="S592" s="837">
        <v>0.97368421052631582</v>
      </c>
      <c r="T592" s="836">
        <v>37</v>
      </c>
      <c r="U592" s="838">
        <v>0.97368421052631582</v>
      </c>
    </row>
    <row r="593" spans="1:21" ht="14.4" customHeight="1" x14ac:dyDescent="0.3">
      <c r="A593" s="831">
        <v>4</v>
      </c>
      <c r="B593" s="832" t="s">
        <v>2047</v>
      </c>
      <c r="C593" s="832" t="s">
        <v>2054</v>
      </c>
      <c r="D593" s="833" t="s">
        <v>3990</v>
      </c>
      <c r="E593" s="834" t="s">
        <v>2073</v>
      </c>
      <c r="F593" s="832" t="s">
        <v>2050</v>
      </c>
      <c r="G593" s="832" t="s">
        <v>2643</v>
      </c>
      <c r="H593" s="832" t="s">
        <v>576</v>
      </c>
      <c r="I593" s="832" t="s">
        <v>2727</v>
      </c>
      <c r="J593" s="832" t="s">
        <v>2728</v>
      </c>
      <c r="K593" s="832" t="s">
        <v>2729</v>
      </c>
      <c r="L593" s="835">
        <v>566</v>
      </c>
      <c r="M593" s="835">
        <v>566</v>
      </c>
      <c r="N593" s="832">
        <v>1</v>
      </c>
      <c r="O593" s="836">
        <v>1</v>
      </c>
      <c r="P593" s="835">
        <v>566</v>
      </c>
      <c r="Q593" s="837">
        <v>1</v>
      </c>
      <c r="R593" s="832">
        <v>1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4</v>
      </c>
      <c r="B594" s="832" t="s">
        <v>2047</v>
      </c>
      <c r="C594" s="832" t="s">
        <v>2054</v>
      </c>
      <c r="D594" s="833" t="s">
        <v>3990</v>
      </c>
      <c r="E594" s="834" t="s">
        <v>2073</v>
      </c>
      <c r="F594" s="832" t="s">
        <v>2050</v>
      </c>
      <c r="G594" s="832" t="s">
        <v>2647</v>
      </c>
      <c r="H594" s="832" t="s">
        <v>576</v>
      </c>
      <c r="I594" s="832" t="s">
        <v>3132</v>
      </c>
      <c r="J594" s="832" t="s">
        <v>3133</v>
      </c>
      <c r="K594" s="832" t="s">
        <v>3134</v>
      </c>
      <c r="L594" s="835">
        <v>245.43</v>
      </c>
      <c r="M594" s="835">
        <v>245.43</v>
      </c>
      <c r="N594" s="832">
        <v>1</v>
      </c>
      <c r="O594" s="836">
        <v>1</v>
      </c>
      <c r="P594" s="835">
        <v>245.43</v>
      </c>
      <c r="Q594" s="837">
        <v>1</v>
      </c>
      <c r="R594" s="832">
        <v>1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4</v>
      </c>
      <c r="B595" s="832" t="s">
        <v>2047</v>
      </c>
      <c r="C595" s="832" t="s">
        <v>2054</v>
      </c>
      <c r="D595" s="833" t="s">
        <v>3990</v>
      </c>
      <c r="E595" s="834" t="s">
        <v>2073</v>
      </c>
      <c r="F595" s="832" t="s">
        <v>2050</v>
      </c>
      <c r="G595" s="832" t="s">
        <v>2647</v>
      </c>
      <c r="H595" s="832" t="s">
        <v>576</v>
      </c>
      <c r="I595" s="832" t="s">
        <v>2648</v>
      </c>
      <c r="J595" s="832" t="s">
        <v>2649</v>
      </c>
      <c r="K595" s="832" t="s">
        <v>2650</v>
      </c>
      <c r="L595" s="835">
        <v>900</v>
      </c>
      <c r="M595" s="835">
        <v>13500</v>
      </c>
      <c r="N595" s="832">
        <v>15</v>
      </c>
      <c r="O595" s="836">
        <v>15</v>
      </c>
      <c r="P595" s="835">
        <v>11700</v>
      </c>
      <c r="Q595" s="837">
        <v>0.8666666666666667</v>
      </c>
      <c r="R595" s="832">
        <v>13</v>
      </c>
      <c r="S595" s="837">
        <v>0.8666666666666667</v>
      </c>
      <c r="T595" s="836">
        <v>13</v>
      </c>
      <c r="U595" s="838">
        <v>0.8666666666666667</v>
      </c>
    </row>
    <row r="596" spans="1:21" ht="14.4" customHeight="1" x14ac:dyDescent="0.3">
      <c r="A596" s="831">
        <v>4</v>
      </c>
      <c r="B596" s="832" t="s">
        <v>2047</v>
      </c>
      <c r="C596" s="832" t="s">
        <v>2054</v>
      </c>
      <c r="D596" s="833" t="s">
        <v>3990</v>
      </c>
      <c r="E596" s="834" t="s">
        <v>2073</v>
      </c>
      <c r="F596" s="832" t="s">
        <v>2050</v>
      </c>
      <c r="G596" s="832" t="s">
        <v>2647</v>
      </c>
      <c r="H596" s="832" t="s">
        <v>576</v>
      </c>
      <c r="I596" s="832" t="s">
        <v>2730</v>
      </c>
      <c r="J596" s="832" t="s">
        <v>2731</v>
      </c>
      <c r="K596" s="832" t="s">
        <v>2732</v>
      </c>
      <c r="L596" s="835">
        <v>378.48</v>
      </c>
      <c r="M596" s="835">
        <v>378.48</v>
      </c>
      <c r="N596" s="832">
        <v>1</v>
      </c>
      <c r="O596" s="836">
        <v>1</v>
      </c>
      <c r="P596" s="835">
        <v>378.48</v>
      </c>
      <c r="Q596" s="837">
        <v>1</v>
      </c>
      <c r="R596" s="832">
        <v>1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4</v>
      </c>
      <c r="B597" s="832" t="s">
        <v>2047</v>
      </c>
      <c r="C597" s="832" t="s">
        <v>2054</v>
      </c>
      <c r="D597" s="833" t="s">
        <v>3990</v>
      </c>
      <c r="E597" s="834" t="s">
        <v>2073</v>
      </c>
      <c r="F597" s="832" t="s">
        <v>2050</v>
      </c>
      <c r="G597" s="832" t="s">
        <v>2647</v>
      </c>
      <c r="H597" s="832" t="s">
        <v>576</v>
      </c>
      <c r="I597" s="832" t="s">
        <v>2733</v>
      </c>
      <c r="J597" s="832" t="s">
        <v>2734</v>
      </c>
      <c r="K597" s="832" t="s">
        <v>2735</v>
      </c>
      <c r="L597" s="835">
        <v>378.48</v>
      </c>
      <c r="M597" s="835">
        <v>378.48</v>
      </c>
      <c r="N597" s="832">
        <v>1</v>
      </c>
      <c r="O597" s="836">
        <v>1</v>
      </c>
      <c r="P597" s="835">
        <v>378.48</v>
      </c>
      <c r="Q597" s="837">
        <v>1</v>
      </c>
      <c r="R597" s="832">
        <v>1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4</v>
      </c>
      <c r="B598" s="832" t="s">
        <v>2047</v>
      </c>
      <c r="C598" s="832" t="s">
        <v>2054</v>
      </c>
      <c r="D598" s="833" t="s">
        <v>3990</v>
      </c>
      <c r="E598" s="834" t="s">
        <v>2073</v>
      </c>
      <c r="F598" s="832" t="s">
        <v>2050</v>
      </c>
      <c r="G598" s="832" t="s">
        <v>2647</v>
      </c>
      <c r="H598" s="832" t="s">
        <v>576</v>
      </c>
      <c r="I598" s="832" t="s">
        <v>3135</v>
      </c>
      <c r="J598" s="832" t="s">
        <v>3136</v>
      </c>
      <c r="K598" s="832" t="s">
        <v>3137</v>
      </c>
      <c r="L598" s="835">
        <v>58.5</v>
      </c>
      <c r="M598" s="835">
        <v>58.5</v>
      </c>
      <c r="N598" s="832">
        <v>1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4</v>
      </c>
      <c r="B599" s="832" t="s">
        <v>2047</v>
      </c>
      <c r="C599" s="832" t="s">
        <v>2054</v>
      </c>
      <c r="D599" s="833" t="s">
        <v>3990</v>
      </c>
      <c r="E599" s="834" t="s">
        <v>2075</v>
      </c>
      <c r="F599" s="832" t="s">
        <v>2048</v>
      </c>
      <c r="G599" s="832" t="s">
        <v>3138</v>
      </c>
      <c r="H599" s="832" t="s">
        <v>576</v>
      </c>
      <c r="I599" s="832" t="s">
        <v>3139</v>
      </c>
      <c r="J599" s="832" t="s">
        <v>1109</v>
      </c>
      <c r="K599" s="832" t="s">
        <v>3140</v>
      </c>
      <c r="L599" s="835">
        <v>46.03</v>
      </c>
      <c r="M599" s="835">
        <v>46.03</v>
      </c>
      <c r="N599" s="832">
        <v>1</v>
      </c>
      <c r="O599" s="836">
        <v>1</v>
      </c>
      <c r="P599" s="835">
        <v>46.03</v>
      </c>
      <c r="Q599" s="837">
        <v>1</v>
      </c>
      <c r="R599" s="832">
        <v>1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4</v>
      </c>
      <c r="B600" s="832" t="s">
        <v>2047</v>
      </c>
      <c r="C600" s="832" t="s">
        <v>2054</v>
      </c>
      <c r="D600" s="833" t="s">
        <v>3990</v>
      </c>
      <c r="E600" s="834" t="s">
        <v>2075</v>
      </c>
      <c r="F600" s="832" t="s">
        <v>2048</v>
      </c>
      <c r="G600" s="832" t="s">
        <v>2208</v>
      </c>
      <c r="H600" s="832" t="s">
        <v>576</v>
      </c>
      <c r="I600" s="832" t="s">
        <v>2209</v>
      </c>
      <c r="J600" s="832" t="s">
        <v>2210</v>
      </c>
      <c r="K600" s="832" t="s">
        <v>1038</v>
      </c>
      <c r="L600" s="835">
        <v>78.33</v>
      </c>
      <c r="M600" s="835">
        <v>156.66</v>
      </c>
      <c r="N600" s="832">
        <v>2</v>
      </c>
      <c r="O600" s="836">
        <v>1</v>
      </c>
      <c r="P600" s="835">
        <v>156.66</v>
      </c>
      <c r="Q600" s="837">
        <v>1</v>
      </c>
      <c r="R600" s="832">
        <v>2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4</v>
      </c>
      <c r="B601" s="832" t="s">
        <v>2047</v>
      </c>
      <c r="C601" s="832" t="s">
        <v>2054</v>
      </c>
      <c r="D601" s="833" t="s">
        <v>3990</v>
      </c>
      <c r="E601" s="834" t="s">
        <v>2075</v>
      </c>
      <c r="F601" s="832" t="s">
        <v>2048</v>
      </c>
      <c r="G601" s="832" t="s">
        <v>2211</v>
      </c>
      <c r="H601" s="832" t="s">
        <v>576</v>
      </c>
      <c r="I601" s="832" t="s">
        <v>3141</v>
      </c>
      <c r="J601" s="832" t="s">
        <v>2872</v>
      </c>
      <c r="K601" s="832" t="s">
        <v>3142</v>
      </c>
      <c r="L601" s="835">
        <v>117.47</v>
      </c>
      <c r="M601" s="835">
        <v>117.47</v>
      </c>
      <c r="N601" s="832">
        <v>1</v>
      </c>
      <c r="O601" s="836">
        <v>0.5</v>
      </c>
      <c r="P601" s="835">
        <v>117.47</v>
      </c>
      <c r="Q601" s="837">
        <v>1</v>
      </c>
      <c r="R601" s="832">
        <v>1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4</v>
      </c>
      <c r="B602" s="832" t="s">
        <v>2047</v>
      </c>
      <c r="C602" s="832" t="s">
        <v>2054</v>
      </c>
      <c r="D602" s="833" t="s">
        <v>3990</v>
      </c>
      <c r="E602" s="834" t="s">
        <v>2075</v>
      </c>
      <c r="F602" s="832" t="s">
        <v>2048</v>
      </c>
      <c r="G602" s="832" t="s">
        <v>2174</v>
      </c>
      <c r="H602" s="832" t="s">
        <v>576</v>
      </c>
      <c r="I602" s="832" t="s">
        <v>2670</v>
      </c>
      <c r="J602" s="832" t="s">
        <v>693</v>
      </c>
      <c r="K602" s="832" t="s">
        <v>2671</v>
      </c>
      <c r="L602" s="835">
        <v>273.33</v>
      </c>
      <c r="M602" s="835">
        <v>273.33</v>
      </c>
      <c r="N602" s="832">
        <v>1</v>
      </c>
      <c r="O602" s="836">
        <v>1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4</v>
      </c>
      <c r="B603" s="832" t="s">
        <v>2047</v>
      </c>
      <c r="C603" s="832" t="s">
        <v>2054</v>
      </c>
      <c r="D603" s="833" t="s">
        <v>3990</v>
      </c>
      <c r="E603" s="834" t="s">
        <v>2075</v>
      </c>
      <c r="F603" s="832" t="s">
        <v>2048</v>
      </c>
      <c r="G603" s="832" t="s">
        <v>3143</v>
      </c>
      <c r="H603" s="832" t="s">
        <v>576</v>
      </c>
      <c r="I603" s="832" t="s">
        <v>3144</v>
      </c>
      <c r="J603" s="832" t="s">
        <v>3145</v>
      </c>
      <c r="K603" s="832" t="s">
        <v>3146</v>
      </c>
      <c r="L603" s="835">
        <v>93.49</v>
      </c>
      <c r="M603" s="835">
        <v>93.49</v>
      </c>
      <c r="N603" s="832">
        <v>1</v>
      </c>
      <c r="O603" s="836">
        <v>0.5</v>
      </c>
      <c r="P603" s="835">
        <v>93.49</v>
      </c>
      <c r="Q603" s="837">
        <v>1</v>
      </c>
      <c r="R603" s="832">
        <v>1</v>
      </c>
      <c r="S603" s="837">
        <v>1</v>
      </c>
      <c r="T603" s="836">
        <v>0.5</v>
      </c>
      <c r="U603" s="838">
        <v>1</v>
      </c>
    </row>
    <row r="604" spans="1:21" ht="14.4" customHeight="1" x14ac:dyDescent="0.3">
      <c r="A604" s="831">
        <v>4</v>
      </c>
      <c r="B604" s="832" t="s">
        <v>2047</v>
      </c>
      <c r="C604" s="832" t="s">
        <v>2054</v>
      </c>
      <c r="D604" s="833" t="s">
        <v>3990</v>
      </c>
      <c r="E604" s="834" t="s">
        <v>2075</v>
      </c>
      <c r="F604" s="832" t="s">
        <v>2048</v>
      </c>
      <c r="G604" s="832" t="s">
        <v>3143</v>
      </c>
      <c r="H604" s="832" t="s">
        <v>576</v>
      </c>
      <c r="I604" s="832" t="s">
        <v>3147</v>
      </c>
      <c r="J604" s="832" t="s">
        <v>3145</v>
      </c>
      <c r="K604" s="832" t="s">
        <v>3148</v>
      </c>
      <c r="L604" s="835">
        <v>93.49</v>
      </c>
      <c r="M604" s="835">
        <v>93.49</v>
      </c>
      <c r="N604" s="832">
        <v>1</v>
      </c>
      <c r="O604" s="836">
        <v>1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4</v>
      </c>
      <c r="B605" s="832" t="s">
        <v>2047</v>
      </c>
      <c r="C605" s="832" t="s">
        <v>2054</v>
      </c>
      <c r="D605" s="833" t="s">
        <v>3990</v>
      </c>
      <c r="E605" s="834" t="s">
        <v>2075</v>
      </c>
      <c r="F605" s="832" t="s">
        <v>2048</v>
      </c>
      <c r="G605" s="832" t="s">
        <v>2177</v>
      </c>
      <c r="H605" s="832" t="s">
        <v>628</v>
      </c>
      <c r="I605" s="832" t="s">
        <v>1664</v>
      </c>
      <c r="J605" s="832" t="s">
        <v>755</v>
      </c>
      <c r="K605" s="832" t="s">
        <v>1665</v>
      </c>
      <c r="L605" s="835">
        <v>85.02</v>
      </c>
      <c r="M605" s="835">
        <v>85.02</v>
      </c>
      <c r="N605" s="832">
        <v>1</v>
      </c>
      <c r="O605" s="836">
        <v>0.5</v>
      </c>
      <c r="P605" s="835">
        <v>85.02</v>
      </c>
      <c r="Q605" s="837">
        <v>1</v>
      </c>
      <c r="R605" s="832">
        <v>1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4</v>
      </c>
      <c r="B606" s="832" t="s">
        <v>2047</v>
      </c>
      <c r="C606" s="832" t="s">
        <v>2054</v>
      </c>
      <c r="D606" s="833" t="s">
        <v>3990</v>
      </c>
      <c r="E606" s="834" t="s">
        <v>2075</v>
      </c>
      <c r="F606" s="832" t="s">
        <v>2048</v>
      </c>
      <c r="G606" s="832" t="s">
        <v>2678</v>
      </c>
      <c r="H606" s="832" t="s">
        <v>576</v>
      </c>
      <c r="I606" s="832" t="s">
        <v>2679</v>
      </c>
      <c r="J606" s="832" t="s">
        <v>962</v>
      </c>
      <c r="K606" s="832" t="s">
        <v>2680</v>
      </c>
      <c r="L606" s="835">
        <v>94.7</v>
      </c>
      <c r="M606" s="835">
        <v>94.7</v>
      </c>
      <c r="N606" s="832">
        <v>1</v>
      </c>
      <c r="O606" s="836">
        <v>0.5</v>
      </c>
      <c r="P606" s="835">
        <v>94.7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4</v>
      </c>
      <c r="B607" s="832" t="s">
        <v>2047</v>
      </c>
      <c r="C607" s="832" t="s">
        <v>2054</v>
      </c>
      <c r="D607" s="833" t="s">
        <v>3990</v>
      </c>
      <c r="E607" s="834" t="s">
        <v>2075</v>
      </c>
      <c r="F607" s="832" t="s">
        <v>2048</v>
      </c>
      <c r="G607" s="832" t="s">
        <v>3149</v>
      </c>
      <c r="H607" s="832" t="s">
        <v>576</v>
      </c>
      <c r="I607" s="832" t="s">
        <v>3150</v>
      </c>
      <c r="J607" s="832" t="s">
        <v>1234</v>
      </c>
      <c r="K607" s="832" t="s">
        <v>3151</v>
      </c>
      <c r="L607" s="835">
        <v>760.22</v>
      </c>
      <c r="M607" s="835">
        <v>2280.66</v>
      </c>
      <c r="N607" s="832">
        <v>3</v>
      </c>
      <c r="O607" s="836">
        <v>0.5</v>
      </c>
      <c r="P607" s="835">
        <v>2280.66</v>
      </c>
      <c r="Q607" s="837">
        <v>1</v>
      </c>
      <c r="R607" s="832">
        <v>3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4</v>
      </c>
      <c r="B608" s="832" t="s">
        <v>2047</v>
      </c>
      <c r="C608" s="832" t="s">
        <v>2054</v>
      </c>
      <c r="D608" s="833" t="s">
        <v>3990</v>
      </c>
      <c r="E608" s="834" t="s">
        <v>2075</v>
      </c>
      <c r="F608" s="832" t="s">
        <v>2048</v>
      </c>
      <c r="G608" s="832" t="s">
        <v>2227</v>
      </c>
      <c r="H608" s="832" t="s">
        <v>576</v>
      </c>
      <c r="I608" s="832" t="s">
        <v>2228</v>
      </c>
      <c r="J608" s="832" t="s">
        <v>745</v>
      </c>
      <c r="K608" s="832" t="s">
        <v>2229</v>
      </c>
      <c r="L608" s="835">
        <v>248.55</v>
      </c>
      <c r="M608" s="835">
        <v>994.2</v>
      </c>
      <c r="N608" s="832">
        <v>4</v>
      </c>
      <c r="O608" s="836">
        <v>4</v>
      </c>
      <c r="P608" s="835">
        <v>745.65000000000009</v>
      </c>
      <c r="Q608" s="837">
        <v>0.75000000000000011</v>
      </c>
      <c r="R608" s="832">
        <v>3</v>
      </c>
      <c r="S608" s="837">
        <v>0.75</v>
      </c>
      <c r="T608" s="836">
        <v>3</v>
      </c>
      <c r="U608" s="838">
        <v>0.75</v>
      </c>
    </row>
    <row r="609" spans="1:21" ht="14.4" customHeight="1" x14ac:dyDescent="0.3">
      <c r="A609" s="831">
        <v>4</v>
      </c>
      <c r="B609" s="832" t="s">
        <v>2047</v>
      </c>
      <c r="C609" s="832" t="s">
        <v>2054</v>
      </c>
      <c r="D609" s="833" t="s">
        <v>3990</v>
      </c>
      <c r="E609" s="834" t="s">
        <v>2075</v>
      </c>
      <c r="F609" s="832" t="s">
        <v>2048</v>
      </c>
      <c r="G609" s="832" t="s">
        <v>3152</v>
      </c>
      <c r="H609" s="832" t="s">
        <v>576</v>
      </c>
      <c r="I609" s="832" t="s">
        <v>3153</v>
      </c>
      <c r="J609" s="832" t="s">
        <v>3154</v>
      </c>
      <c r="K609" s="832" t="s">
        <v>3155</v>
      </c>
      <c r="L609" s="835">
        <v>140.44</v>
      </c>
      <c r="M609" s="835">
        <v>280.88</v>
      </c>
      <c r="N609" s="832">
        <v>2</v>
      </c>
      <c r="O609" s="836">
        <v>0.5</v>
      </c>
      <c r="P609" s="835">
        <v>280.88</v>
      </c>
      <c r="Q609" s="837">
        <v>1</v>
      </c>
      <c r="R609" s="832">
        <v>2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4</v>
      </c>
      <c r="B610" s="832" t="s">
        <v>2047</v>
      </c>
      <c r="C610" s="832" t="s">
        <v>2054</v>
      </c>
      <c r="D610" s="833" t="s">
        <v>3990</v>
      </c>
      <c r="E610" s="834" t="s">
        <v>2075</v>
      </c>
      <c r="F610" s="832" t="s">
        <v>2048</v>
      </c>
      <c r="G610" s="832" t="s">
        <v>2903</v>
      </c>
      <c r="H610" s="832" t="s">
        <v>576</v>
      </c>
      <c r="I610" s="832" t="s">
        <v>2904</v>
      </c>
      <c r="J610" s="832" t="s">
        <v>688</v>
      </c>
      <c r="K610" s="832" t="s">
        <v>2905</v>
      </c>
      <c r="L610" s="835">
        <v>53.57</v>
      </c>
      <c r="M610" s="835">
        <v>214.28</v>
      </c>
      <c r="N610" s="832">
        <v>4</v>
      </c>
      <c r="O610" s="836">
        <v>2</v>
      </c>
      <c r="P610" s="835">
        <v>214.28</v>
      </c>
      <c r="Q610" s="837">
        <v>1</v>
      </c>
      <c r="R610" s="832">
        <v>4</v>
      </c>
      <c r="S610" s="837">
        <v>1</v>
      </c>
      <c r="T610" s="836">
        <v>2</v>
      </c>
      <c r="U610" s="838">
        <v>1</v>
      </c>
    </row>
    <row r="611" spans="1:21" ht="14.4" customHeight="1" x14ac:dyDescent="0.3">
      <c r="A611" s="831">
        <v>4</v>
      </c>
      <c r="B611" s="832" t="s">
        <v>2047</v>
      </c>
      <c r="C611" s="832" t="s">
        <v>2054</v>
      </c>
      <c r="D611" s="833" t="s">
        <v>3990</v>
      </c>
      <c r="E611" s="834" t="s">
        <v>2075</v>
      </c>
      <c r="F611" s="832" t="s">
        <v>2048</v>
      </c>
      <c r="G611" s="832" t="s">
        <v>2142</v>
      </c>
      <c r="H611" s="832" t="s">
        <v>576</v>
      </c>
      <c r="I611" s="832" t="s">
        <v>2143</v>
      </c>
      <c r="J611" s="832" t="s">
        <v>1048</v>
      </c>
      <c r="K611" s="832" t="s">
        <v>2144</v>
      </c>
      <c r="L611" s="835">
        <v>34.19</v>
      </c>
      <c r="M611" s="835">
        <v>68.38</v>
      </c>
      <c r="N611" s="832">
        <v>2</v>
      </c>
      <c r="O611" s="836">
        <v>0.5</v>
      </c>
      <c r="P611" s="835">
        <v>68.38</v>
      </c>
      <c r="Q611" s="837">
        <v>1</v>
      </c>
      <c r="R611" s="832">
        <v>2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4</v>
      </c>
      <c r="B612" s="832" t="s">
        <v>2047</v>
      </c>
      <c r="C612" s="832" t="s">
        <v>2054</v>
      </c>
      <c r="D612" s="833" t="s">
        <v>3990</v>
      </c>
      <c r="E612" s="834" t="s">
        <v>2075</v>
      </c>
      <c r="F612" s="832" t="s">
        <v>2048</v>
      </c>
      <c r="G612" s="832" t="s">
        <v>2169</v>
      </c>
      <c r="H612" s="832" t="s">
        <v>576</v>
      </c>
      <c r="I612" s="832" t="s">
        <v>2182</v>
      </c>
      <c r="J612" s="832" t="s">
        <v>650</v>
      </c>
      <c r="K612" s="832" t="s">
        <v>2183</v>
      </c>
      <c r="L612" s="835">
        <v>35.25</v>
      </c>
      <c r="M612" s="835">
        <v>35.25</v>
      </c>
      <c r="N612" s="832">
        <v>1</v>
      </c>
      <c r="O612" s="836">
        <v>0.5</v>
      </c>
      <c r="P612" s="835">
        <v>35.25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4</v>
      </c>
      <c r="B613" s="832" t="s">
        <v>2047</v>
      </c>
      <c r="C613" s="832" t="s">
        <v>2054</v>
      </c>
      <c r="D613" s="833" t="s">
        <v>3990</v>
      </c>
      <c r="E613" s="834" t="s">
        <v>2075</v>
      </c>
      <c r="F613" s="832" t="s">
        <v>2048</v>
      </c>
      <c r="G613" s="832" t="s">
        <v>2158</v>
      </c>
      <c r="H613" s="832" t="s">
        <v>576</v>
      </c>
      <c r="I613" s="832" t="s">
        <v>2827</v>
      </c>
      <c r="J613" s="832" t="s">
        <v>771</v>
      </c>
      <c r="K613" s="832" t="s">
        <v>2828</v>
      </c>
      <c r="L613" s="835">
        <v>103.67</v>
      </c>
      <c r="M613" s="835">
        <v>103.67</v>
      </c>
      <c r="N613" s="832">
        <v>1</v>
      </c>
      <c r="O613" s="836">
        <v>1</v>
      </c>
      <c r="P613" s="835">
        <v>103.67</v>
      </c>
      <c r="Q613" s="837">
        <v>1</v>
      </c>
      <c r="R613" s="832">
        <v>1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4</v>
      </c>
      <c r="B614" s="832" t="s">
        <v>2047</v>
      </c>
      <c r="C614" s="832" t="s">
        <v>2054</v>
      </c>
      <c r="D614" s="833" t="s">
        <v>3990</v>
      </c>
      <c r="E614" s="834" t="s">
        <v>2075</v>
      </c>
      <c r="F614" s="832" t="s">
        <v>2048</v>
      </c>
      <c r="G614" s="832" t="s">
        <v>3156</v>
      </c>
      <c r="H614" s="832" t="s">
        <v>576</v>
      </c>
      <c r="I614" s="832" t="s">
        <v>3157</v>
      </c>
      <c r="J614" s="832" t="s">
        <v>3158</v>
      </c>
      <c r="K614" s="832" t="s">
        <v>3159</v>
      </c>
      <c r="L614" s="835">
        <v>173.31</v>
      </c>
      <c r="M614" s="835">
        <v>519.93000000000006</v>
      </c>
      <c r="N614" s="832">
        <v>3</v>
      </c>
      <c r="O614" s="836">
        <v>0.5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4</v>
      </c>
      <c r="B615" s="832" t="s">
        <v>2047</v>
      </c>
      <c r="C615" s="832" t="s">
        <v>2054</v>
      </c>
      <c r="D615" s="833" t="s">
        <v>3990</v>
      </c>
      <c r="E615" s="834" t="s">
        <v>2075</v>
      </c>
      <c r="F615" s="832" t="s">
        <v>2048</v>
      </c>
      <c r="G615" s="832" t="s">
        <v>2239</v>
      </c>
      <c r="H615" s="832" t="s">
        <v>576</v>
      </c>
      <c r="I615" s="832" t="s">
        <v>3160</v>
      </c>
      <c r="J615" s="832" t="s">
        <v>3161</v>
      </c>
      <c r="K615" s="832" t="s">
        <v>3162</v>
      </c>
      <c r="L615" s="835">
        <v>42.09</v>
      </c>
      <c r="M615" s="835">
        <v>42.09</v>
      </c>
      <c r="N615" s="832">
        <v>1</v>
      </c>
      <c r="O615" s="836">
        <v>1</v>
      </c>
      <c r="P615" s="835">
        <v>42.09</v>
      </c>
      <c r="Q615" s="837">
        <v>1</v>
      </c>
      <c r="R615" s="832">
        <v>1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4</v>
      </c>
      <c r="B616" s="832" t="s">
        <v>2047</v>
      </c>
      <c r="C616" s="832" t="s">
        <v>2054</v>
      </c>
      <c r="D616" s="833" t="s">
        <v>3990</v>
      </c>
      <c r="E616" s="834" t="s">
        <v>2075</v>
      </c>
      <c r="F616" s="832" t="s">
        <v>2048</v>
      </c>
      <c r="G616" s="832" t="s">
        <v>3163</v>
      </c>
      <c r="H616" s="832" t="s">
        <v>576</v>
      </c>
      <c r="I616" s="832" t="s">
        <v>3164</v>
      </c>
      <c r="J616" s="832" t="s">
        <v>3165</v>
      </c>
      <c r="K616" s="832" t="s">
        <v>3166</v>
      </c>
      <c r="L616" s="835">
        <v>430.05</v>
      </c>
      <c r="M616" s="835">
        <v>430.05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4</v>
      </c>
      <c r="B617" s="832" t="s">
        <v>2047</v>
      </c>
      <c r="C617" s="832" t="s">
        <v>2054</v>
      </c>
      <c r="D617" s="833" t="s">
        <v>3990</v>
      </c>
      <c r="E617" s="834" t="s">
        <v>2075</v>
      </c>
      <c r="F617" s="832" t="s">
        <v>2048</v>
      </c>
      <c r="G617" s="832" t="s">
        <v>2831</v>
      </c>
      <c r="H617" s="832" t="s">
        <v>576</v>
      </c>
      <c r="I617" s="832" t="s">
        <v>3167</v>
      </c>
      <c r="J617" s="832" t="s">
        <v>3168</v>
      </c>
      <c r="K617" s="832" t="s">
        <v>3169</v>
      </c>
      <c r="L617" s="835">
        <v>0</v>
      </c>
      <c r="M617" s="835">
        <v>0</v>
      </c>
      <c r="N617" s="832">
        <v>8</v>
      </c>
      <c r="O617" s="836">
        <v>1</v>
      </c>
      <c r="P617" s="835"/>
      <c r="Q617" s="837"/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4</v>
      </c>
      <c r="B618" s="832" t="s">
        <v>2047</v>
      </c>
      <c r="C618" s="832" t="s">
        <v>2054</v>
      </c>
      <c r="D618" s="833" t="s">
        <v>3990</v>
      </c>
      <c r="E618" s="834" t="s">
        <v>2075</v>
      </c>
      <c r="F618" s="832" t="s">
        <v>2048</v>
      </c>
      <c r="G618" s="832" t="s">
        <v>2245</v>
      </c>
      <c r="H618" s="832" t="s">
        <v>576</v>
      </c>
      <c r="I618" s="832" t="s">
        <v>3170</v>
      </c>
      <c r="J618" s="832" t="s">
        <v>824</v>
      </c>
      <c r="K618" s="832" t="s">
        <v>3171</v>
      </c>
      <c r="L618" s="835">
        <v>0</v>
      </c>
      <c r="M618" s="835">
        <v>0</v>
      </c>
      <c r="N618" s="832">
        <v>3</v>
      </c>
      <c r="O618" s="836">
        <v>0.5</v>
      </c>
      <c r="P618" s="835">
        <v>0</v>
      </c>
      <c r="Q618" s="837"/>
      <c r="R618" s="832">
        <v>3</v>
      </c>
      <c r="S618" s="837">
        <v>1</v>
      </c>
      <c r="T618" s="836">
        <v>0.5</v>
      </c>
      <c r="U618" s="838">
        <v>1</v>
      </c>
    </row>
    <row r="619" spans="1:21" ht="14.4" customHeight="1" x14ac:dyDescent="0.3">
      <c r="A619" s="831">
        <v>4</v>
      </c>
      <c r="B619" s="832" t="s">
        <v>2047</v>
      </c>
      <c r="C619" s="832" t="s">
        <v>2054</v>
      </c>
      <c r="D619" s="833" t="s">
        <v>3990</v>
      </c>
      <c r="E619" s="834" t="s">
        <v>2075</v>
      </c>
      <c r="F619" s="832" t="s">
        <v>2048</v>
      </c>
      <c r="G619" s="832" t="s">
        <v>3172</v>
      </c>
      <c r="H619" s="832" t="s">
        <v>576</v>
      </c>
      <c r="I619" s="832" t="s">
        <v>3173</v>
      </c>
      <c r="J619" s="832" t="s">
        <v>960</v>
      </c>
      <c r="K619" s="832" t="s">
        <v>3174</v>
      </c>
      <c r="L619" s="835">
        <v>210.38</v>
      </c>
      <c r="M619" s="835">
        <v>210.38</v>
      </c>
      <c r="N619" s="832">
        <v>1</v>
      </c>
      <c r="O619" s="836">
        <v>0.5</v>
      </c>
      <c r="P619" s="835">
        <v>210.38</v>
      </c>
      <c r="Q619" s="837">
        <v>1</v>
      </c>
      <c r="R619" s="832">
        <v>1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4</v>
      </c>
      <c r="B620" s="832" t="s">
        <v>2047</v>
      </c>
      <c r="C620" s="832" t="s">
        <v>2054</v>
      </c>
      <c r="D620" s="833" t="s">
        <v>3990</v>
      </c>
      <c r="E620" s="834" t="s">
        <v>2075</v>
      </c>
      <c r="F620" s="832" t="s">
        <v>2048</v>
      </c>
      <c r="G620" s="832" t="s">
        <v>3175</v>
      </c>
      <c r="H620" s="832" t="s">
        <v>576</v>
      </c>
      <c r="I620" s="832" t="s">
        <v>3176</v>
      </c>
      <c r="J620" s="832" t="s">
        <v>3177</v>
      </c>
      <c r="K620" s="832" t="s">
        <v>3178</v>
      </c>
      <c r="L620" s="835">
        <v>36.909999999999997</v>
      </c>
      <c r="M620" s="835">
        <v>110.72999999999999</v>
      </c>
      <c r="N620" s="832">
        <v>3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4</v>
      </c>
      <c r="B621" s="832" t="s">
        <v>2047</v>
      </c>
      <c r="C621" s="832" t="s">
        <v>2054</v>
      </c>
      <c r="D621" s="833" t="s">
        <v>3990</v>
      </c>
      <c r="E621" s="834" t="s">
        <v>2075</v>
      </c>
      <c r="F621" s="832" t="s">
        <v>2048</v>
      </c>
      <c r="G621" s="832" t="s">
        <v>2934</v>
      </c>
      <c r="H621" s="832" t="s">
        <v>576</v>
      </c>
      <c r="I621" s="832" t="s">
        <v>3179</v>
      </c>
      <c r="J621" s="832" t="s">
        <v>3180</v>
      </c>
      <c r="K621" s="832" t="s">
        <v>3181</v>
      </c>
      <c r="L621" s="835">
        <v>0</v>
      </c>
      <c r="M621" s="835">
        <v>0</v>
      </c>
      <c r="N621" s="832">
        <v>1</v>
      </c>
      <c r="O621" s="836">
        <v>0.5</v>
      </c>
      <c r="P621" s="835"/>
      <c r="Q621" s="837"/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4</v>
      </c>
      <c r="B622" s="832" t="s">
        <v>2047</v>
      </c>
      <c r="C622" s="832" t="s">
        <v>2054</v>
      </c>
      <c r="D622" s="833" t="s">
        <v>3990</v>
      </c>
      <c r="E622" s="834" t="s">
        <v>2075</v>
      </c>
      <c r="F622" s="832" t="s">
        <v>2048</v>
      </c>
      <c r="G622" s="832" t="s">
        <v>2934</v>
      </c>
      <c r="H622" s="832" t="s">
        <v>576</v>
      </c>
      <c r="I622" s="832" t="s">
        <v>3182</v>
      </c>
      <c r="J622" s="832" t="s">
        <v>3183</v>
      </c>
      <c r="K622" s="832" t="s">
        <v>2040</v>
      </c>
      <c r="L622" s="835">
        <v>0</v>
      </c>
      <c r="M622" s="835">
        <v>0</v>
      </c>
      <c r="N622" s="832">
        <v>3</v>
      </c>
      <c r="O622" s="836">
        <v>1</v>
      </c>
      <c r="P622" s="835"/>
      <c r="Q622" s="837"/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4</v>
      </c>
      <c r="B623" s="832" t="s">
        <v>2047</v>
      </c>
      <c r="C623" s="832" t="s">
        <v>2054</v>
      </c>
      <c r="D623" s="833" t="s">
        <v>3990</v>
      </c>
      <c r="E623" s="834" t="s">
        <v>2075</v>
      </c>
      <c r="F623" s="832" t="s">
        <v>2048</v>
      </c>
      <c r="G623" s="832" t="s">
        <v>3184</v>
      </c>
      <c r="H623" s="832" t="s">
        <v>628</v>
      </c>
      <c r="I623" s="832" t="s">
        <v>3185</v>
      </c>
      <c r="J623" s="832" t="s">
        <v>1651</v>
      </c>
      <c r="K623" s="832" t="s">
        <v>3186</v>
      </c>
      <c r="L623" s="835">
        <v>2376.9299999999998</v>
      </c>
      <c r="M623" s="835">
        <v>2376.9299999999998</v>
      </c>
      <c r="N623" s="832">
        <v>1</v>
      </c>
      <c r="O623" s="836">
        <v>1</v>
      </c>
      <c r="P623" s="835">
        <v>2376.9299999999998</v>
      </c>
      <c r="Q623" s="837">
        <v>1</v>
      </c>
      <c r="R623" s="832">
        <v>1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4</v>
      </c>
      <c r="B624" s="832" t="s">
        <v>2047</v>
      </c>
      <c r="C624" s="832" t="s">
        <v>2054</v>
      </c>
      <c r="D624" s="833" t="s">
        <v>3990</v>
      </c>
      <c r="E624" s="834" t="s">
        <v>2075</v>
      </c>
      <c r="F624" s="832" t="s">
        <v>2048</v>
      </c>
      <c r="G624" s="832" t="s">
        <v>2112</v>
      </c>
      <c r="H624" s="832" t="s">
        <v>628</v>
      </c>
      <c r="I624" s="832" t="s">
        <v>1983</v>
      </c>
      <c r="J624" s="832" t="s">
        <v>1020</v>
      </c>
      <c r="K624" s="832" t="s">
        <v>1984</v>
      </c>
      <c r="L624" s="835">
        <v>154.36000000000001</v>
      </c>
      <c r="M624" s="835">
        <v>308.72000000000003</v>
      </c>
      <c r="N624" s="832">
        <v>2</v>
      </c>
      <c r="O624" s="836">
        <v>2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4</v>
      </c>
      <c r="B625" s="832" t="s">
        <v>2047</v>
      </c>
      <c r="C625" s="832" t="s">
        <v>2054</v>
      </c>
      <c r="D625" s="833" t="s">
        <v>3990</v>
      </c>
      <c r="E625" s="834" t="s">
        <v>2075</v>
      </c>
      <c r="F625" s="832" t="s">
        <v>2048</v>
      </c>
      <c r="G625" s="832" t="s">
        <v>3187</v>
      </c>
      <c r="H625" s="832" t="s">
        <v>628</v>
      </c>
      <c r="I625" s="832" t="s">
        <v>3188</v>
      </c>
      <c r="J625" s="832" t="s">
        <v>1750</v>
      </c>
      <c r="K625" s="832" t="s">
        <v>3189</v>
      </c>
      <c r="L625" s="835">
        <v>74.08</v>
      </c>
      <c r="M625" s="835">
        <v>74.08</v>
      </c>
      <c r="N625" s="832">
        <v>1</v>
      </c>
      <c r="O625" s="836">
        <v>0.5</v>
      </c>
      <c r="P625" s="835">
        <v>74.08</v>
      </c>
      <c r="Q625" s="837">
        <v>1</v>
      </c>
      <c r="R625" s="832">
        <v>1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4</v>
      </c>
      <c r="B626" s="832" t="s">
        <v>2047</v>
      </c>
      <c r="C626" s="832" t="s">
        <v>2054</v>
      </c>
      <c r="D626" s="833" t="s">
        <v>3990</v>
      </c>
      <c r="E626" s="834" t="s">
        <v>2075</v>
      </c>
      <c r="F626" s="832" t="s">
        <v>2048</v>
      </c>
      <c r="G626" s="832" t="s">
        <v>3187</v>
      </c>
      <c r="H626" s="832" t="s">
        <v>576</v>
      </c>
      <c r="I626" s="832" t="s">
        <v>3190</v>
      </c>
      <c r="J626" s="832" t="s">
        <v>1750</v>
      </c>
      <c r="K626" s="832" t="s">
        <v>3191</v>
      </c>
      <c r="L626" s="835">
        <v>168.36</v>
      </c>
      <c r="M626" s="835">
        <v>168.36</v>
      </c>
      <c r="N626" s="832">
        <v>1</v>
      </c>
      <c r="O626" s="836">
        <v>0.5</v>
      </c>
      <c r="P626" s="835">
        <v>168.36</v>
      </c>
      <c r="Q626" s="837">
        <v>1</v>
      </c>
      <c r="R626" s="832">
        <v>1</v>
      </c>
      <c r="S626" s="837">
        <v>1</v>
      </c>
      <c r="T626" s="836">
        <v>0.5</v>
      </c>
      <c r="U626" s="838">
        <v>1</v>
      </c>
    </row>
    <row r="627" spans="1:21" ht="14.4" customHeight="1" x14ac:dyDescent="0.3">
      <c r="A627" s="831">
        <v>4</v>
      </c>
      <c r="B627" s="832" t="s">
        <v>2047</v>
      </c>
      <c r="C627" s="832" t="s">
        <v>2054</v>
      </c>
      <c r="D627" s="833" t="s">
        <v>3990</v>
      </c>
      <c r="E627" s="834" t="s">
        <v>2075</v>
      </c>
      <c r="F627" s="832" t="s">
        <v>2048</v>
      </c>
      <c r="G627" s="832" t="s">
        <v>3187</v>
      </c>
      <c r="H627" s="832" t="s">
        <v>628</v>
      </c>
      <c r="I627" s="832" t="s">
        <v>3192</v>
      </c>
      <c r="J627" s="832" t="s">
        <v>1750</v>
      </c>
      <c r="K627" s="832" t="s">
        <v>3193</v>
      </c>
      <c r="L627" s="835">
        <v>126.27</v>
      </c>
      <c r="M627" s="835">
        <v>126.27</v>
      </c>
      <c r="N627" s="832">
        <v>1</v>
      </c>
      <c r="O627" s="836">
        <v>1</v>
      </c>
      <c r="P627" s="835">
        <v>126.27</v>
      </c>
      <c r="Q627" s="837">
        <v>1</v>
      </c>
      <c r="R627" s="832">
        <v>1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4</v>
      </c>
      <c r="B628" s="832" t="s">
        <v>2047</v>
      </c>
      <c r="C628" s="832" t="s">
        <v>2054</v>
      </c>
      <c r="D628" s="833" t="s">
        <v>3990</v>
      </c>
      <c r="E628" s="834" t="s">
        <v>2075</v>
      </c>
      <c r="F628" s="832" t="s">
        <v>2048</v>
      </c>
      <c r="G628" s="832" t="s">
        <v>2249</v>
      </c>
      <c r="H628" s="832" t="s">
        <v>576</v>
      </c>
      <c r="I628" s="832" t="s">
        <v>2250</v>
      </c>
      <c r="J628" s="832" t="s">
        <v>2251</v>
      </c>
      <c r="K628" s="832" t="s">
        <v>2252</v>
      </c>
      <c r="L628" s="835">
        <v>248.55</v>
      </c>
      <c r="M628" s="835">
        <v>3728.25</v>
      </c>
      <c r="N628" s="832">
        <v>15</v>
      </c>
      <c r="O628" s="836">
        <v>14</v>
      </c>
      <c r="P628" s="835">
        <v>2485.5</v>
      </c>
      <c r="Q628" s="837">
        <v>0.66666666666666663</v>
      </c>
      <c r="R628" s="832">
        <v>10</v>
      </c>
      <c r="S628" s="837">
        <v>0.66666666666666663</v>
      </c>
      <c r="T628" s="836">
        <v>10</v>
      </c>
      <c r="U628" s="838">
        <v>0.7142857142857143</v>
      </c>
    </row>
    <row r="629" spans="1:21" ht="14.4" customHeight="1" x14ac:dyDescent="0.3">
      <c r="A629" s="831">
        <v>4</v>
      </c>
      <c r="B629" s="832" t="s">
        <v>2047</v>
      </c>
      <c r="C629" s="832" t="s">
        <v>2054</v>
      </c>
      <c r="D629" s="833" t="s">
        <v>3990</v>
      </c>
      <c r="E629" s="834" t="s">
        <v>2075</v>
      </c>
      <c r="F629" s="832" t="s">
        <v>2048</v>
      </c>
      <c r="G629" s="832" t="s">
        <v>3194</v>
      </c>
      <c r="H629" s="832" t="s">
        <v>576</v>
      </c>
      <c r="I629" s="832" t="s">
        <v>3195</v>
      </c>
      <c r="J629" s="832" t="s">
        <v>3196</v>
      </c>
      <c r="K629" s="832" t="s">
        <v>3197</v>
      </c>
      <c r="L629" s="835">
        <v>79.069999999999993</v>
      </c>
      <c r="M629" s="835">
        <v>158.13999999999999</v>
      </c>
      <c r="N629" s="832">
        <v>2</v>
      </c>
      <c r="O629" s="836">
        <v>1</v>
      </c>
      <c r="P629" s="835">
        <v>158.13999999999999</v>
      </c>
      <c r="Q629" s="837">
        <v>1</v>
      </c>
      <c r="R629" s="832">
        <v>2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4</v>
      </c>
      <c r="B630" s="832" t="s">
        <v>2047</v>
      </c>
      <c r="C630" s="832" t="s">
        <v>2054</v>
      </c>
      <c r="D630" s="833" t="s">
        <v>3990</v>
      </c>
      <c r="E630" s="834" t="s">
        <v>2075</v>
      </c>
      <c r="F630" s="832" t="s">
        <v>2049</v>
      </c>
      <c r="G630" s="832" t="s">
        <v>2114</v>
      </c>
      <c r="H630" s="832" t="s">
        <v>576</v>
      </c>
      <c r="I630" s="832" t="s">
        <v>2253</v>
      </c>
      <c r="J630" s="832" t="s">
        <v>2116</v>
      </c>
      <c r="K630" s="832"/>
      <c r="L630" s="835">
        <v>0</v>
      </c>
      <c r="M630" s="835">
        <v>0</v>
      </c>
      <c r="N630" s="832">
        <v>3</v>
      </c>
      <c r="O630" s="836">
        <v>3</v>
      </c>
      <c r="P630" s="835">
        <v>0</v>
      </c>
      <c r="Q630" s="837"/>
      <c r="R630" s="832">
        <v>3</v>
      </c>
      <c r="S630" s="837">
        <v>1</v>
      </c>
      <c r="T630" s="836">
        <v>3</v>
      </c>
      <c r="U630" s="838">
        <v>1</v>
      </c>
    </row>
    <row r="631" spans="1:21" ht="14.4" customHeight="1" x14ac:dyDescent="0.3">
      <c r="A631" s="831">
        <v>4</v>
      </c>
      <c r="B631" s="832" t="s">
        <v>2047</v>
      </c>
      <c r="C631" s="832" t="s">
        <v>2054</v>
      </c>
      <c r="D631" s="833" t="s">
        <v>3990</v>
      </c>
      <c r="E631" s="834" t="s">
        <v>2075</v>
      </c>
      <c r="F631" s="832" t="s">
        <v>2049</v>
      </c>
      <c r="G631" s="832" t="s">
        <v>2114</v>
      </c>
      <c r="H631" s="832" t="s">
        <v>576</v>
      </c>
      <c r="I631" s="832" t="s">
        <v>2115</v>
      </c>
      <c r="J631" s="832" t="s">
        <v>2116</v>
      </c>
      <c r="K631" s="832"/>
      <c r="L631" s="835">
        <v>0</v>
      </c>
      <c r="M631" s="835">
        <v>0</v>
      </c>
      <c r="N631" s="832">
        <v>3</v>
      </c>
      <c r="O631" s="836">
        <v>3</v>
      </c>
      <c r="P631" s="835">
        <v>0</v>
      </c>
      <c r="Q631" s="837"/>
      <c r="R631" s="832">
        <v>3</v>
      </c>
      <c r="S631" s="837">
        <v>1</v>
      </c>
      <c r="T631" s="836">
        <v>3</v>
      </c>
      <c r="U631" s="838">
        <v>1</v>
      </c>
    </row>
    <row r="632" spans="1:21" ht="14.4" customHeight="1" x14ac:dyDescent="0.3">
      <c r="A632" s="831">
        <v>4</v>
      </c>
      <c r="B632" s="832" t="s">
        <v>2047</v>
      </c>
      <c r="C632" s="832" t="s">
        <v>2054</v>
      </c>
      <c r="D632" s="833" t="s">
        <v>3990</v>
      </c>
      <c r="E632" s="834" t="s">
        <v>2075</v>
      </c>
      <c r="F632" s="832" t="s">
        <v>2050</v>
      </c>
      <c r="G632" s="832" t="s">
        <v>2254</v>
      </c>
      <c r="H632" s="832" t="s">
        <v>576</v>
      </c>
      <c r="I632" s="832" t="s">
        <v>2258</v>
      </c>
      <c r="J632" s="832" t="s">
        <v>2259</v>
      </c>
      <c r="K632" s="832" t="s">
        <v>2260</v>
      </c>
      <c r="L632" s="835">
        <v>287</v>
      </c>
      <c r="M632" s="835">
        <v>5166</v>
      </c>
      <c r="N632" s="832">
        <v>18</v>
      </c>
      <c r="O632" s="836">
        <v>13</v>
      </c>
      <c r="P632" s="835">
        <v>4305</v>
      </c>
      <c r="Q632" s="837">
        <v>0.83333333333333337</v>
      </c>
      <c r="R632" s="832">
        <v>15</v>
      </c>
      <c r="S632" s="837">
        <v>0.83333333333333337</v>
      </c>
      <c r="T632" s="836">
        <v>11</v>
      </c>
      <c r="U632" s="838">
        <v>0.84615384615384615</v>
      </c>
    </row>
    <row r="633" spans="1:21" ht="14.4" customHeight="1" x14ac:dyDescent="0.3">
      <c r="A633" s="831">
        <v>4</v>
      </c>
      <c r="B633" s="832" t="s">
        <v>2047</v>
      </c>
      <c r="C633" s="832" t="s">
        <v>2054</v>
      </c>
      <c r="D633" s="833" t="s">
        <v>3990</v>
      </c>
      <c r="E633" s="834" t="s">
        <v>2075</v>
      </c>
      <c r="F633" s="832" t="s">
        <v>2050</v>
      </c>
      <c r="G633" s="832" t="s">
        <v>2254</v>
      </c>
      <c r="H633" s="832" t="s">
        <v>576</v>
      </c>
      <c r="I633" s="832" t="s">
        <v>2264</v>
      </c>
      <c r="J633" s="832" t="s">
        <v>2265</v>
      </c>
      <c r="K633" s="832" t="s">
        <v>2266</v>
      </c>
      <c r="L633" s="835">
        <v>2304</v>
      </c>
      <c r="M633" s="835">
        <v>9216</v>
      </c>
      <c r="N633" s="832">
        <v>4</v>
      </c>
      <c r="O633" s="836">
        <v>2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4</v>
      </c>
      <c r="B634" s="832" t="s">
        <v>2047</v>
      </c>
      <c r="C634" s="832" t="s">
        <v>2054</v>
      </c>
      <c r="D634" s="833" t="s">
        <v>3990</v>
      </c>
      <c r="E634" s="834" t="s">
        <v>2075</v>
      </c>
      <c r="F634" s="832" t="s">
        <v>2050</v>
      </c>
      <c r="G634" s="832" t="s">
        <v>2254</v>
      </c>
      <c r="H634" s="832" t="s">
        <v>576</v>
      </c>
      <c r="I634" s="832" t="s">
        <v>2267</v>
      </c>
      <c r="J634" s="832" t="s">
        <v>2268</v>
      </c>
      <c r="K634" s="832" t="s">
        <v>2269</v>
      </c>
      <c r="L634" s="835">
        <v>2094.4899999999998</v>
      </c>
      <c r="M634" s="835">
        <v>10472.449999999999</v>
      </c>
      <c r="N634" s="832">
        <v>5</v>
      </c>
      <c r="O634" s="836">
        <v>3</v>
      </c>
      <c r="P634" s="835">
        <v>10472.449999999999</v>
      </c>
      <c r="Q634" s="837">
        <v>1</v>
      </c>
      <c r="R634" s="832">
        <v>5</v>
      </c>
      <c r="S634" s="837">
        <v>1</v>
      </c>
      <c r="T634" s="836">
        <v>3</v>
      </c>
      <c r="U634" s="838">
        <v>1</v>
      </c>
    </row>
    <row r="635" spans="1:21" ht="14.4" customHeight="1" x14ac:dyDescent="0.3">
      <c r="A635" s="831">
        <v>4</v>
      </c>
      <c r="B635" s="832" t="s">
        <v>2047</v>
      </c>
      <c r="C635" s="832" t="s">
        <v>2054</v>
      </c>
      <c r="D635" s="833" t="s">
        <v>3990</v>
      </c>
      <c r="E635" s="834" t="s">
        <v>2075</v>
      </c>
      <c r="F635" s="832" t="s">
        <v>2050</v>
      </c>
      <c r="G635" s="832" t="s">
        <v>2254</v>
      </c>
      <c r="H635" s="832" t="s">
        <v>576</v>
      </c>
      <c r="I635" s="832" t="s">
        <v>2270</v>
      </c>
      <c r="J635" s="832" t="s">
        <v>2271</v>
      </c>
      <c r="K635" s="832" t="s">
        <v>2272</v>
      </c>
      <c r="L635" s="835">
        <v>315.5</v>
      </c>
      <c r="M635" s="835">
        <v>315.5</v>
      </c>
      <c r="N635" s="832">
        <v>1</v>
      </c>
      <c r="O635" s="836">
        <v>1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4</v>
      </c>
      <c r="B636" s="832" t="s">
        <v>2047</v>
      </c>
      <c r="C636" s="832" t="s">
        <v>2054</v>
      </c>
      <c r="D636" s="833" t="s">
        <v>3990</v>
      </c>
      <c r="E636" s="834" t="s">
        <v>2075</v>
      </c>
      <c r="F636" s="832" t="s">
        <v>2050</v>
      </c>
      <c r="G636" s="832" t="s">
        <v>2254</v>
      </c>
      <c r="H636" s="832" t="s">
        <v>576</v>
      </c>
      <c r="I636" s="832" t="s">
        <v>2276</v>
      </c>
      <c r="J636" s="832" t="s">
        <v>2277</v>
      </c>
      <c r="K636" s="832" t="s">
        <v>2278</v>
      </c>
      <c r="L636" s="835">
        <v>291.2</v>
      </c>
      <c r="M636" s="835">
        <v>2038.3999999999999</v>
      </c>
      <c r="N636" s="832">
        <v>7</v>
      </c>
      <c r="O636" s="836">
        <v>4</v>
      </c>
      <c r="P636" s="835">
        <v>2038.3999999999999</v>
      </c>
      <c r="Q636" s="837">
        <v>1</v>
      </c>
      <c r="R636" s="832">
        <v>7</v>
      </c>
      <c r="S636" s="837">
        <v>1</v>
      </c>
      <c r="T636" s="836">
        <v>4</v>
      </c>
      <c r="U636" s="838">
        <v>1</v>
      </c>
    </row>
    <row r="637" spans="1:21" ht="14.4" customHeight="1" x14ac:dyDescent="0.3">
      <c r="A637" s="831">
        <v>4</v>
      </c>
      <c r="B637" s="832" t="s">
        <v>2047</v>
      </c>
      <c r="C637" s="832" t="s">
        <v>2054</v>
      </c>
      <c r="D637" s="833" t="s">
        <v>3990</v>
      </c>
      <c r="E637" s="834" t="s">
        <v>2075</v>
      </c>
      <c r="F637" s="832" t="s">
        <v>2050</v>
      </c>
      <c r="G637" s="832" t="s">
        <v>2254</v>
      </c>
      <c r="H637" s="832" t="s">
        <v>576</v>
      </c>
      <c r="I637" s="832" t="s">
        <v>2946</v>
      </c>
      <c r="J637" s="832" t="s">
        <v>2947</v>
      </c>
      <c r="K637" s="832" t="s">
        <v>2370</v>
      </c>
      <c r="L637" s="835">
        <v>161</v>
      </c>
      <c r="M637" s="835">
        <v>161</v>
      </c>
      <c r="N637" s="832">
        <v>1</v>
      </c>
      <c r="O637" s="836">
        <v>1</v>
      </c>
      <c r="P637" s="835">
        <v>161</v>
      </c>
      <c r="Q637" s="837">
        <v>1</v>
      </c>
      <c r="R637" s="832">
        <v>1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4</v>
      </c>
      <c r="B638" s="832" t="s">
        <v>2047</v>
      </c>
      <c r="C638" s="832" t="s">
        <v>2054</v>
      </c>
      <c r="D638" s="833" t="s">
        <v>3990</v>
      </c>
      <c r="E638" s="834" t="s">
        <v>2075</v>
      </c>
      <c r="F638" s="832" t="s">
        <v>2050</v>
      </c>
      <c r="G638" s="832" t="s">
        <v>2254</v>
      </c>
      <c r="H638" s="832" t="s">
        <v>576</v>
      </c>
      <c r="I638" s="832" t="s">
        <v>2282</v>
      </c>
      <c r="J638" s="832" t="s">
        <v>2283</v>
      </c>
      <c r="K638" s="832" t="s">
        <v>2284</v>
      </c>
      <c r="L638" s="835">
        <v>500</v>
      </c>
      <c r="M638" s="835">
        <v>1000</v>
      </c>
      <c r="N638" s="832">
        <v>2</v>
      </c>
      <c r="O638" s="836">
        <v>2</v>
      </c>
      <c r="P638" s="835">
        <v>1000</v>
      </c>
      <c r="Q638" s="837">
        <v>1</v>
      </c>
      <c r="R638" s="832">
        <v>2</v>
      </c>
      <c r="S638" s="837">
        <v>1</v>
      </c>
      <c r="T638" s="836">
        <v>2</v>
      </c>
      <c r="U638" s="838">
        <v>1</v>
      </c>
    </row>
    <row r="639" spans="1:21" ht="14.4" customHeight="1" x14ac:dyDescent="0.3">
      <c r="A639" s="831">
        <v>4</v>
      </c>
      <c r="B639" s="832" t="s">
        <v>2047</v>
      </c>
      <c r="C639" s="832" t="s">
        <v>2054</v>
      </c>
      <c r="D639" s="833" t="s">
        <v>3990</v>
      </c>
      <c r="E639" s="834" t="s">
        <v>2075</v>
      </c>
      <c r="F639" s="832" t="s">
        <v>2050</v>
      </c>
      <c r="G639" s="832" t="s">
        <v>2254</v>
      </c>
      <c r="H639" s="832" t="s">
        <v>576</v>
      </c>
      <c r="I639" s="832" t="s">
        <v>2285</v>
      </c>
      <c r="J639" s="832" t="s">
        <v>2286</v>
      </c>
      <c r="K639" s="832" t="s">
        <v>2287</v>
      </c>
      <c r="L639" s="835">
        <v>579</v>
      </c>
      <c r="M639" s="835">
        <v>579</v>
      </c>
      <c r="N639" s="832">
        <v>1</v>
      </c>
      <c r="O639" s="836">
        <v>1</v>
      </c>
      <c r="P639" s="835">
        <v>579</v>
      </c>
      <c r="Q639" s="837">
        <v>1</v>
      </c>
      <c r="R639" s="832">
        <v>1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4</v>
      </c>
      <c r="B640" s="832" t="s">
        <v>2047</v>
      </c>
      <c r="C640" s="832" t="s">
        <v>2054</v>
      </c>
      <c r="D640" s="833" t="s">
        <v>3990</v>
      </c>
      <c r="E640" s="834" t="s">
        <v>2075</v>
      </c>
      <c r="F640" s="832" t="s">
        <v>2050</v>
      </c>
      <c r="G640" s="832" t="s">
        <v>2254</v>
      </c>
      <c r="H640" s="832" t="s">
        <v>576</v>
      </c>
      <c r="I640" s="832" t="s">
        <v>2294</v>
      </c>
      <c r="J640" s="832" t="s">
        <v>2295</v>
      </c>
      <c r="K640" s="832" t="s">
        <v>2296</v>
      </c>
      <c r="L640" s="835">
        <v>5343.9</v>
      </c>
      <c r="M640" s="835">
        <v>26719.5</v>
      </c>
      <c r="N640" s="832">
        <v>5</v>
      </c>
      <c r="O640" s="836">
        <v>3</v>
      </c>
      <c r="P640" s="835">
        <v>26719.5</v>
      </c>
      <c r="Q640" s="837">
        <v>1</v>
      </c>
      <c r="R640" s="832">
        <v>5</v>
      </c>
      <c r="S640" s="837">
        <v>1</v>
      </c>
      <c r="T640" s="836">
        <v>3</v>
      </c>
      <c r="U640" s="838">
        <v>1</v>
      </c>
    </row>
    <row r="641" spans="1:21" ht="14.4" customHeight="1" x14ac:dyDescent="0.3">
      <c r="A641" s="831">
        <v>4</v>
      </c>
      <c r="B641" s="832" t="s">
        <v>2047</v>
      </c>
      <c r="C641" s="832" t="s">
        <v>2054</v>
      </c>
      <c r="D641" s="833" t="s">
        <v>3990</v>
      </c>
      <c r="E641" s="834" t="s">
        <v>2075</v>
      </c>
      <c r="F641" s="832" t="s">
        <v>2050</v>
      </c>
      <c r="G641" s="832" t="s">
        <v>2254</v>
      </c>
      <c r="H641" s="832" t="s">
        <v>576</v>
      </c>
      <c r="I641" s="832" t="s">
        <v>2297</v>
      </c>
      <c r="J641" s="832" t="s">
        <v>2298</v>
      </c>
      <c r="K641" s="832" t="s">
        <v>1352</v>
      </c>
      <c r="L641" s="835">
        <v>1832.09</v>
      </c>
      <c r="M641" s="835">
        <v>7328.36</v>
      </c>
      <c r="N641" s="832">
        <v>4</v>
      </c>
      <c r="O641" s="836">
        <v>3</v>
      </c>
      <c r="P641" s="835">
        <v>7328.36</v>
      </c>
      <c r="Q641" s="837">
        <v>1</v>
      </c>
      <c r="R641" s="832">
        <v>4</v>
      </c>
      <c r="S641" s="837">
        <v>1</v>
      </c>
      <c r="T641" s="836">
        <v>3</v>
      </c>
      <c r="U641" s="838">
        <v>1</v>
      </c>
    </row>
    <row r="642" spans="1:21" ht="14.4" customHeight="1" x14ac:dyDescent="0.3">
      <c r="A642" s="831">
        <v>4</v>
      </c>
      <c r="B642" s="832" t="s">
        <v>2047</v>
      </c>
      <c r="C642" s="832" t="s">
        <v>2054</v>
      </c>
      <c r="D642" s="833" t="s">
        <v>3990</v>
      </c>
      <c r="E642" s="834" t="s">
        <v>2075</v>
      </c>
      <c r="F642" s="832" t="s">
        <v>2050</v>
      </c>
      <c r="G642" s="832" t="s">
        <v>2254</v>
      </c>
      <c r="H642" s="832" t="s">
        <v>576</v>
      </c>
      <c r="I642" s="832" t="s">
        <v>2306</v>
      </c>
      <c r="J642" s="832" t="s">
        <v>2307</v>
      </c>
      <c r="K642" s="832" t="s">
        <v>2308</v>
      </c>
      <c r="L642" s="835">
        <v>196.43</v>
      </c>
      <c r="M642" s="835">
        <v>392.86</v>
      </c>
      <c r="N642" s="832">
        <v>2</v>
      </c>
      <c r="O642" s="836">
        <v>2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4</v>
      </c>
      <c r="B643" s="832" t="s">
        <v>2047</v>
      </c>
      <c r="C643" s="832" t="s">
        <v>2054</v>
      </c>
      <c r="D643" s="833" t="s">
        <v>3990</v>
      </c>
      <c r="E643" s="834" t="s">
        <v>2075</v>
      </c>
      <c r="F643" s="832" t="s">
        <v>2050</v>
      </c>
      <c r="G643" s="832" t="s">
        <v>2254</v>
      </c>
      <c r="H643" s="832" t="s">
        <v>576</v>
      </c>
      <c r="I643" s="832" t="s">
        <v>2317</v>
      </c>
      <c r="J643" s="832" t="s">
        <v>2318</v>
      </c>
      <c r="K643" s="832" t="s">
        <v>2319</v>
      </c>
      <c r="L643" s="835">
        <v>300</v>
      </c>
      <c r="M643" s="835">
        <v>300</v>
      </c>
      <c r="N643" s="832">
        <v>1</v>
      </c>
      <c r="O643" s="836">
        <v>1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4</v>
      </c>
      <c r="B644" s="832" t="s">
        <v>2047</v>
      </c>
      <c r="C644" s="832" t="s">
        <v>2054</v>
      </c>
      <c r="D644" s="833" t="s">
        <v>3990</v>
      </c>
      <c r="E644" s="834" t="s">
        <v>2075</v>
      </c>
      <c r="F644" s="832" t="s">
        <v>2050</v>
      </c>
      <c r="G644" s="832" t="s">
        <v>2254</v>
      </c>
      <c r="H644" s="832" t="s">
        <v>576</v>
      </c>
      <c r="I644" s="832" t="s">
        <v>2320</v>
      </c>
      <c r="J644" s="832" t="s">
        <v>2321</v>
      </c>
      <c r="K644" s="832" t="s">
        <v>2322</v>
      </c>
      <c r="L644" s="835">
        <v>2816</v>
      </c>
      <c r="M644" s="835">
        <v>50688</v>
      </c>
      <c r="N644" s="832">
        <v>18</v>
      </c>
      <c r="O644" s="836">
        <v>3</v>
      </c>
      <c r="P644" s="835">
        <v>42240</v>
      </c>
      <c r="Q644" s="837">
        <v>0.83333333333333337</v>
      </c>
      <c r="R644" s="832">
        <v>15</v>
      </c>
      <c r="S644" s="837">
        <v>0.83333333333333337</v>
      </c>
      <c r="T644" s="836">
        <v>2</v>
      </c>
      <c r="U644" s="838">
        <v>0.66666666666666663</v>
      </c>
    </row>
    <row r="645" spans="1:21" ht="14.4" customHeight="1" x14ac:dyDescent="0.3">
      <c r="A645" s="831">
        <v>4</v>
      </c>
      <c r="B645" s="832" t="s">
        <v>2047</v>
      </c>
      <c r="C645" s="832" t="s">
        <v>2054</v>
      </c>
      <c r="D645" s="833" t="s">
        <v>3990</v>
      </c>
      <c r="E645" s="834" t="s">
        <v>2075</v>
      </c>
      <c r="F645" s="832" t="s">
        <v>2050</v>
      </c>
      <c r="G645" s="832" t="s">
        <v>2254</v>
      </c>
      <c r="H645" s="832" t="s">
        <v>576</v>
      </c>
      <c r="I645" s="832" t="s">
        <v>2328</v>
      </c>
      <c r="J645" s="832" t="s">
        <v>2329</v>
      </c>
      <c r="K645" s="832" t="s">
        <v>2330</v>
      </c>
      <c r="L645" s="835">
        <v>1500.3</v>
      </c>
      <c r="M645" s="835">
        <v>9001.7999999999993</v>
      </c>
      <c r="N645" s="832">
        <v>6</v>
      </c>
      <c r="O645" s="836">
        <v>1</v>
      </c>
      <c r="P645" s="835">
        <v>9001.7999999999993</v>
      </c>
      <c r="Q645" s="837">
        <v>1</v>
      </c>
      <c r="R645" s="832">
        <v>6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4</v>
      </c>
      <c r="B646" s="832" t="s">
        <v>2047</v>
      </c>
      <c r="C646" s="832" t="s">
        <v>2054</v>
      </c>
      <c r="D646" s="833" t="s">
        <v>3990</v>
      </c>
      <c r="E646" s="834" t="s">
        <v>2075</v>
      </c>
      <c r="F646" s="832" t="s">
        <v>2050</v>
      </c>
      <c r="G646" s="832" t="s">
        <v>2254</v>
      </c>
      <c r="H646" s="832" t="s">
        <v>576</v>
      </c>
      <c r="I646" s="832" t="s">
        <v>2948</v>
      </c>
      <c r="J646" s="832" t="s">
        <v>2329</v>
      </c>
      <c r="K646" s="832" t="s">
        <v>2949</v>
      </c>
      <c r="L646" s="835">
        <v>1500.3</v>
      </c>
      <c r="M646" s="835">
        <v>9001.7999999999993</v>
      </c>
      <c r="N646" s="832">
        <v>6</v>
      </c>
      <c r="O646" s="836">
        <v>1</v>
      </c>
      <c r="P646" s="835">
        <v>9001.7999999999993</v>
      </c>
      <c r="Q646" s="837">
        <v>1</v>
      </c>
      <c r="R646" s="832">
        <v>6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4</v>
      </c>
      <c r="B647" s="832" t="s">
        <v>2047</v>
      </c>
      <c r="C647" s="832" t="s">
        <v>2054</v>
      </c>
      <c r="D647" s="833" t="s">
        <v>3990</v>
      </c>
      <c r="E647" s="834" t="s">
        <v>2075</v>
      </c>
      <c r="F647" s="832" t="s">
        <v>2050</v>
      </c>
      <c r="G647" s="832" t="s">
        <v>2254</v>
      </c>
      <c r="H647" s="832" t="s">
        <v>576</v>
      </c>
      <c r="I647" s="832" t="s">
        <v>2350</v>
      </c>
      <c r="J647" s="832" t="s">
        <v>2351</v>
      </c>
      <c r="K647" s="832" t="s">
        <v>2272</v>
      </c>
      <c r="L647" s="835">
        <v>500</v>
      </c>
      <c r="M647" s="835">
        <v>3500</v>
      </c>
      <c r="N647" s="832">
        <v>7</v>
      </c>
      <c r="O647" s="836">
        <v>4</v>
      </c>
      <c r="P647" s="835">
        <v>3000</v>
      </c>
      <c r="Q647" s="837">
        <v>0.8571428571428571</v>
      </c>
      <c r="R647" s="832">
        <v>6</v>
      </c>
      <c r="S647" s="837">
        <v>0.8571428571428571</v>
      </c>
      <c r="T647" s="836">
        <v>3</v>
      </c>
      <c r="U647" s="838">
        <v>0.75</v>
      </c>
    </row>
    <row r="648" spans="1:21" ht="14.4" customHeight="1" x14ac:dyDescent="0.3">
      <c r="A648" s="831">
        <v>4</v>
      </c>
      <c r="B648" s="832" t="s">
        <v>2047</v>
      </c>
      <c r="C648" s="832" t="s">
        <v>2054</v>
      </c>
      <c r="D648" s="833" t="s">
        <v>3990</v>
      </c>
      <c r="E648" s="834" t="s">
        <v>2075</v>
      </c>
      <c r="F648" s="832" t="s">
        <v>2050</v>
      </c>
      <c r="G648" s="832" t="s">
        <v>2254</v>
      </c>
      <c r="H648" s="832" t="s">
        <v>576</v>
      </c>
      <c r="I648" s="832" t="s">
        <v>2352</v>
      </c>
      <c r="J648" s="832" t="s">
        <v>2353</v>
      </c>
      <c r="K648" s="832" t="s">
        <v>2354</v>
      </c>
      <c r="L648" s="835">
        <v>556</v>
      </c>
      <c r="M648" s="835">
        <v>2780</v>
      </c>
      <c r="N648" s="832">
        <v>5</v>
      </c>
      <c r="O648" s="836">
        <v>2</v>
      </c>
      <c r="P648" s="835">
        <v>2780</v>
      </c>
      <c r="Q648" s="837">
        <v>1</v>
      </c>
      <c r="R648" s="832">
        <v>5</v>
      </c>
      <c r="S648" s="837">
        <v>1</v>
      </c>
      <c r="T648" s="836">
        <v>2</v>
      </c>
      <c r="U648" s="838">
        <v>1</v>
      </c>
    </row>
    <row r="649" spans="1:21" ht="14.4" customHeight="1" x14ac:dyDescent="0.3">
      <c r="A649" s="831">
        <v>4</v>
      </c>
      <c r="B649" s="832" t="s">
        <v>2047</v>
      </c>
      <c r="C649" s="832" t="s">
        <v>2054</v>
      </c>
      <c r="D649" s="833" t="s">
        <v>3990</v>
      </c>
      <c r="E649" s="834" t="s">
        <v>2075</v>
      </c>
      <c r="F649" s="832" t="s">
        <v>2050</v>
      </c>
      <c r="G649" s="832" t="s">
        <v>2254</v>
      </c>
      <c r="H649" s="832" t="s">
        <v>576</v>
      </c>
      <c r="I649" s="832" t="s">
        <v>2355</v>
      </c>
      <c r="J649" s="832" t="s">
        <v>2356</v>
      </c>
      <c r="K649" s="832" t="s">
        <v>2257</v>
      </c>
      <c r="L649" s="835">
        <v>1080</v>
      </c>
      <c r="M649" s="835">
        <v>2160</v>
      </c>
      <c r="N649" s="832">
        <v>2</v>
      </c>
      <c r="O649" s="836">
        <v>2</v>
      </c>
      <c r="P649" s="835">
        <v>2160</v>
      </c>
      <c r="Q649" s="837">
        <v>1</v>
      </c>
      <c r="R649" s="832">
        <v>2</v>
      </c>
      <c r="S649" s="837">
        <v>1</v>
      </c>
      <c r="T649" s="836">
        <v>2</v>
      </c>
      <c r="U649" s="838">
        <v>1</v>
      </c>
    </row>
    <row r="650" spans="1:21" ht="14.4" customHeight="1" x14ac:dyDescent="0.3">
      <c r="A650" s="831">
        <v>4</v>
      </c>
      <c r="B650" s="832" t="s">
        <v>2047</v>
      </c>
      <c r="C650" s="832" t="s">
        <v>2054</v>
      </c>
      <c r="D650" s="833" t="s">
        <v>3990</v>
      </c>
      <c r="E650" s="834" t="s">
        <v>2075</v>
      </c>
      <c r="F650" s="832" t="s">
        <v>2050</v>
      </c>
      <c r="G650" s="832" t="s">
        <v>2254</v>
      </c>
      <c r="H650" s="832" t="s">
        <v>576</v>
      </c>
      <c r="I650" s="832" t="s">
        <v>2357</v>
      </c>
      <c r="J650" s="832" t="s">
        <v>2358</v>
      </c>
      <c r="K650" s="832" t="s">
        <v>1352</v>
      </c>
      <c r="L650" s="835">
        <v>600</v>
      </c>
      <c r="M650" s="835">
        <v>1200</v>
      </c>
      <c r="N650" s="832">
        <v>2</v>
      </c>
      <c r="O650" s="836">
        <v>2</v>
      </c>
      <c r="P650" s="835">
        <v>1200</v>
      </c>
      <c r="Q650" s="837">
        <v>1</v>
      </c>
      <c r="R650" s="832">
        <v>2</v>
      </c>
      <c r="S650" s="837">
        <v>1</v>
      </c>
      <c r="T650" s="836">
        <v>2</v>
      </c>
      <c r="U650" s="838">
        <v>1</v>
      </c>
    </row>
    <row r="651" spans="1:21" ht="14.4" customHeight="1" x14ac:dyDescent="0.3">
      <c r="A651" s="831">
        <v>4</v>
      </c>
      <c r="B651" s="832" t="s">
        <v>2047</v>
      </c>
      <c r="C651" s="832" t="s">
        <v>2054</v>
      </c>
      <c r="D651" s="833" t="s">
        <v>3990</v>
      </c>
      <c r="E651" s="834" t="s">
        <v>2075</v>
      </c>
      <c r="F651" s="832" t="s">
        <v>2050</v>
      </c>
      <c r="G651" s="832" t="s">
        <v>2254</v>
      </c>
      <c r="H651" s="832" t="s">
        <v>576</v>
      </c>
      <c r="I651" s="832" t="s">
        <v>2359</v>
      </c>
      <c r="J651" s="832" t="s">
        <v>2360</v>
      </c>
      <c r="K651" s="832" t="s">
        <v>2361</v>
      </c>
      <c r="L651" s="835">
        <v>500</v>
      </c>
      <c r="M651" s="835">
        <v>500</v>
      </c>
      <c r="N651" s="832">
        <v>1</v>
      </c>
      <c r="O651" s="836">
        <v>1</v>
      </c>
      <c r="P651" s="835">
        <v>500</v>
      </c>
      <c r="Q651" s="837">
        <v>1</v>
      </c>
      <c r="R651" s="832">
        <v>1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4</v>
      </c>
      <c r="B652" s="832" t="s">
        <v>2047</v>
      </c>
      <c r="C652" s="832" t="s">
        <v>2054</v>
      </c>
      <c r="D652" s="833" t="s">
        <v>3990</v>
      </c>
      <c r="E652" s="834" t="s">
        <v>2075</v>
      </c>
      <c r="F652" s="832" t="s">
        <v>2050</v>
      </c>
      <c r="G652" s="832" t="s">
        <v>2254</v>
      </c>
      <c r="H652" s="832" t="s">
        <v>576</v>
      </c>
      <c r="I652" s="832" t="s">
        <v>2362</v>
      </c>
      <c r="J652" s="832" t="s">
        <v>2363</v>
      </c>
      <c r="K652" s="832" t="s">
        <v>1352</v>
      </c>
      <c r="L652" s="835">
        <v>1000</v>
      </c>
      <c r="M652" s="835">
        <v>2000</v>
      </c>
      <c r="N652" s="832">
        <v>2</v>
      </c>
      <c r="O652" s="836">
        <v>2</v>
      </c>
      <c r="P652" s="835">
        <v>2000</v>
      </c>
      <c r="Q652" s="837">
        <v>1</v>
      </c>
      <c r="R652" s="832">
        <v>2</v>
      </c>
      <c r="S652" s="837">
        <v>1</v>
      </c>
      <c r="T652" s="836">
        <v>2</v>
      </c>
      <c r="U652" s="838">
        <v>1</v>
      </c>
    </row>
    <row r="653" spans="1:21" ht="14.4" customHeight="1" x14ac:dyDescent="0.3">
      <c r="A653" s="831">
        <v>4</v>
      </c>
      <c r="B653" s="832" t="s">
        <v>2047</v>
      </c>
      <c r="C653" s="832" t="s">
        <v>2054</v>
      </c>
      <c r="D653" s="833" t="s">
        <v>3990</v>
      </c>
      <c r="E653" s="834" t="s">
        <v>2075</v>
      </c>
      <c r="F653" s="832" t="s">
        <v>2050</v>
      </c>
      <c r="G653" s="832" t="s">
        <v>2254</v>
      </c>
      <c r="H653" s="832" t="s">
        <v>576</v>
      </c>
      <c r="I653" s="832" t="s">
        <v>2956</v>
      </c>
      <c r="J653" s="832" t="s">
        <v>2954</v>
      </c>
      <c r="K653" s="832" t="s">
        <v>2957</v>
      </c>
      <c r="L653" s="835">
        <v>3000</v>
      </c>
      <c r="M653" s="835">
        <v>9000</v>
      </c>
      <c r="N653" s="832">
        <v>3</v>
      </c>
      <c r="O653" s="836">
        <v>1</v>
      </c>
      <c r="P653" s="835">
        <v>9000</v>
      </c>
      <c r="Q653" s="837">
        <v>1</v>
      </c>
      <c r="R653" s="832">
        <v>3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4</v>
      </c>
      <c r="B654" s="832" t="s">
        <v>2047</v>
      </c>
      <c r="C654" s="832" t="s">
        <v>2054</v>
      </c>
      <c r="D654" s="833" t="s">
        <v>3990</v>
      </c>
      <c r="E654" s="834" t="s">
        <v>2075</v>
      </c>
      <c r="F654" s="832" t="s">
        <v>2050</v>
      </c>
      <c r="G654" s="832" t="s">
        <v>2254</v>
      </c>
      <c r="H654" s="832" t="s">
        <v>576</v>
      </c>
      <c r="I654" s="832" t="s">
        <v>2364</v>
      </c>
      <c r="J654" s="832" t="s">
        <v>2365</v>
      </c>
      <c r="K654" s="832" t="s">
        <v>2361</v>
      </c>
      <c r="L654" s="835">
        <v>300</v>
      </c>
      <c r="M654" s="835">
        <v>600</v>
      </c>
      <c r="N654" s="832">
        <v>2</v>
      </c>
      <c r="O654" s="836">
        <v>2</v>
      </c>
      <c r="P654" s="835">
        <v>600</v>
      </c>
      <c r="Q654" s="837">
        <v>1</v>
      </c>
      <c r="R654" s="832">
        <v>2</v>
      </c>
      <c r="S654" s="837">
        <v>1</v>
      </c>
      <c r="T654" s="836">
        <v>2</v>
      </c>
      <c r="U654" s="838">
        <v>1</v>
      </c>
    </row>
    <row r="655" spans="1:21" ht="14.4" customHeight="1" x14ac:dyDescent="0.3">
      <c r="A655" s="831">
        <v>4</v>
      </c>
      <c r="B655" s="832" t="s">
        <v>2047</v>
      </c>
      <c r="C655" s="832" t="s">
        <v>2054</v>
      </c>
      <c r="D655" s="833" t="s">
        <v>3990</v>
      </c>
      <c r="E655" s="834" t="s">
        <v>2075</v>
      </c>
      <c r="F655" s="832" t="s">
        <v>2050</v>
      </c>
      <c r="G655" s="832" t="s">
        <v>2254</v>
      </c>
      <c r="H655" s="832" t="s">
        <v>576</v>
      </c>
      <c r="I655" s="832" t="s">
        <v>2366</v>
      </c>
      <c r="J655" s="832" t="s">
        <v>2367</v>
      </c>
      <c r="K655" s="832" t="s">
        <v>2361</v>
      </c>
      <c r="L655" s="835">
        <v>300</v>
      </c>
      <c r="M655" s="835">
        <v>900</v>
      </c>
      <c r="N655" s="832">
        <v>3</v>
      </c>
      <c r="O655" s="836">
        <v>1</v>
      </c>
      <c r="P655" s="835">
        <v>900</v>
      </c>
      <c r="Q655" s="837">
        <v>1</v>
      </c>
      <c r="R655" s="832">
        <v>3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4</v>
      </c>
      <c r="B656" s="832" t="s">
        <v>2047</v>
      </c>
      <c r="C656" s="832" t="s">
        <v>2054</v>
      </c>
      <c r="D656" s="833" t="s">
        <v>3990</v>
      </c>
      <c r="E656" s="834" t="s">
        <v>2075</v>
      </c>
      <c r="F656" s="832" t="s">
        <v>2050</v>
      </c>
      <c r="G656" s="832" t="s">
        <v>2254</v>
      </c>
      <c r="H656" s="832" t="s">
        <v>576</v>
      </c>
      <c r="I656" s="832" t="s">
        <v>2383</v>
      </c>
      <c r="J656" s="832" t="s">
        <v>2381</v>
      </c>
      <c r="K656" s="832" t="s">
        <v>2384</v>
      </c>
      <c r="L656" s="835">
        <v>1500</v>
      </c>
      <c r="M656" s="835">
        <v>18000</v>
      </c>
      <c r="N656" s="832">
        <v>12</v>
      </c>
      <c r="O656" s="836">
        <v>2</v>
      </c>
      <c r="P656" s="835">
        <v>18000</v>
      </c>
      <c r="Q656" s="837">
        <v>1</v>
      </c>
      <c r="R656" s="832">
        <v>12</v>
      </c>
      <c r="S656" s="837">
        <v>1</v>
      </c>
      <c r="T656" s="836">
        <v>2</v>
      </c>
      <c r="U656" s="838">
        <v>1</v>
      </c>
    </row>
    <row r="657" spans="1:21" ht="14.4" customHeight="1" x14ac:dyDescent="0.3">
      <c r="A657" s="831">
        <v>4</v>
      </c>
      <c r="B657" s="832" t="s">
        <v>2047</v>
      </c>
      <c r="C657" s="832" t="s">
        <v>2054</v>
      </c>
      <c r="D657" s="833" t="s">
        <v>3990</v>
      </c>
      <c r="E657" s="834" t="s">
        <v>2075</v>
      </c>
      <c r="F657" s="832" t="s">
        <v>2050</v>
      </c>
      <c r="G657" s="832" t="s">
        <v>2254</v>
      </c>
      <c r="H657" s="832" t="s">
        <v>576</v>
      </c>
      <c r="I657" s="832" t="s">
        <v>2391</v>
      </c>
      <c r="J657" s="832" t="s">
        <v>2392</v>
      </c>
      <c r="K657" s="832" t="s">
        <v>2393</v>
      </c>
      <c r="L657" s="835">
        <v>319</v>
      </c>
      <c r="M657" s="835">
        <v>2552</v>
      </c>
      <c r="N657" s="832">
        <v>8</v>
      </c>
      <c r="O657" s="836">
        <v>5</v>
      </c>
      <c r="P657" s="835">
        <v>2552</v>
      </c>
      <c r="Q657" s="837">
        <v>1</v>
      </c>
      <c r="R657" s="832">
        <v>8</v>
      </c>
      <c r="S657" s="837">
        <v>1</v>
      </c>
      <c r="T657" s="836">
        <v>5</v>
      </c>
      <c r="U657" s="838">
        <v>1</v>
      </c>
    </row>
    <row r="658" spans="1:21" ht="14.4" customHeight="1" x14ac:dyDescent="0.3">
      <c r="A658" s="831">
        <v>4</v>
      </c>
      <c r="B658" s="832" t="s">
        <v>2047</v>
      </c>
      <c r="C658" s="832" t="s">
        <v>2054</v>
      </c>
      <c r="D658" s="833" t="s">
        <v>3990</v>
      </c>
      <c r="E658" s="834" t="s">
        <v>2075</v>
      </c>
      <c r="F658" s="832" t="s">
        <v>2050</v>
      </c>
      <c r="G658" s="832" t="s">
        <v>2254</v>
      </c>
      <c r="H658" s="832" t="s">
        <v>576</v>
      </c>
      <c r="I658" s="832" t="s">
        <v>2401</v>
      </c>
      <c r="J658" s="832" t="s">
        <v>2402</v>
      </c>
      <c r="K658" s="832" t="s">
        <v>2403</v>
      </c>
      <c r="L658" s="835">
        <v>3000</v>
      </c>
      <c r="M658" s="835">
        <v>9000</v>
      </c>
      <c r="N658" s="832">
        <v>3</v>
      </c>
      <c r="O658" s="836">
        <v>1</v>
      </c>
      <c r="P658" s="835">
        <v>9000</v>
      </c>
      <c r="Q658" s="837">
        <v>1</v>
      </c>
      <c r="R658" s="832">
        <v>3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4</v>
      </c>
      <c r="B659" s="832" t="s">
        <v>2047</v>
      </c>
      <c r="C659" s="832" t="s">
        <v>2054</v>
      </c>
      <c r="D659" s="833" t="s">
        <v>3990</v>
      </c>
      <c r="E659" s="834" t="s">
        <v>2075</v>
      </c>
      <c r="F659" s="832" t="s">
        <v>2050</v>
      </c>
      <c r="G659" s="832" t="s">
        <v>2254</v>
      </c>
      <c r="H659" s="832" t="s">
        <v>576</v>
      </c>
      <c r="I659" s="832" t="s">
        <v>2409</v>
      </c>
      <c r="J659" s="832" t="s">
        <v>2410</v>
      </c>
      <c r="K659" s="832" t="s">
        <v>2411</v>
      </c>
      <c r="L659" s="835">
        <v>1124.9000000000001</v>
      </c>
      <c r="M659" s="835">
        <v>20248.199999999997</v>
      </c>
      <c r="N659" s="832">
        <v>18</v>
      </c>
      <c r="O659" s="836">
        <v>9</v>
      </c>
      <c r="P659" s="835">
        <v>20248.199999999997</v>
      </c>
      <c r="Q659" s="837">
        <v>1</v>
      </c>
      <c r="R659" s="832">
        <v>18</v>
      </c>
      <c r="S659" s="837">
        <v>1</v>
      </c>
      <c r="T659" s="836">
        <v>9</v>
      </c>
      <c r="U659" s="838">
        <v>1</v>
      </c>
    </row>
    <row r="660" spans="1:21" ht="14.4" customHeight="1" x14ac:dyDescent="0.3">
      <c r="A660" s="831">
        <v>4</v>
      </c>
      <c r="B660" s="832" t="s">
        <v>2047</v>
      </c>
      <c r="C660" s="832" t="s">
        <v>2054</v>
      </c>
      <c r="D660" s="833" t="s">
        <v>3990</v>
      </c>
      <c r="E660" s="834" t="s">
        <v>2075</v>
      </c>
      <c r="F660" s="832" t="s">
        <v>2050</v>
      </c>
      <c r="G660" s="832" t="s">
        <v>2254</v>
      </c>
      <c r="H660" s="832" t="s">
        <v>576</v>
      </c>
      <c r="I660" s="832" t="s">
        <v>2414</v>
      </c>
      <c r="J660" s="832" t="s">
        <v>2415</v>
      </c>
      <c r="K660" s="832" t="s">
        <v>2416</v>
      </c>
      <c r="L660" s="835">
        <v>299.25</v>
      </c>
      <c r="M660" s="835">
        <v>2394</v>
      </c>
      <c r="N660" s="832">
        <v>8</v>
      </c>
      <c r="O660" s="836">
        <v>5</v>
      </c>
      <c r="P660" s="835">
        <v>2394</v>
      </c>
      <c r="Q660" s="837">
        <v>1</v>
      </c>
      <c r="R660" s="832">
        <v>8</v>
      </c>
      <c r="S660" s="837">
        <v>1</v>
      </c>
      <c r="T660" s="836">
        <v>5</v>
      </c>
      <c r="U660" s="838">
        <v>1</v>
      </c>
    </row>
    <row r="661" spans="1:21" ht="14.4" customHeight="1" x14ac:dyDescent="0.3">
      <c r="A661" s="831">
        <v>4</v>
      </c>
      <c r="B661" s="832" t="s">
        <v>2047</v>
      </c>
      <c r="C661" s="832" t="s">
        <v>2054</v>
      </c>
      <c r="D661" s="833" t="s">
        <v>3990</v>
      </c>
      <c r="E661" s="834" t="s">
        <v>2075</v>
      </c>
      <c r="F661" s="832" t="s">
        <v>2050</v>
      </c>
      <c r="G661" s="832" t="s">
        <v>2254</v>
      </c>
      <c r="H661" s="832" t="s">
        <v>576</v>
      </c>
      <c r="I661" s="832" t="s">
        <v>2417</v>
      </c>
      <c r="J661" s="832" t="s">
        <v>2418</v>
      </c>
      <c r="K661" s="832" t="s">
        <v>2370</v>
      </c>
      <c r="L661" s="835">
        <v>311</v>
      </c>
      <c r="M661" s="835">
        <v>622</v>
      </c>
      <c r="N661" s="832">
        <v>2</v>
      </c>
      <c r="O661" s="836">
        <v>1</v>
      </c>
      <c r="P661" s="835">
        <v>622</v>
      </c>
      <c r="Q661" s="837">
        <v>1</v>
      </c>
      <c r="R661" s="832">
        <v>2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4</v>
      </c>
      <c r="B662" s="832" t="s">
        <v>2047</v>
      </c>
      <c r="C662" s="832" t="s">
        <v>2054</v>
      </c>
      <c r="D662" s="833" t="s">
        <v>3990</v>
      </c>
      <c r="E662" s="834" t="s">
        <v>2075</v>
      </c>
      <c r="F662" s="832" t="s">
        <v>2050</v>
      </c>
      <c r="G662" s="832" t="s">
        <v>2254</v>
      </c>
      <c r="H662" s="832" t="s">
        <v>576</v>
      </c>
      <c r="I662" s="832" t="s">
        <v>2419</v>
      </c>
      <c r="J662" s="832" t="s">
        <v>2420</v>
      </c>
      <c r="K662" s="832" t="s">
        <v>2421</v>
      </c>
      <c r="L662" s="835">
        <v>560.95000000000005</v>
      </c>
      <c r="M662" s="835">
        <v>2243.8000000000002</v>
      </c>
      <c r="N662" s="832">
        <v>4</v>
      </c>
      <c r="O662" s="836">
        <v>4</v>
      </c>
      <c r="P662" s="835">
        <v>2243.8000000000002</v>
      </c>
      <c r="Q662" s="837">
        <v>1</v>
      </c>
      <c r="R662" s="832">
        <v>4</v>
      </c>
      <c r="S662" s="837">
        <v>1</v>
      </c>
      <c r="T662" s="836">
        <v>4</v>
      </c>
      <c r="U662" s="838">
        <v>1</v>
      </c>
    </row>
    <row r="663" spans="1:21" ht="14.4" customHeight="1" x14ac:dyDescent="0.3">
      <c r="A663" s="831">
        <v>4</v>
      </c>
      <c r="B663" s="832" t="s">
        <v>2047</v>
      </c>
      <c r="C663" s="832" t="s">
        <v>2054</v>
      </c>
      <c r="D663" s="833" t="s">
        <v>3990</v>
      </c>
      <c r="E663" s="834" t="s">
        <v>2075</v>
      </c>
      <c r="F663" s="832" t="s">
        <v>2050</v>
      </c>
      <c r="G663" s="832" t="s">
        <v>2254</v>
      </c>
      <c r="H663" s="832" t="s">
        <v>576</v>
      </c>
      <c r="I663" s="832" t="s">
        <v>2428</v>
      </c>
      <c r="J663" s="832" t="s">
        <v>2429</v>
      </c>
      <c r="K663" s="832" t="s">
        <v>2430</v>
      </c>
      <c r="L663" s="835">
        <v>761.3</v>
      </c>
      <c r="M663" s="835">
        <v>1522.6</v>
      </c>
      <c r="N663" s="832">
        <v>2</v>
      </c>
      <c r="O663" s="836">
        <v>1</v>
      </c>
      <c r="P663" s="835">
        <v>1522.6</v>
      </c>
      <c r="Q663" s="837">
        <v>1</v>
      </c>
      <c r="R663" s="832">
        <v>2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4</v>
      </c>
      <c r="B664" s="832" t="s">
        <v>2047</v>
      </c>
      <c r="C664" s="832" t="s">
        <v>2054</v>
      </c>
      <c r="D664" s="833" t="s">
        <v>3990</v>
      </c>
      <c r="E664" s="834" t="s">
        <v>2075</v>
      </c>
      <c r="F664" s="832" t="s">
        <v>2050</v>
      </c>
      <c r="G664" s="832" t="s">
        <v>2254</v>
      </c>
      <c r="H664" s="832" t="s">
        <v>576</v>
      </c>
      <c r="I664" s="832" t="s">
        <v>2431</v>
      </c>
      <c r="J664" s="832" t="s">
        <v>2432</v>
      </c>
      <c r="K664" s="832" t="s">
        <v>2433</v>
      </c>
      <c r="L664" s="835">
        <v>304.69</v>
      </c>
      <c r="M664" s="835">
        <v>609.38</v>
      </c>
      <c r="N664" s="832">
        <v>2</v>
      </c>
      <c r="O664" s="836">
        <v>2</v>
      </c>
      <c r="P664" s="835">
        <v>304.69</v>
      </c>
      <c r="Q664" s="837">
        <v>0.5</v>
      </c>
      <c r="R664" s="832">
        <v>1</v>
      </c>
      <c r="S664" s="837">
        <v>0.5</v>
      </c>
      <c r="T664" s="836">
        <v>1</v>
      </c>
      <c r="U664" s="838">
        <v>0.5</v>
      </c>
    </row>
    <row r="665" spans="1:21" ht="14.4" customHeight="1" x14ac:dyDescent="0.3">
      <c r="A665" s="831">
        <v>4</v>
      </c>
      <c r="B665" s="832" t="s">
        <v>2047</v>
      </c>
      <c r="C665" s="832" t="s">
        <v>2054</v>
      </c>
      <c r="D665" s="833" t="s">
        <v>3990</v>
      </c>
      <c r="E665" s="834" t="s">
        <v>2075</v>
      </c>
      <c r="F665" s="832" t="s">
        <v>2050</v>
      </c>
      <c r="G665" s="832" t="s">
        <v>2254</v>
      </c>
      <c r="H665" s="832" t="s">
        <v>576</v>
      </c>
      <c r="I665" s="832" t="s">
        <v>2440</v>
      </c>
      <c r="J665" s="832" t="s">
        <v>2441</v>
      </c>
      <c r="K665" s="832" t="s">
        <v>2442</v>
      </c>
      <c r="L665" s="835">
        <v>2814.63</v>
      </c>
      <c r="M665" s="835">
        <v>25331.67</v>
      </c>
      <c r="N665" s="832">
        <v>9</v>
      </c>
      <c r="O665" s="836">
        <v>2</v>
      </c>
      <c r="P665" s="835">
        <v>25331.67</v>
      </c>
      <c r="Q665" s="837">
        <v>1</v>
      </c>
      <c r="R665" s="832">
        <v>9</v>
      </c>
      <c r="S665" s="837">
        <v>1</v>
      </c>
      <c r="T665" s="836">
        <v>2</v>
      </c>
      <c r="U665" s="838">
        <v>1</v>
      </c>
    </row>
    <row r="666" spans="1:21" ht="14.4" customHeight="1" x14ac:dyDescent="0.3">
      <c r="A666" s="831">
        <v>4</v>
      </c>
      <c r="B666" s="832" t="s">
        <v>2047</v>
      </c>
      <c r="C666" s="832" t="s">
        <v>2054</v>
      </c>
      <c r="D666" s="833" t="s">
        <v>3990</v>
      </c>
      <c r="E666" s="834" t="s">
        <v>2075</v>
      </c>
      <c r="F666" s="832" t="s">
        <v>2050</v>
      </c>
      <c r="G666" s="832" t="s">
        <v>2254</v>
      </c>
      <c r="H666" s="832" t="s">
        <v>576</v>
      </c>
      <c r="I666" s="832" t="s">
        <v>2445</v>
      </c>
      <c r="J666" s="832" t="s">
        <v>2446</v>
      </c>
      <c r="K666" s="832" t="s">
        <v>2447</v>
      </c>
      <c r="L666" s="835">
        <v>260.51</v>
      </c>
      <c r="M666" s="835">
        <v>260.51</v>
      </c>
      <c r="N666" s="832">
        <v>1</v>
      </c>
      <c r="O666" s="836">
        <v>1</v>
      </c>
      <c r="P666" s="835">
        <v>260.51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4</v>
      </c>
      <c r="B667" s="832" t="s">
        <v>2047</v>
      </c>
      <c r="C667" s="832" t="s">
        <v>2054</v>
      </c>
      <c r="D667" s="833" t="s">
        <v>3990</v>
      </c>
      <c r="E667" s="834" t="s">
        <v>2075</v>
      </c>
      <c r="F667" s="832" t="s">
        <v>2050</v>
      </c>
      <c r="G667" s="832" t="s">
        <v>2254</v>
      </c>
      <c r="H667" s="832" t="s">
        <v>576</v>
      </c>
      <c r="I667" s="832" t="s">
        <v>2995</v>
      </c>
      <c r="J667" s="832" t="s">
        <v>2993</v>
      </c>
      <c r="K667" s="832" t="s">
        <v>2996</v>
      </c>
      <c r="L667" s="835">
        <v>1023.03</v>
      </c>
      <c r="M667" s="835">
        <v>6138.18</v>
      </c>
      <c r="N667" s="832">
        <v>6</v>
      </c>
      <c r="O667" s="836">
        <v>1</v>
      </c>
      <c r="P667" s="835">
        <v>6138.18</v>
      </c>
      <c r="Q667" s="837">
        <v>1</v>
      </c>
      <c r="R667" s="832">
        <v>6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4</v>
      </c>
      <c r="B668" s="832" t="s">
        <v>2047</v>
      </c>
      <c r="C668" s="832" t="s">
        <v>2054</v>
      </c>
      <c r="D668" s="833" t="s">
        <v>3990</v>
      </c>
      <c r="E668" s="834" t="s">
        <v>2075</v>
      </c>
      <c r="F668" s="832" t="s">
        <v>2050</v>
      </c>
      <c r="G668" s="832" t="s">
        <v>2254</v>
      </c>
      <c r="H668" s="832" t="s">
        <v>576</v>
      </c>
      <c r="I668" s="832" t="s">
        <v>3000</v>
      </c>
      <c r="J668" s="832" t="s">
        <v>2998</v>
      </c>
      <c r="K668" s="832" t="s">
        <v>3001</v>
      </c>
      <c r="L668" s="835">
        <v>1137.67</v>
      </c>
      <c r="M668" s="835">
        <v>3413.01</v>
      </c>
      <c r="N668" s="832">
        <v>3</v>
      </c>
      <c r="O668" s="836">
        <v>1</v>
      </c>
      <c r="P668" s="835">
        <v>3413.01</v>
      </c>
      <c r="Q668" s="837">
        <v>1</v>
      </c>
      <c r="R668" s="832">
        <v>3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4</v>
      </c>
      <c r="B669" s="832" t="s">
        <v>2047</v>
      </c>
      <c r="C669" s="832" t="s">
        <v>2054</v>
      </c>
      <c r="D669" s="833" t="s">
        <v>3990</v>
      </c>
      <c r="E669" s="834" t="s">
        <v>2075</v>
      </c>
      <c r="F669" s="832" t="s">
        <v>2050</v>
      </c>
      <c r="G669" s="832" t="s">
        <v>2254</v>
      </c>
      <c r="H669" s="832" t="s">
        <v>576</v>
      </c>
      <c r="I669" s="832" t="s">
        <v>3002</v>
      </c>
      <c r="J669" s="832" t="s">
        <v>3003</v>
      </c>
      <c r="K669" s="832" t="s">
        <v>3004</v>
      </c>
      <c r="L669" s="835">
        <v>984.16</v>
      </c>
      <c r="M669" s="835">
        <v>1968.32</v>
      </c>
      <c r="N669" s="832">
        <v>2</v>
      </c>
      <c r="O669" s="836">
        <v>2</v>
      </c>
      <c r="P669" s="835">
        <v>1968.32</v>
      </c>
      <c r="Q669" s="837">
        <v>1</v>
      </c>
      <c r="R669" s="832">
        <v>2</v>
      </c>
      <c r="S669" s="837">
        <v>1</v>
      </c>
      <c r="T669" s="836">
        <v>2</v>
      </c>
      <c r="U669" s="838">
        <v>1</v>
      </c>
    </row>
    <row r="670" spans="1:21" ht="14.4" customHeight="1" x14ac:dyDescent="0.3">
      <c r="A670" s="831">
        <v>4</v>
      </c>
      <c r="B670" s="832" t="s">
        <v>2047</v>
      </c>
      <c r="C670" s="832" t="s">
        <v>2054</v>
      </c>
      <c r="D670" s="833" t="s">
        <v>3990</v>
      </c>
      <c r="E670" s="834" t="s">
        <v>2075</v>
      </c>
      <c r="F670" s="832" t="s">
        <v>2050</v>
      </c>
      <c r="G670" s="832" t="s">
        <v>2254</v>
      </c>
      <c r="H670" s="832" t="s">
        <v>576</v>
      </c>
      <c r="I670" s="832" t="s">
        <v>2463</v>
      </c>
      <c r="J670" s="832" t="s">
        <v>2464</v>
      </c>
      <c r="K670" s="832" t="s">
        <v>2465</v>
      </c>
      <c r="L670" s="835">
        <v>5343.9</v>
      </c>
      <c r="M670" s="835">
        <v>16031.699999999999</v>
      </c>
      <c r="N670" s="832">
        <v>3</v>
      </c>
      <c r="O670" s="836">
        <v>1</v>
      </c>
      <c r="P670" s="835">
        <v>16031.699999999999</v>
      </c>
      <c r="Q670" s="837">
        <v>1</v>
      </c>
      <c r="R670" s="832">
        <v>3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4</v>
      </c>
      <c r="B671" s="832" t="s">
        <v>2047</v>
      </c>
      <c r="C671" s="832" t="s">
        <v>2054</v>
      </c>
      <c r="D671" s="833" t="s">
        <v>3990</v>
      </c>
      <c r="E671" s="834" t="s">
        <v>2075</v>
      </c>
      <c r="F671" s="832" t="s">
        <v>2050</v>
      </c>
      <c r="G671" s="832" t="s">
        <v>2254</v>
      </c>
      <c r="H671" s="832" t="s">
        <v>576</v>
      </c>
      <c r="I671" s="832" t="s">
        <v>3005</v>
      </c>
      <c r="J671" s="832" t="s">
        <v>2386</v>
      </c>
      <c r="K671" s="832" t="s">
        <v>2370</v>
      </c>
      <c r="L671" s="835">
        <v>173.85</v>
      </c>
      <c r="M671" s="835">
        <v>173.85</v>
      </c>
      <c r="N671" s="832">
        <v>1</v>
      </c>
      <c r="O671" s="836">
        <v>1</v>
      </c>
      <c r="P671" s="835">
        <v>173.85</v>
      </c>
      <c r="Q671" s="837">
        <v>1</v>
      </c>
      <c r="R671" s="832">
        <v>1</v>
      </c>
      <c r="S671" s="837">
        <v>1</v>
      </c>
      <c r="T671" s="836">
        <v>1</v>
      </c>
      <c r="U671" s="838">
        <v>1</v>
      </c>
    </row>
    <row r="672" spans="1:21" ht="14.4" customHeight="1" x14ac:dyDescent="0.3">
      <c r="A672" s="831">
        <v>4</v>
      </c>
      <c r="B672" s="832" t="s">
        <v>2047</v>
      </c>
      <c r="C672" s="832" t="s">
        <v>2054</v>
      </c>
      <c r="D672" s="833" t="s">
        <v>3990</v>
      </c>
      <c r="E672" s="834" t="s">
        <v>2075</v>
      </c>
      <c r="F672" s="832" t="s">
        <v>2050</v>
      </c>
      <c r="G672" s="832" t="s">
        <v>2254</v>
      </c>
      <c r="H672" s="832" t="s">
        <v>576</v>
      </c>
      <c r="I672" s="832" t="s">
        <v>2471</v>
      </c>
      <c r="J672" s="832" t="s">
        <v>2472</v>
      </c>
      <c r="K672" s="832" t="s">
        <v>2473</v>
      </c>
      <c r="L672" s="835">
        <v>300</v>
      </c>
      <c r="M672" s="835">
        <v>1200</v>
      </c>
      <c r="N672" s="832">
        <v>4</v>
      </c>
      <c r="O672" s="836">
        <v>2</v>
      </c>
      <c r="P672" s="835">
        <v>1200</v>
      </c>
      <c r="Q672" s="837">
        <v>1</v>
      </c>
      <c r="R672" s="832">
        <v>4</v>
      </c>
      <c r="S672" s="837">
        <v>1</v>
      </c>
      <c r="T672" s="836">
        <v>2</v>
      </c>
      <c r="U672" s="838">
        <v>1</v>
      </c>
    </row>
    <row r="673" spans="1:21" ht="14.4" customHeight="1" x14ac:dyDescent="0.3">
      <c r="A673" s="831">
        <v>4</v>
      </c>
      <c r="B673" s="832" t="s">
        <v>2047</v>
      </c>
      <c r="C673" s="832" t="s">
        <v>2054</v>
      </c>
      <c r="D673" s="833" t="s">
        <v>3990</v>
      </c>
      <c r="E673" s="834" t="s">
        <v>2075</v>
      </c>
      <c r="F673" s="832" t="s">
        <v>2050</v>
      </c>
      <c r="G673" s="832" t="s">
        <v>2254</v>
      </c>
      <c r="H673" s="832" t="s">
        <v>576</v>
      </c>
      <c r="I673" s="832" t="s">
        <v>2477</v>
      </c>
      <c r="J673" s="832" t="s">
        <v>2478</v>
      </c>
      <c r="K673" s="832" t="s">
        <v>1352</v>
      </c>
      <c r="L673" s="835">
        <v>981</v>
      </c>
      <c r="M673" s="835">
        <v>981</v>
      </c>
      <c r="N673" s="832">
        <v>1</v>
      </c>
      <c r="O673" s="836">
        <v>1</v>
      </c>
      <c r="P673" s="835">
        <v>981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4</v>
      </c>
      <c r="B674" s="832" t="s">
        <v>2047</v>
      </c>
      <c r="C674" s="832" t="s">
        <v>2054</v>
      </c>
      <c r="D674" s="833" t="s">
        <v>3990</v>
      </c>
      <c r="E674" s="834" t="s">
        <v>2075</v>
      </c>
      <c r="F674" s="832" t="s">
        <v>2050</v>
      </c>
      <c r="G674" s="832" t="s">
        <v>2254</v>
      </c>
      <c r="H674" s="832" t="s">
        <v>576</v>
      </c>
      <c r="I674" s="832" t="s">
        <v>2479</v>
      </c>
      <c r="J674" s="832" t="s">
        <v>2480</v>
      </c>
      <c r="K674" s="832" t="s">
        <v>2481</v>
      </c>
      <c r="L674" s="835">
        <v>175</v>
      </c>
      <c r="M674" s="835">
        <v>875</v>
      </c>
      <c r="N674" s="832">
        <v>5</v>
      </c>
      <c r="O674" s="836">
        <v>4</v>
      </c>
      <c r="P674" s="835">
        <v>350</v>
      </c>
      <c r="Q674" s="837">
        <v>0.4</v>
      </c>
      <c r="R674" s="832">
        <v>2</v>
      </c>
      <c r="S674" s="837">
        <v>0.4</v>
      </c>
      <c r="T674" s="836">
        <v>1</v>
      </c>
      <c r="U674" s="838">
        <v>0.25</v>
      </c>
    </row>
    <row r="675" spans="1:21" ht="14.4" customHeight="1" x14ac:dyDescent="0.3">
      <c r="A675" s="831">
        <v>4</v>
      </c>
      <c r="B675" s="832" t="s">
        <v>2047</v>
      </c>
      <c r="C675" s="832" t="s">
        <v>2054</v>
      </c>
      <c r="D675" s="833" t="s">
        <v>3990</v>
      </c>
      <c r="E675" s="834" t="s">
        <v>2075</v>
      </c>
      <c r="F675" s="832" t="s">
        <v>2050</v>
      </c>
      <c r="G675" s="832" t="s">
        <v>2254</v>
      </c>
      <c r="H675" s="832" t="s">
        <v>576</v>
      </c>
      <c r="I675" s="832" t="s">
        <v>2484</v>
      </c>
      <c r="J675" s="832" t="s">
        <v>2485</v>
      </c>
      <c r="K675" s="832" t="s">
        <v>2370</v>
      </c>
      <c r="L675" s="835">
        <v>220.68</v>
      </c>
      <c r="M675" s="835">
        <v>441.36</v>
      </c>
      <c r="N675" s="832">
        <v>2</v>
      </c>
      <c r="O675" s="836">
        <v>2</v>
      </c>
      <c r="P675" s="835">
        <v>441.36</v>
      </c>
      <c r="Q675" s="837">
        <v>1</v>
      </c>
      <c r="R675" s="832">
        <v>2</v>
      </c>
      <c r="S675" s="837">
        <v>1</v>
      </c>
      <c r="T675" s="836">
        <v>2</v>
      </c>
      <c r="U675" s="838">
        <v>1</v>
      </c>
    </row>
    <row r="676" spans="1:21" ht="14.4" customHeight="1" x14ac:dyDescent="0.3">
      <c r="A676" s="831">
        <v>4</v>
      </c>
      <c r="B676" s="832" t="s">
        <v>2047</v>
      </c>
      <c r="C676" s="832" t="s">
        <v>2054</v>
      </c>
      <c r="D676" s="833" t="s">
        <v>3990</v>
      </c>
      <c r="E676" s="834" t="s">
        <v>2075</v>
      </c>
      <c r="F676" s="832" t="s">
        <v>2050</v>
      </c>
      <c r="G676" s="832" t="s">
        <v>2254</v>
      </c>
      <c r="H676" s="832" t="s">
        <v>576</v>
      </c>
      <c r="I676" s="832" t="s">
        <v>2486</v>
      </c>
      <c r="J676" s="832" t="s">
        <v>2487</v>
      </c>
      <c r="K676" s="832" t="s">
        <v>1352</v>
      </c>
      <c r="L676" s="835">
        <v>1526.74</v>
      </c>
      <c r="M676" s="835">
        <v>4580.22</v>
      </c>
      <c r="N676" s="832">
        <v>3</v>
      </c>
      <c r="O676" s="836">
        <v>3</v>
      </c>
      <c r="P676" s="835">
        <v>4580.22</v>
      </c>
      <c r="Q676" s="837">
        <v>1</v>
      </c>
      <c r="R676" s="832">
        <v>3</v>
      </c>
      <c r="S676" s="837">
        <v>1</v>
      </c>
      <c r="T676" s="836">
        <v>3</v>
      </c>
      <c r="U676" s="838">
        <v>1</v>
      </c>
    </row>
    <row r="677" spans="1:21" ht="14.4" customHeight="1" x14ac:dyDescent="0.3">
      <c r="A677" s="831">
        <v>4</v>
      </c>
      <c r="B677" s="832" t="s">
        <v>2047</v>
      </c>
      <c r="C677" s="832" t="s">
        <v>2054</v>
      </c>
      <c r="D677" s="833" t="s">
        <v>3990</v>
      </c>
      <c r="E677" s="834" t="s">
        <v>2075</v>
      </c>
      <c r="F677" s="832" t="s">
        <v>2050</v>
      </c>
      <c r="G677" s="832" t="s">
        <v>2254</v>
      </c>
      <c r="H677" s="832" t="s">
        <v>576</v>
      </c>
      <c r="I677" s="832" t="s">
        <v>2493</v>
      </c>
      <c r="J677" s="832" t="s">
        <v>2494</v>
      </c>
      <c r="K677" s="832" t="s">
        <v>2495</v>
      </c>
      <c r="L677" s="835">
        <v>2939</v>
      </c>
      <c r="M677" s="835">
        <v>32329</v>
      </c>
      <c r="N677" s="832">
        <v>11</v>
      </c>
      <c r="O677" s="836">
        <v>6</v>
      </c>
      <c r="P677" s="835">
        <v>29390</v>
      </c>
      <c r="Q677" s="837">
        <v>0.90909090909090906</v>
      </c>
      <c r="R677" s="832">
        <v>10</v>
      </c>
      <c r="S677" s="837">
        <v>0.90909090909090906</v>
      </c>
      <c r="T677" s="836">
        <v>5</v>
      </c>
      <c r="U677" s="838">
        <v>0.83333333333333337</v>
      </c>
    </row>
    <row r="678" spans="1:21" ht="14.4" customHeight="1" x14ac:dyDescent="0.3">
      <c r="A678" s="831">
        <v>4</v>
      </c>
      <c r="B678" s="832" t="s">
        <v>2047</v>
      </c>
      <c r="C678" s="832" t="s">
        <v>2054</v>
      </c>
      <c r="D678" s="833" t="s">
        <v>3990</v>
      </c>
      <c r="E678" s="834" t="s">
        <v>2075</v>
      </c>
      <c r="F678" s="832" t="s">
        <v>2050</v>
      </c>
      <c r="G678" s="832" t="s">
        <v>2254</v>
      </c>
      <c r="H678" s="832" t="s">
        <v>576</v>
      </c>
      <c r="I678" s="832" t="s">
        <v>3198</v>
      </c>
      <c r="J678" s="832" t="s">
        <v>3199</v>
      </c>
      <c r="K678" s="832" t="s">
        <v>3200</v>
      </c>
      <c r="L678" s="835">
        <v>296.39999999999998</v>
      </c>
      <c r="M678" s="835">
        <v>296.39999999999998</v>
      </c>
      <c r="N678" s="832">
        <v>1</v>
      </c>
      <c r="O678" s="836">
        <v>1</v>
      </c>
      <c r="P678" s="835">
        <v>296.39999999999998</v>
      </c>
      <c r="Q678" s="837">
        <v>1</v>
      </c>
      <c r="R678" s="832">
        <v>1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4</v>
      </c>
      <c r="B679" s="832" t="s">
        <v>2047</v>
      </c>
      <c r="C679" s="832" t="s">
        <v>2054</v>
      </c>
      <c r="D679" s="833" t="s">
        <v>3990</v>
      </c>
      <c r="E679" s="834" t="s">
        <v>2075</v>
      </c>
      <c r="F679" s="832" t="s">
        <v>2050</v>
      </c>
      <c r="G679" s="832" t="s">
        <v>2254</v>
      </c>
      <c r="H679" s="832" t="s">
        <v>576</v>
      </c>
      <c r="I679" s="832" t="s">
        <v>2511</v>
      </c>
      <c r="J679" s="832" t="s">
        <v>2512</v>
      </c>
      <c r="K679" s="832" t="s">
        <v>2513</v>
      </c>
      <c r="L679" s="835">
        <v>335.62</v>
      </c>
      <c r="M679" s="835">
        <v>1342.48</v>
      </c>
      <c r="N679" s="832">
        <v>4</v>
      </c>
      <c r="O679" s="836">
        <v>3</v>
      </c>
      <c r="P679" s="835">
        <v>1342.48</v>
      </c>
      <c r="Q679" s="837">
        <v>1</v>
      </c>
      <c r="R679" s="832">
        <v>4</v>
      </c>
      <c r="S679" s="837">
        <v>1</v>
      </c>
      <c r="T679" s="836">
        <v>3</v>
      </c>
      <c r="U679" s="838">
        <v>1</v>
      </c>
    </row>
    <row r="680" spans="1:21" ht="14.4" customHeight="1" x14ac:dyDescent="0.3">
      <c r="A680" s="831">
        <v>4</v>
      </c>
      <c r="B680" s="832" t="s">
        <v>2047</v>
      </c>
      <c r="C680" s="832" t="s">
        <v>2054</v>
      </c>
      <c r="D680" s="833" t="s">
        <v>3990</v>
      </c>
      <c r="E680" s="834" t="s">
        <v>2075</v>
      </c>
      <c r="F680" s="832" t="s">
        <v>2050</v>
      </c>
      <c r="G680" s="832" t="s">
        <v>2254</v>
      </c>
      <c r="H680" s="832" t="s">
        <v>576</v>
      </c>
      <c r="I680" s="832" t="s">
        <v>2514</v>
      </c>
      <c r="J680" s="832" t="s">
        <v>2515</v>
      </c>
      <c r="K680" s="832" t="s">
        <v>2516</v>
      </c>
      <c r="L680" s="835">
        <v>175</v>
      </c>
      <c r="M680" s="835">
        <v>350</v>
      </c>
      <c r="N680" s="832">
        <v>2</v>
      </c>
      <c r="O680" s="836">
        <v>1</v>
      </c>
      <c r="P680" s="835">
        <v>350</v>
      </c>
      <c r="Q680" s="837">
        <v>1</v>
      </c>
      <c r="R680" s="832">
        <v>2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4</v>
      </c>
      <c r="B681" s="832" t="s">
        <v>2047</v>
      </c>
      <c r="C681" s="832" t="s">
        <v>2054</v>
      </c>
      <c r="D681" s="833" t="s">
        <v>3990</v>
      </c>
      <c r="E681" s="834" t="s">
        <v>2075</v>
      </c>
      <c r="F681" s="832" t="s">
        <v>2050</v>
      </c>
      <c r="G681" s="832" t="s">
        <v>2254</v>
      </c>
      <c r="H681" s="832" t="s">
        <v>576</v>
      </c>
      <c r="I681" s="832" t="s">
        <v>2517</v>
      </c>
      <c r="J681" s="832" t="s">
        <v>2518</v>
      </c>
      <c r="K681" s="832" t="s">
        <v>2519</v>
      </c>
      <c r="L681" s="835">
        <v>295.88</v>
      </c>
      <c r="M681" s="835">
        <v>887.64</v>
      </c>
      <c r="N681" s="832">
        <v>3</v>
      </c>
      <c r="O681" s="836">
        <v>2</v>
      </c>
      <c r="P681" s="835">
        <v>887.64</v>
      </c>
      <c r="Q681" s="837">
        <v>1</v>
      </c>
      <c r="R681" s="832">
        <v>3</v>
      </c>
      <c r="S681" s="837">
        <v>1</v>
      </c>
      <c r="T681" s="836">
        <v>2</v>
      </c>
      <c r="U681" s="838">
        <v>1</v>
      </c>
    </row>
    <row r="682" spans="1:21" ht="14.4" customHeight="1" x14ac:dyDescent="0.3">
      <c r="A682" s="831">
        <v>4</v>
      </c>
      <c r="B682" s="832" t="s">
        <v>2047</v>
      </c>
      <c r="C682" s="832" t="s">
        <v>2054</v>
      </c>
      <c r="D682" s="833" t="s">
        <v>3990</v>
      </c>
      <c r="E682" s="834" t="s">
        <v>2075</v>
      </c>
      <c r="F682" s="832" t="s">
        <v>2050</v>
      </c>
      <c r="G682" s="832" t="s">
        <v>2254</v>
      </c>
      <c r="H682" s="832" t="s">
        <v>576</v>
      </c>
      <c r="I682" s="832" t="s">
        <v>2523</v>
      </c>
      <c r="J682" s="832" t="s">
        <v>2524</v>
      </c>
      <c r="K682" s="832" t="s">
        <v>2525</v>
      </c>
      <c r="L682" s="835">
        <v>221.37</v>
      </c>
      <c r="M682" s="835">
        <v>221.37</v>
      </c>
      <c r="N682" s="832">
        <v>1</v>
      </c>
      <c r="O682" s="836">
        <v>1</v>
      </c>
      <c r="P682" s="835">
        <v>221.37</v>
      </c>
      <c r="Q682" s="837">
        <v>1</v>
      </c>
      <c r="R682" s="832">
        <v>1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4</v>
      </c>
      <c r="B683" s="832" t="s">
        <v>2047</v>
      </c>
      <c r="C683" s="832" t="s">
        <v>2054</v>
      </c>
      <c r="D683" s="833" t="s">
        <v>3990</v>
      </c>
      <c r="E683" s="834" t="s">
        <v>2075</v>
      </c>
      <c r="F683" s="832" t="s">
        <v>2050</v>
      </c>
      <c r="G683" s="832" t="s">
        <v>2254</v>
      </c>
      <c r="H683" s="832" t="s">
        <v>576</v>
      </c>
      <c r="I683" s="832" t="s">
        <v>2526</v>
      </c>
      <c r="J683" s="832" t="s">
        <v>2527</v>
      </c>
      <c r="K683" s="832" t="s">
        <v>2528</v>
      </c>
      <c r="L683" s="835">
        <v>299.89999999999998</v>
      </c>
      <c r="M683" s="835">
        <v>899.69999999999993</v>
      </c>
      <c r="N683" s="832">
        <v>3</v>
      </c>
      <c r="O683" s="836">
        <v>3</v>
      </c>
      <c r="P683" s="835">
        <v>899.69999999999993</v>
      </c>
      <c r="Q683" s="837">
        <v>1</v>
      </c>
      <c r="R683" s="832">
        <v>3</v>
      </c>
      <c r="S683" s="837">
        <v>1</v>
      </c>
      <c r="T683" s="836">
        <v>3</v>
      </c>
      <c r="U683" s="838">
        <v>1</v>
      </c>
    </row>
    <row r="684" spans="1:21" ht="14.4" customHeight="1" x14ac:dyDescent="0.3">
      <c r="A684" s="831">
        <v>4</v>
      </c>
      <c r="B684" s="832" t="s">
        <v>2047</v>
      </c>
      <c r="C684" s="832" t="s">
        <v>2054</v>
      </c>
      <c r="D684" s="833" t="s">
        <v>3990</v>
      </c>
      <c r="E684" s="834" t="s">
        <v>2075</v>
      </c>
      <c r="F684" s="832" t="s">
        <v>2050</v>
      </c>
      <c r="G684" s="832" t="s">
        <v>2254</v>
      </c>
      <c r="H684" s="832" t="s">
        <v>576</v>
      </c>
      <c r="I684" s="832" t="s">
        <v>2529</v>
      </c>
      <c r="J684" s="832" t="s">
        <v>2530</v>
      </c>
      <c r="K684" s="832" t="s">
        <v>2528</v>
      </c>
      <c r="L684" s="835">
        <v>499.99</v>
      </c>
      <c r="M684" s="835">
        <v>999.98</v>
      </c>
      <c r="N684" s="832">
        <v>2</v>
      </c>
      <c r="O684" s="836">
        <v>2</v>
      </c>
      <c r="P684" s="835">
        <v>499.99</v>
      </c>
      <c r="Q684" s="837">
        <v>0.5</v>
      </c>
      <c r="R684" s="832">
        <v>1</v>
      </c>
      <c r="S684" s="837">
        <v>0.5</v>
      </c>
      <c r="T684" s="836">
        <v>1</v>
      </c>
      <c r="U684" s="838">
        <v>0.5</v>
      </c>
    </row>
    <row r="685" spans="1:21" ht="14.4" customHeight="1" x14ac:dyDescent="0.3">
      <c r="A685" s="831">
        <v>4</v>
      </c>
      <c r="B685" s="832" t="s">
        <v>2047</v>
      </c>
      <c r="C685" s="832" t="s">
        <v>2054</v>
      </c>
      <c r="D685" s="833" t="s">
        <v>3990</v>
      </c>
      <c r="E685" s="834" t="s">
        <v>2075</v>
      </c>
      <c r="F685" s="832" t="s">
        <v>2050</v>
      </c>
      <c r="G685" s="832" t="s">
        <v>2254</v>
      </c>
      <c r="H685" s="832" t="s">
        <v>576</v>
      </c>
      <c r="I685" s="832" t="s">
        <v>2531</v>
      </c>
      <c r="J685" s="832" t="s">
        <v>2532</v>
      </c>
      <c r="K685" s="832" t="s">
        <v>2533</v>
      </c>
      <c r="L685" s="835">
        <v>599.44000000000005</v>
      </c>
      <c r="M685" s="835">
        <v>1198.8800000000001</v>
      </c>
      <c r="N685" s="832">
        <v>2</v>
      </c>
      <c r="O685" s="836">
        <v>2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4</v>
      </c>
      <c r="B686" s="832" t="s">
        <v>2047</v>
      </c>
      <c r="C686" s="832" t="s">
        <v>2054</v>
      </c>
      <c r="D686" s="833" t="s">
        <v>3990</v>
      </c>
      <c r="E686" s="834" t="s">
        <v>2075</v>
      </c>
      <c r="F686" s="832" t="s">
        <v>2050</v>
      </c>
      <c r="G686" s="832" t="s">
        <v>2254</v>
      </c>
      <c r="H686" s="832" t="s">
        <v>576</v>
      </c>
      <c r="I686" s="832" t="s">
        <v>2534</v>
      </c>
      <c r="J686" s="832" t="s">
        <v>2530</v>
      </c>
      <c r="K686" s="832" t="s">
        <v>2535</v>
      </c>
      <c r="L686" s="835">
        <v>999.98</v>
      </c>
      <c r="M686" s="835">
        <v>999.98</v>
      </c>
      <c r="N686" s="832">
        <v>1</v>
      </c>
      <c r="O686" s="836">
        <v>1</v>
      </c>
      <c r="P686" s="835">
        <v>999.98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4</v>
      </c>
      <c r="B687" s="832" t="s">
        <v>2047</v>
      </c>
      <c r="C687" s="832" t="s">
        <v>2054</v>
      </c>
      <c r="D687" s="833" t="s">
        <v>3990</v>
      </c>
      <c r="E687" s="834" t="s">
        <v>2075</v>
      </c>
      <c r="F687" s="832" t="s">
        <v>2050</v>
      </c>
      <c r="G687" s="832" t="s">
        <v>2254</v>
      </c>
      <c r="H687" s="832" t="s">
        <v>576</v>
      </c>
      <c r="I687" s="832" t="s">
        <v>2544</v>
      </c>
      <c r="J687" s="832" t="s">
        <v>2545</v>
      </c>
      <c r="K687" s="832" t="s">
        <v>2546</v>
      </c>
      <c r="L687" s="835">
        <v>208.05</v>
      </c>
      <c r="M687" s="835">
        <v>1872.4499999999998</v>
      </c>
      <c r="N687" s="832">
        <v>9</v>
      </c>
      <c r="O687" s="836">
        <v>4</v>
      </c>
      <c r="P687" s="835">
        <v>1872.4499999999998</v>
      </c>
      <c r="Q687" s="837">
        <v>1</v>
      </c>
      <c r="R687" s="832">
        <v>9</v>
      </c>
      <c r="S687" s="837">
        <v>1</v>
      </c>
      <c r="T687" s="836">
        <v>4</v>
      </c>
      <c r="U687" s="838">
        <v>1</v>
      </c>
    </row>
    <row r="688" spans="1:21" ht="14.4" customHeight="1" x14ac:dyDescent="0.3">
      <c r="A688" s="831">
        <v>4</v>
      </c>
      <c r="B688" s="832" t="s">
        <v>2047</v>
      </c>
      <c r="C688" s="832" t="s">
        <v>2054</v>
      </c>
      <c r="D688" s="833" t="s">
        <v>3990</v>
      </c>
      <c r="E688" s="834" t="s">
        <v>2075</v>
      </c>
      <c r="F688" s="832" t="s">
        <v>2050</v>
      </c>
      <c r="G688" s="832" t="s">
        <v>2254</v>
      </c>
      <c r="H688" s="832" t="s">
        <v>576</v>
      </c>
      <c r="I688" s="832" t="s">
        <v>2553</v>
      </c>
      <c r="J688" s="832" t="s">
        <v>2554</v>
      </c>
      <c r="K688" s="832" t="s">
        <v>2555</v>
      </c>
      <c r="L688" s="835">
        <v>1629.94</v>
      </c>
      <c r="M688" s="835">
        <v>11409.580000000002</v>
      </c>
      <c r="N688" s="832">
        <v>7</v>
      </c>
      <c r="O688" s="836">
        <v>3</v>
      </c>
      <c r="P688" s="835">
        <v>11409.580000000002</v>
      </c>
      <c r="Q688" s="837">
        <v>1</v>
      </c>
      <c r="R688" s="832">
        <v>7</v>
      </c>
      <c r="S688" s="837">
        <v>1</v>
      </c>
      <c r="T688" s="836">
        <v>3</v>
      </c>
      <c r="U688" s="838">
        <v>1</v>
      </c>
    </row>
    <row r="689" spans="1:21" ht="14.4" customHeight="1" x14ac:dyDescent="0.3">
      <c r="A689" s="831">
        <v>4</v>
      </c>
      <c r="B689" s="832" t="s">
        <v>2047</v>
      </c>
      <c r="C689" s="832" t="s">
        <v>2054</v>
      </c>
      <c r="D689" s="833" t="s">
        <v>3990</v>
      </c>
      <c r="E689" s="834" t="s">
        <v>2075</v>
      </c>
      <c r="F689" s="832" t="s">
        <v>2050</v>
      </c>
      <c r="G689" s="832" t="s">
        <v>2254</v>
      </c>
      <c r="H689" s="832" t="s">
        <v>576</v>
      </c>
      <c r="I689" s="832" t="s">
        <v>2556</v>
      </c>
      <c r="J689" s="832" t="s">
        <v>2557</v>
      </c>
      <c r="K689" s="832" t="s">
        <v>2558</v>
      </c>
      <c r="L689" s="835">
        <v>1992.32</v>
      </c>
      <c r="M689" s="835">
        <v>19923.2</v>
      </c>
      <c r="N689" s="832">
        <v>10</v>
      </c>
      <c r="O689" s="836">
        <v>2</v>
      </c>
      <c r="P689" s="835">
        <v>19923.2</v>
      </c>
      <c r="Q689" s="837">
        <v>1</v>
      </c>
      <c r="R689" s="832">
        <v>10</v>
      </c>
      <c r="S689" s="837">
        <v>1</v>
      </c>
      <c r="T689" s="836">
        <v>2</v>
      </c>
      <c r="U689" s="838">
        <v>1</v>
      </c>
    </row>
    <row r="690" spans="1:21" ht="14.4" customHeight="1" x14ac:dyDescent="0.3">
      <c r="A690" s="831">
        <v>4</v>
      </c>
      <c r="B690" s="832" t="s">
        <v>2047</v>
      </c>
      <c r="C690" s="832" t="s">
        <v>2054</v>
      </c>
      <c r="D690" s="833" t="s">
        <v>3990</v>
      </c>
      <c r="E690" s="834" t="s">
        <v>2075</v>
      </c>
      <c r="F690" s="832" t="s">
        <v>2050</v>
      </c>
      <c r="G690" s="832" t="s">
        <v>2254</v>
      </c>
      <c r="H690" s="832" t="s">
        <v>576</v>
      </c>
      <c r="I690" s="832" t="s">
        <v>2559</v>
      </c>
      <c r="J690" s="832" t="s">
        <v>2560</v>
      </c>
      <c r="K690" s="832" t="s">
        <v>2561</v>
      </c>
      <c r="L690" s="835">
        <v>350</v>
      </c>
      <c r="M690" s="835">
        <v>350</v>
      </c>
      <c r="N690" s="832">
        <v>1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4</v>
      </c>
      <c r="B691" s="832" t="s">
        <v>2047</v>
      </c>
      <c r="C691" s="832" t="s">
        <v>2054</v>
      </c>
      <c r="D691" s="833" t="s">
        <v>3990</v>
      </c>
      <c r="E691" s="834" t="s">
        <v>2075</v>
      </c>
      <c r="F691" s="832" t="s">
        <v>2050</v>
      </c>
      <c r="G691" s="832" t="s">
        <v>2254</v>
      </c>
      <c r="H691" s="832" t="s">
        <v>576</v>
      </c>
      <c r="I691" s="832" t="s">
        <v>3201</v>
      </c>
      <c r="J691" s="832" t="s">
        <v>3202</v>
      </c>
      <c r="K691" s="832" t="s">
        <v>3203</v>
      </c>
      <c r="L691" s="835">
        <v>2809.49</v>
      </c>
      <c r="M691" s="835">
        <v>16856.939999999999</v>
      </c>
      <c r="N691" s="832">
        <v>6</v>
      </c>
      <c r="O691" s="836">
        <v>1</v>
      </c>
      <c r="P691" s="835">
        <v>16856.939999999999</v>
      </c>
      <c r="Q691" s="837">
        <v>1</v>
      </c>
      <c r="R691" s="832">
        <v>6</v>
      </c>
      <c r="S691" s="837">
        <v>1</v>
      </c>
      <c r="T691" s="836">
        <v>1</v>
      </c>
      <c r="U691" s="838">
        <v>1</v>
      </c>
    </row>
    <row r="692" spans="1:21" ht="14.4" customHeight="1" x14ac:dyDescent="0.3">
      <c r="A692" s="831">
        <v>4</v>
      </c>
      <c r="B692" s="832" t="s">
        <v>2047</v>
      </c>
      <c r="C692" s="832" t="s">
        <v>2054</v>
      </c>
      <c r="D692" s="833" t="s">
        <v>3990</v>
      </c>
      <c r="E692" s="834" t="s">
        <v>2075</v>
      </c>
      <c r="F692" s="832" t="s">
        <v>2050</v>
      </c>
      <c r="G692" s="832" t="s">
        <v>2254</v>
      </c>
      <c r="H692" s="832" t="s">
        <v>576</v>
      </c>
      <c r="I692" s="832" t="s">
        <v>2568</v>
      </c>
      <c r="J692" s="832" t="s">
        <v>2569</v>
      </c>
      <c r="K692" s="832" t="s">
        <v>2570</v>
      </c>
      <c r="L692" s="835">
        <v>1204.22</v>
      </c>
      <c r="M692" s="835">
        <v>3612.66</v>
      </c>
      <c r="N692" s="832">
        <v>3</v>
      </c>
      <c r="O692" s="836">
        <v>2</v>
      </c>
      <c r="P692" s="835">
        <v>3612.66</v>
      </c>
      <c r="Q692" s="837">
        <v>1</v>
      </c>
      <c r="R692" s="832">
        <v>3</v>
      </c>
      <c r="S692" s="837">
        <v>1</v>
      </c>
      <c r="T692" s="836">
        <v>2</v>
      </c>
      <c r="U692" s="838">
        <v>1</v>
      </c>
    </row>
    <row r="693" spans="1:21" ht="14.4" customHeight="1" x14ac:dyDescent="0.3">
      <c r="A693" s="831">
        <v>4</v>
      </c>
      <c r="B693" s="832" t="s">
        <v>2047</v>
      </c>
      <c r="C693" s="832" t="s">
        <v>2054</v>
      </c>
      <c r="D693" s="833" t="s">
        <v>3990</v>
      </c>
      <c r="E693" s="834" t="s">
        <v>2075</v>
      </c>
      <c r="F693" s="832" t="s">
        <v>2050</v>
      </c>
      <c r="G693" s="832" t="s">
        <v>2254</v>
      </c>
      <c r="H693" s="832" t="s">
        <v>576</v>
      </c>
      <c r="I693" s="832" t="s">
        <v>3204</v>
      </c>
      <c r="J693" s="832" t="s">
        <v>2300</v>
      </c>
      <c r="K693" s="832" t="s">
        <v>3205</v>
      </c>
      <c r="L693" s="835">
        <v>2473.21</v>
      </c>
      <c r="M693" s="835">
        <v>4946.42</v>
      </c>
      <c r="N693" s="832">
        <v>2</v>
      </c>
      <c r="O693" s="836">
        <v>2</v>
      </c>
      <c r="P693" s="835">
        <v>4946.42</v>
      </c>
      <c r="Q693" s="837">
        <v>1</v>
      </c>
      <c r="R693" s="832">
        <v>2</v>
      </c>
      <c r="S693" s="837">
        <v>1</v>
      </c>
      <c r="T693" s="836">
        <v>2</v>
      </c>
      <c r="U693" s="838">
        <v>1</v>
      </c>
    </row>
    <row r="694" spans="1:21" ht="14.4" customHeight="1" x14ac:dyDescent="0.3">
      <c r="A694" s="831">
        <v>4</v>
      </c>
      <c r="B694" s="832" t="s">
        <v>2047</v>
      </c>
      <c r="C694" s="832" t="s">
        <v>2054</v>
      </c>
      <c r="D694" s="833" t="s">
        <v>3990</v>
      </c>
      <c r="E694" s="834" t="s">
        <v>2075</v>
      </c>
      <c r="F694" s="832" t="s">
        <v>2050</v>
      </c>
      <c r="G694" s="832" t="s">
        <v>2254</v>
      </c>
      <c r="H694" s="832" t="s">
        <v>576</v>
      </c>
      <c r="I694" s="832" t="s">
        <v>3206</v>
      </c>
      <c r="J694" s="832" t="s">
        <v>2619</v>
      </c>
      <c r="K694" s="832" t="s">
        <v>3207</v>
      </c>
      <c r="L694" s="835">
        <v>1954.7</v>
      </c>
      <c r="M694" s="835">
        <v>7818.8</v>
      </c>
      <c r="N694" s="832">
        <v>4</v>
      </c>
      <c r="O694" s="836">
        <v>2</v>
      </c>
      <c r="P694" s="835">
        <v>7818.8</v>
      </c>
      <c r="Q694" s="837">
        <v>1</v>
      </c>
      <c r="R694" s="832">
        <v>4</v>
      </c>
      <c r="S694" s="837">
        <v>1</v>
      </c>
      <c r="T694" s="836">
        <v>2</v>
      </c>
      <c r="U694" s="838">
        <v>1</v>
      </c>
    </row>
    <row r="695" spans="1:21" ht="14.4" customHeight="1" x14ac:dyDescent="0.3">
      <c r="A695" s="831">
        <v>4</v>
      </c>
      <c r="B695" s="832" t="s">
        <v>2047</v>
      </c>
      <c r="C695" s="832" t="s">
        <v>2054</v>
      </c>
      <c r="D695" s="833" t="s">
        <v>3990</v>
      </c>
      <c r="E695" s="834" t="s">
        <v>2075</v>
      </c>
      <c r="F695" s="832" t="s">
        <v>2050</v>
      </c>
      <c r="G695" s="832" t="s">
        <v>2254</v>
      </c>
      <c r="H695" s="832" t="s">
        <v>576</v>
      </c>
      <c r="I695" s="832" t="s">
        <v>3048</v>
      </c>
      <c r="J695" s="832" t="s">
        <v>3049</v>
      </c>
      <c r="K695" s="832" t="s">
        <v>3050</v>
      </c>
      <c r="L695" s="835">
        <v>2489.48</v>
      </c>
      <c r="M695" s="835">
        <v>29873.760000000002</v>
      </c>
      <c r="N695" s="832">
        <v>12</v>
      </c>
      <c r="O695" s="836">
        <v>2</v>
      </c>
      <c r="P695" s="835">
        <v>29873.760000000002</v>
      </c>
      <c r="Q695" s="837">
        <v>1</v>
      </c>
      <c r="R695" s="832">
        <v>12</v>
      </c>
      <c r="S695" s="837">
        <v>1</v>
      </c>
      <c r="T695" s="836">
        <v>2</v>
      </c>
      <c r="U695" s="838">
        <v>1</v>
      </c>
    </row>
    <row r="696" spans="1:21" ht="14.4" customHeight="1" x14ac:dyDescent="0.3">
      <c r="A696" s="831">
        <v>4</v>
      </c>
      <c r="B696" s="832" t="s">
        <v>2047</v>
      </c>
      <c r="C696" s="832" t="s">
        <v>2054</v>
      </c>
      <c r="D696" s="833" t="s">
        <v>3990</v>
      </c>
      <c r="E696" s="834" t="s">
        <v>2075</v>
      </c>
      <c r="F696" s="832" t="s">
        <v>2050</v>
      </c>
      <c r="G696" s="832" t="s">
        <v>2254</v>
      </c>
      <c r="H696" s="832" t="s">
        <v>576</v>
      </c>
      <c r="I696" s="832" t="s">
        <v>3051</v>
      </c>
      <c r="J696" s="832" t="s">
        <v>3052</v>
      </c>
      <c r="K696" s="832" t="s">
        <v>3053</v>
      </c>
      <c r="L696" s="835">
        <v>5343.9</v>
      </c>
      <c r="M696" s="835">
        <v>5343.9</v>
      </c>
      <c r="N696" s="832">
        <v>1</v>
      </c>
      <c r="O696" s="836">
        <v>1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4</v>
      </c>
      <c r="B697" s="832" t="s">
        <v>2047</v>
      </c>
      <c r="C697" s="832" t="s">
        <v>2054</v>
      </c>
      <c r="D697" s="833" t="s">
        <v>3990</v>
      </c>
      <c r="E697" s="834" t="s">
        <v>2075</v>
      </c>
      <c r="F697" s="832" t="s">
        <v>2050</v>
      </c>
      <c r="G697" s="832" t="s">
        <v>2254</v>
      </c>
      <c r="H697" s="832" t="s">
        <v>576</v>
      </c>
      <c r="I697" s="832" t="s">
        <v>3056</v>
      </c>
      <c r="J697" s="832" t="s">
        <v>3057</v>
      </c>
      <c r="K697" s="832" t="s">
        <v>3058</v>
      </c>
      <c r="L697" s="835">
        <v>1917.33</v>
      </c>
      <c r="M697" s="835">
        <v>11503.98</v>
      </c>
      <c r="N697" s="832">
        <v>6</v>
      </c>
      <c r="O697" s="836">
        <v>2</v>
      </c>
      <c r="P697" s="835">
        <v>11503.98</v>
      </c>
      <c r="Q697" s="837">
        <v>1</v>
      </c>
      <c r="R697" s="832">
        <v>6</v>
      </c>
      <c r="S697" s="837">
        <v>1</v>
      </c>
      <c r="T697" s="836">
        <v>2</v>
      </c>
      <c r="U697" s="838">
        <v>1</v>
      </c>
    </row>
    <row r="698" spans="1:21" ht="14.4" customHeight="1" x14ac:dyDescent="0.3">
      <c r="A698" s="831">
        <v>4</v>
      </c>
      <c r="B698" s="832" t="s">
        <v>2047</v>
      </c>
      <c r="C698" s="832" t="s">
        <v>2054</v>
      </c>
      <c r="D698" s="833" t="s">
        <v>3990</v>
      </c>
      <c r="E698" s="834" t="s">
        <v>2075</v>
      </c>
      <c r="F698" s="832" t="s">
        <v>2050</v>
      </c>
      <c r="G698" s="832" t="s">
        <v>2254</v>
      </c>
      <c r="H698" s="832" t="s">
        <v>576</v>
      </c>
      <c r="I698" s="832" t="s">
        <v>3208</v>
      </c>
      <c r="J698" s="832" t="s">
        <v>3209</v>
      </c>
      <c r="K698" s="832" t="s">
        <v>3210</v>
      </c>
      <c r="L698" s="835">
        <v>1500.3</v>
      </c>
      <c r="M698" s="835">
        <v>3000.6</v>
      </c>
      <c r="N698" s="832">
        <v>2</v>
      </c>
      <c r="O698" s="836">
        <v>1</v>
      </c>
      <c r="P698" s="835">
        <v>3000.6</v>
      </c>
      <c r="Q698" s="837">
        <v>1</v>
      </c>
      <c r="R698" s="832">
        <v>2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4</v>
      </c>
      <c r="B699" s="832" t="s">
        <v>2047</v>
      </c>
      <c r="C699" s="832" t="s">
        <v>2054</v>
      </c>
      <c r="D699" s="833" t="s">
        <v>3990</v>
      </c>
      <c r="E699" s="834" t="s">
        <v>2075</v>
      </c>
      <c r="F699" s="832" t="s">
        <v>2050</v>
      </c>
      <c r="G699" s="832" t="s">
        <v>2254</v>
      </c>
      <c r="H699" s="832" t="s">
        <v>576</v>
      </c>
      <c r="I699" s="832" t="s">
        <v>3072</v>
      </c>
      <c r="J699" s="832" t="s">
        <v>2594</v>
      </c>
      <c r="K699" s="832" t="s">
        <v>3073</v>
      </c>
      <c r="L699" s="835">
        <v>2802.7</v>
      </c>
      <c r="M699" s="835">
        <v>2802.7</v>
      </c>
      <c r="N699" s="832">
        <v>1</v>
      </c>
      <c r="O699" s="836">
        <v>1</v>
      </c>
      <c r="P699" s="835">
        <v>2802.7</v>
      </c>
      <c r="Q699" s="837">
        <v>1</v>
      </c>
      <c r="R699" s="832">
        <v>1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4</v>
      </c>
      <c r="B700" s="832" t="s">
        <v>2047</v>
      </c>
      <c r="C700" s="832" t="s">
        <v>2054</v>
      </c>
      <c r="D700" s="833" t="s">
        <v>3990</v>
      </c>
      <c r="E700" s="834" t="s">
        <v>2075</v>
      </c>
      <c r="F700" s="832" t="s">
        <v>2050</v>
      </c>
      <c r="G700" s="832" t="s">
        <v>2254</v>
      </c>
      <c r="H700" s="832" t="s">
        <v>576</v>
      </c>
      <c r="I700" s="832" t="s">
        <v>3211</v>
      </c>
      <c r="J700" s="832" t="s">
        <v>2557</v>
      </c>
      <c r="K700" s="832" t="s">
        <v>3212</v>
      </c>
      <c r="L700" s="835">
        <v>2213.75</v>
      </c>
      <c r="M700" s="835">
        <v>6641.25</v>
      </c>
      <c r="N700" s="832">
        <v>3</v>
      </c>
      <c r="O700" s="836">
        <v>2</v>
      </c>
      <c r="P700" s="835">
        <v>6641.25</v>
      </c>
      <c r="Q700" s="837">
        <v>1</v>
      </c>
      <c r="R700" s="832">
        <v>3</v>
      </c>
      <c r="S700" s="837">
        <v>1</v>
      </c>
      <c r="T700" s="836">
        <v>2</v>
      </c>
      <c r="U700" s="838">
        <v>1</v>
      </c>
    </row>
    <row r="701" spans="1:21" ht="14.4" customHeight="1" x14ac:dyDescent="0.3">
      <c r="A701" s="831">
        <v>4</v>
      </c>
      <c r="B701" s="832" t="s">
        <v>2047</v>
      </c>
      <c r="C701" s="832" t="s">
        <v>2054</v>
      </c>
      <c r="D701" s="833" t="s">
        <v>3990</v>
      </c>
      <c r="E701" s="834" t="s">
        <v>2075</v>
      </c>
      <c r="F701" s="832" t="s">
        <v>2050</v>
      </c>
      <c r="G701" s="832" t="s">
        <v>2254</v>
      </c>
      <c r="H701" s="832" t="s">
        <v>576</v>
      </c>
      <c r="I701" s="832" t="s">
        <v>2606</v>
      </c>
      <c r="J701" s="832" t="s">
        <v>2607</v>
      </c>
      <c r="K701" s="832" t="s">
        <v>2296</v>
      </c>
      <c r="L701" s="835">
        <v>5335.93</v>
      </c>
      <c r="M701" s="835">
        <v>5335.93</v>
      </c>
      <c r="N701" s="832">
        <v>1</v>
      </c>
      <c r="O701" s="836">
        <v>1</v>
      </c>
      <c r="P701" s="835">
        <v>5335.93</v>
      </c>
      <c r="Q701" s="837">
        <v>1</v>
      </c>
      <c r="R701" s="832">
        <v>1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4</v>
      </c>
      <c r="B702" s="832" t="s">
        <v>2047</v>
      </c>
      <c r="C702" s="832" t="s">
        <v>2054</v>
      </c>
      <c r="D702" s="833" t="s">
        <v>3990</v>
      </c>
      <c r="E702" s="834" t="s">
        <v>2075</v>
      </c>
      <c r="F702" s="832" t="s">
        <v>2050</v>
      </c>
      <c r="G702" s="832" t="s">
        <v>2254</v>
      </c>
      <c r="H702" s="832" t="s">
        <v>576</v>
      </c>
      <c r="I702" s="832" t="s">
        <v>2608</v>
      </c>
      <c r="J702" s="832" t="s">
        <v>2609</v>
      </c>
      <c r="K702" s="832" t="s">
        <v>2610</v>
      </c>
      <c r="L702" s="835">
        <v>298.49</v>
      </c>
      <c r="M702" s="835">
        <v>596.98</v>
      </c>
      <c r="N702" s="832">
        <v>2</v>
      </c>
      <c r="O702" s="836">
        <v>2</v>
      </c>
      <c r="P702" s="835">
        <v>596.98</v>
      </c>
      <c r="Q702" s="837">
        <v>1</v>
      </c>
      <c r="R702" s="832">
        <v>2</v>
      </c>
      <c r="S702" s="837">
        <v>1</v>
      </c>
      <c r="T702" s="836">
        <v>2</v>
      </c>
      <c r="U702" s="838">
        <v>1</v>
      </c>
    </row>
    <row r="703" spans="1:21" ht="14.4" customHeight="1" x14ac:dyDescent="0.3">
      <c r="A703" s="831">
        <v>4</v>
      </c>
      <c r="B703" s="832" t="s">
        <v>2047</v>
      </c>
      <c r="C703" s="832" t="s">
        <v>2054</v>
      </c>
      <c r="D703" s="833" t="s">
        <v>3990</v>
      </c>
      <c r="E703" s="834" t="s">
        <v>2075</v>
      </c>
      <c r="F703" s="832" t="s">
        <v>2050</v>
      </c>
      <c r="G703" s="832" t="s">
        <v>2254</v>
      </c>
      <c r="H703" s="832" t="s">
        <v>576</v>
      </c>
      <c r="I703" s="832" t="s">
        <v>3213</v>
      </c>
      <c r="J703" s="832" t="s">
        <v>3214</v>
      </c>
      <c r="K703" s="832" t="s">
        <v>3215</v>
      </c>
      <c r="L703" s="835">
        <v>1449.87</v>
      </c>
      <c r="M703" s="835">
        <v>1449.87</v>
      </c>
      <c r="N703" s="832">
        <v>1</v>
      </c>
      <c r="O703" s="836">
        <v>1</v>
      </c>
      <c r="P703" s="835">
        <v>1449.87</v>
      </c>
      <c r="Q703" s="837">
        <v>1</v>
      </c>
      <c r="R703" s="832">
        <v>1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4</v>
      </c>
      <c r="B704" s="832" t="s">
        <v>2047</v>
      </c>
      <c r="C704" s="832" t="s">
        <v>2054</v>
      </c>
      <c r="D704" s="833" t="s">
        <v>3990</v>
      </c>
      <c r="E704" s="834" t="s">
        <v>2075</v>
      </c>
      <c r="F704" s="832" t="s">
        <v>2050</v>
      </c>
      <c r="G704" s="832" t="s">
        <v>2254</v>
      </c>
      <c r="H704" s="832" t="s">
        <v>576</v>
      </c>
      <c r="I704" s="832" t="s">
        <v>3127</v>
      </c>
      <c r="J704" s="832" t="s">
        <v>3128</v>
      </c>
      <c r="K704" s="832" t="s">
        <v>1352</v>
      </c>
      <c r="L704" s="835">
        <v>1337.76</v>
      </c>
      <c r="M704" s="835">
        <v>2675.52</v>
      </c>
      <c r="N704" s="832">
        <v>2</v>
      </c>
      <c r="O704" s="836">
        <v>1</v>
      </c>
      <c r="P704" s="835">
        <v>2675.52</v>
      </c>
      <c r="Q704" s="837">
        <v>1</v>
      </c>
      <c r="R704" s="832">
        <v>2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4</v>
      </c>
      <c r="B705" s="832" t="s">
        <v>2047</v>
      </c>
      <c r="C705" s="832" t="s">
        <v>2054</v>
      </c>
      <c r="D705" s="833" t="s">
        <v>3990</v>
      </c>
      <c r="E705" s="834" t="s">
        <v>2075</v>
      </c>
      <c r="F705" s="832" t="s">
        <v>2050</v>
      </c>
      <c r="G705" s="832" t="s">
        <v>2254</v>
      </c>
      <c r="H705" s="832" t="s">
        <v>576</v>
      </c>
      <c r="I705" s="832" t="s">
        <v>3216</v>
      </c>
      <c r="J705" s="832" t="s">
        <v>3217</v>
      </c>
      <c r="K705" s="832" t="s">
        <v>3218</v>
      </c>
      <c r="L705" s="835">
        <v>12.43</v>
      </c>
      <c r="M705" s="835">
        <v>372.9</v>
      </c>
      <c r="N705" s="832">
        <v>30</v>
      </c>
      <c r="O705" s="836">
        <v>1</v>
      </c>
      <c r="P705" s="835">
        <v>372.9</v>
      </c>
      <c r="Q705" s="837">
        <v>1</v>
      </c>
      <c r="R705" s="832">
        <v>30</v>
      </c>
      <c r="S705" s="837">
        <v>1</v>
      </c>
      <c r="T705" s="836">
        <v>1</v>
      </c>
      <c r="U705" s="838">
        <v>1</v>
      </c>
    </row>
    <row r="706" spans="1:21" ht="14.4" customHeight="1" x14ac:dyDescent="0.3">
      <c r="A706" s="831">
        <v>4</v>
      </c>
      <c r="B706" s="832" t="s">
        <v>2047</v>
      </c>
      <c r="C706" s="832" t="s">
        <v>2054</v>
      </c>
      <c r="D706" s="833" t="s">
        <v>3990</v>
      </c>
      <c r="E706" s="834" t="s">
        <v>2075</v>
      </c>
      <c r="F706" s="832" t="s">
        <v>2050</v>
      </c>
      <c r="G706" s="832" t="s">
        <v>2633</v>
      </c>
      <c r="H706" s="832" t="s">
        <v>576</v>
      </c>
      <c r="I706" s="832" t="s">
        <v>2637</v>
      </c>
      <c r="J706" s="832" t="s">
        <v>2638</v>
      </c>
      <c r="K706" s="832" t="s">
        <v>2639</v>
      </c>
      <c r="L706" s="835">
        <v>100</v>
      </c>
      <c r="M706" s="835">
        <v>300</v>
      </c>
      <c r="N706" s="832">
        <v>3</v>
      </c>
      <c r="O706" s="836">
        <v>1</v>
      </c>
      <c r="P706" s="835">
        <v>300</v>
      </c>
      <c r="Q706" s="837">
        <v>1</v>
      </c>
      <c r="R706" s="832">
        <v>3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4</v>
      </c>
      <c r="B707" s="832" t="s">
        <v>2047</v>
      </c>
      <c r="C707" s="832" t="s">
        <v>2054</v>
      </c>
      <c r="D707" s="833" t="s">
        <v>3990</v>
      </c>
      <c r="E707" s="834" t="s">
        <v>2075</v>
      </c>
      <c r="F707" s="832" t="s">
        <v>2050</v>
      </c>
      <c r="G707" s="832" t="s">
        <v>2633</v>
      </c>
      <c r="H707" s="832" t="s">
        <v>576</v>
      </c>
      <c r="I707" s="832" t="s">
        <v>2640</v>
      </c>
      <c r="J707" s="832" t="s">
        <v>2641</v>
      </c>
      <c r="K707" s="832" t="s">
        <v>2642</v>
      </c>
      <c r="L707" s="835">
        <v>120</v>
      </c>
      <c r="M707" s="835">
        <v>240</v>
      </c>
      <c r="N707" s="832">
        <v>2</v>
      </c>
      <c r="O707" s="836">
        <v>1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4</v>
      </c>
      <c r="B708" s="832" t="s">
        <v>2047</v>
      </c>
      <c r="C708" s="832" t="s">
        <v>2054</v>
      </c>
      <c r="D708" s="833" t="s">
        <v>3990</v>
      </c>
      <c r="E708" s="834" t="s">
        <v>2075</v>
      </c>
      <c r="F708" s="832" t="s">
        <v>2050</v>
      </c>
      <c r="G708" s="832" t="s">
        <v>2643</v>
      </c>
      <c r="H708" s="832" t="s">
        <v>576</v>
      </c>
      <c r="I708" s="832" t="s">
        <v>2644</v>
      </c>
      <c r="J708" s="832" t="s">
        <v>2645</v>
      </c>
      <c r="K708" s="832" t="s">
        <v>2646</v>
      </c>
      <c r="L708" s="835">
        <v>410</v>
      </c>
      <c r="M708" s="835">
        <v>7790</v>
      </c>
      <c r="N708" s="832">
        <v>19</v>
      </c>
      <c r="O708" s="836">
        <v>19</v>
      </c>
      <c r="P708" s="835">
        <v>7790</v>
      </c>
      <c r="Q708" s="837">
        <v>1</v>
      </c>
      <c r="R708" s="832">
        <v>19</v>
      </c>
      <c r="S708" s="837">
        <v>1</v>
      </c>
      <c r="T708" s="836">
        <v>19</v>
      </c>
      <c r="U708" s="838">
        <v>1</v>
      </c>
    </row>
    <row r="709" spans="1:21" ht="14.4" customHeight="1" x14ac:dyDescent="0.3">
      <c r="A709" s="831">
        <v>4</v>
      </c>
      <c r="B709" s="832" t="s">
        <v>2047</v>
      </c>
      <c r="C709" s="832" t="s">
        <v>2054</v>
      </c>
      <c r="D709" s="833" t="s">
        <v>3990</v>
      </c>
      <c r="E709" s="834" t="s">
        <v>2075</v>
      </c>
      <c r="F709" s="832" t="s">
        <v>2050</v>
      </c>
      <c r="G709" s="832" t="s">
        <v>2647</v>
      </c>
      <c r="H709" s="832" t="s">
        <v>576</v>
      </c>
      <c r="I709" s="832" t="s">
        <v>2648</v>
      </c>
      <c r="J709" s="832" t="s">
        <v>2649</v>
      </c>
      <c r="K709" s="832" t="s">
        <v>2650</v>
      </c>
      <c r="L709" s="835">
        <v>900</v>
      </c>
      <c r="M709" s="835">
        <v>1800</v>
      </c>
      <c r="N709" s="832">
        <v>2</v>
      </c>
      <c r="O709" s="836">
        <v>2</v>
      </c>
      <c r="P709" s="835">
        <v>900</v>
      </c>
      <c r="Q709" s="837">
        <v>0.5</v>
      </c>
      <c r="R709" s="832">
        <v>1</v>
      </c>
      <c r="S709" s="837">
        <v>0.5</v>
      </c>
      <c r="T709" s="836">
        <v>1</v>
      </c>
      <c r="U709" s="838">
        <v>0.5</v>
      </c>
    </row>
    <row r="710" spans="1:21" ht="14.4" customHeight="1" x14ac:dyDescent="0.3">
      <c r="A710" s="831">
        <v>4</v>
      </c>
      <c r="B710" s="832" t="s">
        <v>2047</v>
      </c>
      <c r="C710" s="832" t="s">
        <v>2054</v>
      </c>
      <c r="D710" s="833" t="s">
        <v>3990</v>
      </c>
      <c r="E710" s="834" t="s">
        <v>2078</v>
      </c>
      <c r="F710" s="832" t="s">
        <v>2048</v>
      </c>
      <c r="G710" s="832" t="s">
        <v>2810</v>
      </c>
      <c r="H710" s="832" t="s">
        <v>628</v>
      </c>
      <c r="I710" s="832" t="s">
        <v>1839</v>
      </c>
      <c r="J710" s="832" t="s">
        <v>1840</v>
      </c>
      <c r="K710" s="832" t="s">
        <v>1841</v>
      </c>
      <c r="L710" s="835">
        <v>4.7</v>
      </c>
      <c r="M710" s="835">
        <v>4.7</v>
      </c>
      <c r="N710" s="832">
        <v>1</v>
      </c>
      <c r="O710" s="836">
        <v>0.5</v>
      </c>
      <c r="P710" s="835">
        <v>4.7</v>
      </c>
      <c r="Q710" s="837">
        <v>1</v>
      </c>
      <c r="R710" s="832">
        <v>1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4</v>
      </c>
      <c r="B711" s="832" t="s">
        <v>2047</v>
      </c>
      <c r="C711" s="832" t="s">
        <v>2054</v>
      </c>
      <c r="D711" s="833" t="s">
        <v>3990</v>
      </c>
      <c r="E711" s="834" t="s">
        <v>2078</v>
      </c>
      <c r="F711" s="832" t="s">
        <v>2048</v>
      </c>
      <c r="G711" s="832" t="s">
        <v>3219</v>
      </c>
      <c r="H711" s="832" t="s">
        <v>576</v>
      </c>
      <c r="I711" s="832" t="s">
        <v>3220</v>
      </c>
      <c r="J711" s="832" t="s">
        <v>3221</v>
      </c>
      <c r="K711" s="832" t="s">
        <v>3222</v>
      </c>
      <c r="L711" s="835">
        <v>82.72</v>
      </c>
      <c r="M711" s="835">
        <v>165.44</v>
      </c>
      <c r="N711" s="832">
        <v>2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4</v>
      </c>
      <c r="B712" s="832" t="s">
        <v>2047</v>
      </c>
      <c r="C712" s="832" t="s">
        <v>2054</v>
      </c>
      <c r="D712" s="833" t="s">
        <v>3990</v>
      </c>
      <c r="E712" s="834" t="s">
        <v>2078</v>
      </c>
      <c r="F712" s="832" t="s">
        <v>2048</v>
      </c>
      <c r="G712" s="832" t="s">
        <v>2856</v>
      </c>
      <c r="H712" s="832" t="s">
        <v>576</v>
      </c>
      <c r="I712" s="832" t="s">
        <v>2857</v>
      </c>
      <c r="J712" s="832" t="s">
        <v>2858</v>
      </c>
      <c r="K712" s="832" t="s">
        <v>2859</v>
      </c>
      <c r="L712" s="835">
        <v>86.02</v>
      </c>
      <c r="M712" s="835">
        <v>258.06</v>
      </c>
      <c r="N712" s="832">
        <v>3</v>
      </c>
      <c r="O712" s="836">
        <v>1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4</v>
      </c>
      <c r="B713" s="832" t="s">
        <v>2047</v>
      </c>
      <c r="C713" s="832" t="s">
        <v>2054</v>
      </c>
      <c r="D713" s="833" t="s">
        <v>3990</v>
      </c>
      <c r="E713" s="834" t="s">
        <v>2078</v>
      </c>
      <c r="F713" s="832" t="s">
        <v>2048</v>
      </c>
      <c r="G713" s="832" t="s">
        <v>3223</v>
      </c>
      <c r="H713" s="832" t="s">
        <v>576</v>
      </c>
      <c r="I713" s="832" t="s">
        <v>3224</v>
      </c>
      <c r="J713" s="832" t="s">
        <v>3225</v>
      </c>
      <c r="K713" s="832" t="s">
        <v>3226</v>
      </c>
      <c r="L713" s="835">
        <v>0</v>
      </c>
      <c r="M713" s="835">
        <v>0</v>
      </c>
      <c r="N713" s="832">
        <v>2</v>
      </c>
      <c r="O713" s="836">
        <v>1.5</v>
      </c>
      <c r="P713" s="835">
        <v>0</v>
      </c>
      <c r="Q713" s="837"/>
      <c r="R713" s="832">
        <v>1</v>
      </c>
      <c r="S713" s="837">
        <v>0.5</v>
      </c>
      <c r="T713" s="836">
        <v>0.5</v>
      </c>
      <c r="U713" s="838">
        <v>0.33333333333333331</v>
      </c>
    </row>
    <row r="714" spans="1:21" ht="14.4" customHeight="1" x14ac:dyDescent="0.3">
      <c r="A714" s="831">
        <v>4</v>
      </c>
      <c r="B714" s="832" t="s">
        <v>2047</v>
      </c>
      <c r="C714" s="832" t="s">
        <v>2054</v>
      </c>
      <c r="D714" s="833" t="s">
        <v>3990</v>
      </c>
      <c r="E714" s="834" t="s">
        <v>2078</v>
      </c>
      <c r="F714" s="832" t="s">
        <v>2048</v>
      </c>
      <c r="G714" s="832" t="s">
        <v>2211</v>
      </c>
      <c r="H714" s="832" t="s">
        <v>576</v>
      </c>
      <c r="I714" s="832" t="s">
        <v>3227</v>
      </c>
      <c r="J714" s="832" t="s">
        <v>3228</v>
      </c>
      <c r="K714" s="832" t="s">
        <v>3229</v>
      </c>
      <c r="L714" s="835">
        <v>0</v>
      </c>
      <c r="M714" s="835">
        <v>0</v>
      </c>
      <c r="N714" s="832">
        <v>1</v>
      </c>
      <c r="O714" s="836">
        <v>0.5</v>
      </c>
      <c r="P714" s="835">
        <v>0</v>
      </c>
      <c r="Q714" s="837"/>
      <c r="R714" s="832">
        <v>1</v>
      </c>
      <c r="S714" s="837">
        <v>1</v>
      </c>
      <c r="T714" s="836">
        <v>0.5</v>
      </c>
      <c r="U714" s="838">
        <v>1</v>
      </c>
    </row>
    <row r="715" spans="1:21" ht="14.4" customHeight="1" x14ac:dyDescent="0.3">
      <c r="A715" s="831">
        <v>4</v>
      </c>
      <c r="B715" s="832" t="s">
        <v>2047</v>
      </c>
      <c r="C715" s="832" t="s">
        <v>2054</v>
      </c>
      <c r="D715" s="833" t="s">
        <v>3990</v>
      </c>
      <c r="E715" s="834" t="s">
        <v>2078</v>
      </c>
      <c r="F715" s="832" t="s">
        <v>2048</v>
      </c>
      <c r="G715" s="832" t="s">
        <v>2211</v>
      </c>
      <c r="H715" s="832" t="s">
        <v>576</v>
      </c>
      <c r="I715" s="832" t="s">
        <v>3230</v>
      </c>
      <c r="J715" s="832" t="s">
        <v>1127</v>
      </c>
      <c r="K715" s="832" t="s">
        <v>3231</v>
      </c>
      <c r="L715" s="835">
        <v>46.99</v>
      </c>
      <c r="M715" s="835">
        <v>46.99</v>
      </c>
      <c r="N715" s="832">
        <v>1</v>
      </c>
      <c r="O715" s="836">
        <v>0.5</v>
      </c>
      <c r="P715" s="835">
        <v>46.99</v>
      </c>
      <c r="Q715" s="837">
        <v>1</v>
      </c>
      <c r="R715" s="832">
        <v>1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4</v>
      </c>
      <c r="B716" s="832" t="s">
        <v>2047</v>
      </c>
      <c r="C716" s="832" t="s">
        <v>2054</v>
      </c>
      <c r="D716" s="833" t="s">
        <v>3990</v>
      </c>
      <c r="E716" s="834" t="s">
        <v>2078</v>
      </c>
      <c r="F716" s="832" t="s">
        <v>2048</v>
      </c>
      <c r="G716" s="832" t="s">
        <v>2174</v>
      </c>
      <c r="H716" s="832" t="s">
        <v>576</v>
      </c>
      <c r="I716" s="832" t="s">
        <v>3232</v>
      </c>
      <c r="J716" s="832" t="s">
        <v>693</v>
      </c>
      <c r="K716" s="832" t="s">
        <v>2764</v>
      </c>
      <c r="L716" s="835">
        <v>91.11</v>
      </c>
      <c r="M716" s="835">
        <v>91.11</v>
      </c>
      <c r="N716" s="832">
        <v>1</v>
      </c>
      <c r="O716" s="836">
        <v>1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4</v>
      </c>
      <c r="B717" s="832" t="s">
        <v>2047</v>
      </c>
      <c r="C717" s="832" t="s">
        <v>2054</v>
      </c>
      <c r="D717" s="833" t="s">
        <v>3990</v>
      </c>
      <c r="E717" s="834" t="s">
        <v>2078</v>
      </c>
      <c r="F717" s="832" t="s">
        <v>2048</v>
      </c>
      <c r="G717" s="832" t="s">
        <v>3233</v>
      </c>
      <c r="H717" s="832" t="s">
        <v>576</v>
      </c>
      <c r="I717" s="832" t="s">
        <v>3234</v>
      </c>
      <c r="J717" s="832" t="s">
        <v>3235</v>
      </c>
      <c r="K717" s="832" t="s">
        <v>3236</v>
      </c>
      <c r="L717" s="835">
        <v>37.68</v>
      </c>
      <c r="M717" s="835">
        <v>37.68</v>
      </c>
      <c r="N717" s="832">
        <v>1</v>
      </c>
      <c r="O717" s="836">
        <v>0.5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4</v>
      </c>
      <c r="B718" s="832" t="s">
        <v>2047</v>
      </c>
      <c r="C718" s="832" t="s">
        <v>2054</v>
      </c>
      <c r="D718" s="833" t="s">
        <v>3990</v>
      </c>
      <c r="E718" s="834" t="s">
        <v>2078</v>
      </c>
      <c r="F718" s="832" t="s">
        <v>2048</v>
      </c>
      <c r="G718" s="832" t="s">
        <v>2104</v>
      </c>
      <c r="H718" s="832" t="s">
        <v>576</v>
      </c>
      <c r="I718" s="832" t="s">
        <v>2105</v>
      </c>
      <c r="J718" s="832" t="s">
        <v>2106</v>
      </c>
      <c r="K718" s="832" t="s">
        <v>2107</v>
      </c>
      <c r="L718" s="835">
        <v>0</v>
      </c>
      <c r="M718" s="835">
        <v>0</v>
      </c>
      <c r="N718" s="832">
        <v>3</v>
      </c>
      <c r="O718" s="836">
        <v>1.5</v>
      </c>
      <c r="P718" s="835">
        <v>0</v>
      </c>
      <c r="Q718" s="837"/>
      <c r="R718" s="832">
        <v>2</v>
      </c>
      <c r="S718" s="837">
        <v>0.66666666666666663</v>
      </c>
      <c r="T718" s="836">
        <v>1</v>
      </c>
      <c r="U718" s="838">
        <v>0.66666666666666663</v>
      </c>
    </row>
    <row r="719" spans="1:21" ht="14.4" customHeight="1" x14ac:dyDescent="0.3">
      <c r="A719" s="831">
        <v>4</v>
      </c>
      <c r="B719" s="832" t="s">
        <v>2047</v>
      </c>
      <c r="C719" s="832" t="s">
        <v>2054</v>
      </c>
      <c r="D719" s="833" t="s">
        <v>3990</v>
      </c>
      <c r="E719" s="834" t="s">
        <v>2078</v>
      </c>
      <c r="F719" s="832" t="s">
        <v>2048</v>
      </c>
      <c r="G719" s="832" t="s">
        <v>2685</v>
      </c>
      <c r="H719" s="832" t="s">
        <v>576</v>
      </c>
      <c r="I719" s="832" t="s">
        <v>2686</v>
      </c>
      <c r="J719" s="832" t="s">
        <v>1050</v>
      </c>
      <c r="K719" s="832" t="s">
        <v>2687</v>
      </c>
      <c r="L719" s="835">
        <v>42.14</v>
      </c>
      <c r="M719" s="835">
        <v>84.28</v>
      </c>
      <c r="N719" s="832">
        <v>2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4</v>
      </c>
      <c r="B720" s="832" t="s">
        <v>2047</v>
      </c>
      <c r="C720" s="832" t="s">
        <v>2054</v>
      </c>
      <c r="D720" s="833" t="s">
        <v>3990</v>
      </c>
      <c r="E720" s="834" t="s">
        <v>2078</v>
      </c>
      <c r="F720" s="832" t="s">
        <v>2048</v>
      </c>
      <c r="G720" s="832" t="s">
        <v>3237</v>
      </c>
      <c r="H720" s="832" t="s">
        <v>576</v>
      </c>
      <c r="I720" s="832" t="s">
        <v>3238</v>
      </c>
      <c r="J720" s="832" t="s">
        <v>3239</v>
      </c>
      <c r="K720" s="832" t="s">
        <v>3240</v>
      </c>
      <c r="L720" s="835">
        <v>76.180000000000007</v>
      </c>
      <c r="M720" s="835">
        <v>152.36000000000001</v>
      </c>
      <c r="N720" s="832">
        <v>2</v>
      </c>
      <c r="O720" s="836">
        <v>1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4</v>
      </c>
      <c r="B721" s="832" t="s">
        <v>2047</v>
      </c>
      <c r="C721" s="832" t="s">
        <v>2054</v>
      </c>
      <c r="D721" s="833" t="s">
        <v>3990</v>
      </c>
      <c r="E721" s="834" t="s">
        <v>2078</v>
      </c>
      <c r="F721" s="832" t="s">
        <v>2048</v>
      </c>
      <c r="G721" s="832" t="s">
        <v>2132</v>
      </c>
      <c r="H721" s="832" t="s">
        <v>576</v>
      </c>
      <c r="I721" s="832" t="s">
        <v>2133</v>
      </c>
      <c r="J721" s="832" t="s">
        <v>2134</v>
      </c>
      <c r="K721" s="832" t="s">
        <v>2135</v>
      </c>
      <c r="L721" s="835">
        <v>111.72</v>
      </c>
      <c r="M721" s="835">
        <v>223.44</v>
      </c>
      <c r="N721" s="832">
        <v>2</v>
      </c>
      <c r="O721" s="836">
        <v>1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4</v>
      </c>
      <c r="B722" s="832" t="s">
        <v>2047</v>
      </c>
      <c r="C722" s="832" t="s">
        <v>2054</v>
      </c>
      <c r="D722" s="833" t="s">
        <v>3990</v>
      </c>
      <c r="E722" s="834" t="s">
        <v>2078</v>
      </c>
      <c r="F722" s="832" t="s">
        <v>2048</v>
      </c>
      <c r="G722" s="832" t="s">
        <v>3241</v>
      </c>
      <c r="H722" s="832" t="s">
        <v>576</v>
      </c>
      <c r="I722" s="832" t="s">
        <v>3242</v>
      </c>
      <c r="J722" s="832" t="s">
        <v>3243</v>
      </c>
      <c r="K722" s="832" t="s">
        <v>1641</v>
      </c>
      <c r="L722" s="835">
        <v>38.590000000000003</v>
      </c>
      <c r="M722" s="835">
        <v>308.72000000000003</v>
      </c>
      <c r="N722" s="832">
        <v>8</v>
      </c>
      <c r="O722" s="836">
        <v>5</v>
      </c>
      <c r="P722" s="835">
        <v>231.54000000000002</v>
      </c>
      <c r="Q722" s="837">
        <v>0.75</v>
      </c>
      <c r="R722" s="832">
        <v>6</v>
      </c>
      <c r="S722" s="837">
        <v>0.75</v>
      </c>
      <c r="T722" s="836">
        <v>3.5</v>
      </c>
      <c r="U722" s="838">
        <v>0.7</v>
      </c>
    </row>
    <row r="723" spans="1:21" ht="14.4" customHeight="1" x14ac:dyDescent="0.3">
      <c r="A723" s="831">
        <v>4</v>
      </c>
      <c r="B723" s="832" t="s">
        <v>2047</v>
      </c>
      <c r="C723" s="832" t="s">
        <v>2054</v>
      </c>
      <c r="D723" s="833" t="s">
        <v>3990</v>
      </c>
      <c r="E723" s="834" t="s">
        <v>2078</v>
      </c>
      <c r="F723" s="832" t="s">
        <v>2048</v>
      </c>
      <c r="G723" s="832" t="s">
        <v>2822</v>
      </c>
      <c r="H723" s="832" t="s">
        <v>576</v>
      </c>
      <c r="I723" s="832" t="s">
        <v>2823</v>
      </c>
      <c r="J723" s="832" t="s">
        <v>2824</v>
      </c>
      <c r="K723" s="832" t="s">
        <v>1659</v>
      </c>
      <c r="L723" s="835">
        <v>38.56</v>
      </c>
      <c r="M723" s="835">
        <v>77.12</v>
      </c>
      <c r="N723" s="832">
        <v>2</v>
      </c>
      <c r="O723" s="836">
        <v>0.5</v>
      </c>
      <c r="P723" s="835">
        <v>77.12</v>
      </c>
      <c r="Q723" s="837">
        <v>1</v>
      </c>
      <c r="R723" s="832">
        <v>2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4</v>
      </c>
      <c r="B724" s="832" t="s">
        <v>2047</v>
      </c>
      <c r="C724" s="832" t="s">
        <v>2054</v>
      </c>
      <c r="D724" s="833" t="s">
        <v>3990</v>
      </c>
      <c r="E724" s="834" t="s">
        <v>2078</v>
      </c>
      <c r="F724" s="832" t="s">
        <v>2048</v>
      </c>
      <c r="G724" s="832" t="s">
        <v>2122</v>
      </c>
      <c r="H724" s="832" t="s">
        <v>628</v>
      </c>
      <c r="I724" s="832" t="s">
        <v>2123</v>
      </c>
      <c r="J724" s="832" t="s">
        <v>749</v>
      </c>
      <c r="K724" s="832" t="s">
        <v>2124</v>
      </c>
      <c r="L724" s="835">
        <v>736.33</v>
      </c>
      <c r="M724" s="835">
        <v>736.33</v>
      </c>
      <c r="N724" s="832">
        <v>1</v>
      </c>
      <c r="O724" s="836">
        <v>0.5</v>
      </c>
      <c r="P724" s="835">
        <v>736.33</v>
      </c>
      <c r="Q724" s="837">
        <v>1</v>
      </c>
      <c r="R724" s="832">
        <v>1</v>
      </c>
      <c r="S724" s="837">
        <v>1</v>
      </c>
      <c r="T724" s="836">
        <v>0.5</v>
      </c>
      <c r="U724" s="838">
        <v>1</v>
      </c>
    </row>
    <row r="725" spans="1:21" ht="14.4" customHeight="1" x14ac:dyDescent="0.3">
      <c r="A725" s="831">
        <v>4</v>
      </c>
      <c r="B725" s="832" t="s">
        <v>2047</v>
      </c>
      <c r="C725" s="832" t="s">
        <v>2054</v>
      </c>
      <c r="D725" s="833" t="s">
        <v>3990</v>
      </c>
      <c r="E725" s="834" t="s">
        <v>2078</v>
      </c>
      <c r="F725" s="832" t="s">
        <v>2048</v>
      </c>
      <c r="G725" s="832" t="s">
        <v>2122</v>
      </c>
      <c r="H725" s="832" t="s">
        <v>628</v>
      </c>
      <c r="I725" s="832" t="s">
        <v>1647</v>
      </c>
      <c r="J725" s="832" t="s">
        <v>749</v>
      </c>
      <c r="K725" s="832" t="s">
        <v>1648</v>
      </c>
      <c r="L725" s="835">
        <v>490.89</v>
      </c>
      <c r="M725" s="835">
        <v>490.89</v>
      </c>
      <c r="N725" s="832">
        <v>1</v>
      </c>
      <c r="O725" s="836">
        <v>1</v>
      </c>
      <c r="P725" s="835">
        <v>490.89</v>
      </c>
      <c r="Q725" s="837">
        <v>1</v>
      </c>
      <c r="R725" s="832">
        <v>1</v>
      </c>
      <c r="S725" s="837">
        <v>1</v>
      </c>
      <c r="T725" s="836">
        <v>1</v>
      </c>
      <c r="U725" s="838">
        <v>1</v>
      </c>
    </row>
    <row r="726" spans="1:21" ht="14.4" customHeight="1" x14ac:dyDescent="0.3">
      <c r="A726" s="831">
        <v>4</v>
      </c>
      <c r="B726" s="832" t="s">
        <v>2047</v>
      </c>
      <c r="C726" s="832" t="s">
        <v>2054</v>
      </c>
      <c r="D726" s="833" t="s">
        <v>3990</v>
      </c>
      <c r="E726" s="834" t="s">
        <v>2078</v>
      </c>
      <c r="F726" s="832" t="s">
        <v>2048</v>
      </c>
      <c r="G726" s="832" t="s">
        <v>2169</v>
      </c>
      <c r="H726" s="832" t="s">
        <v>576</v>
      </c>
      <c r="I726" s="832" t="s">
        <v>3244</v>
      </c>
      <c r="J726" s="832" t="s">
        <v>650</v>
      </c>
      <c r="K726" s="832" t="s">
        <v>3245</v>
      </c>
      <c r="L726" s="835">
        <v>17.62</v>
      </c>
      <c r="M726" s="835">
        <v>17.62</v>
      </c>
      <c r="N726" s="832">
        <v>1</v>
      </c>
      <c r="O726" s="836">
        <v>1</v>
      </c>
      <c r="P726" s="835">
        <v>17.62</v>
      </c>
      <c r="Q726" s="837">
        <v>1</v>
      </c>
      <c r="R726" s="832">
        <v>1</v>
      </c>
      <c r="S726" s="837">
        <v>1</v>
      </c>
      <c r="T726" s="836">
        <v>1</v>
      </c>
      <c r="U726" s="838">
        <v>1</v>
      </c>
    </row>
    <row r="727" spans="1:21" ht="14.4" customHeight="1" x14ac:dyDescent="0.3">
      <c r="A727" s="831">
        <v>4</v>
      </c>
      <c r="B727" s="832" t="s">
        <v>2047</v>
      </c>
      <c r="C727" s="832" t="s">
        <v>2054</v>
      </c>
      <c r="D727" s="833" t="s">
        <v>3990</v>
      </c>
      <c r="E727" s="834" t="s">
        <v>2078</v>
      </c>
      <c r="F727" s="832" t="s">
        <v>2048</v>
      </c>
      <c r="G727" s="832" t="s">
        <v>2158</v>
      </c>
      <c r="H727" s="832" t="s">
        <v>576</v>
      </c>
      <c r="I727" s="832" t="s">
        <v>2785</v>
      </c>
      <c r="J727" s="832" t="s">
        <v>771</v>
      </c>
      <c r="K727" s="832" t="s">
        <v>2160</v>
      </c>
      <c r="L727" s="835">
        <v>103.67</v>
      </c>
      <c r="M727" s="835">
        <v>103.67</v>
      </c>
      <c r="N727" s="832">
        <v>1</v>
      </c>
      <c r="O727" s="836">
        <v>0.5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4</v>
      </c>
      <c r="B728" s="832" t="s">
        <v>2047</v>
      </c>
      <c r="C728" s="832" t="s">
        <v>2054</v>
      </c>
      <c r="D728" s="833" t="s">
        <v>3990</v>
      </c>
      <c r="E728" s="834" t="s">
        <v>2078</v>
      </c>
      <c r="F728" s="832" t="s">
        <v>2048</v>
      </c>
      <c r="G728" s="832" t="s">
        <v>2702</v>
      </c>
      <c r="H728" s="832" t="s">
        <v>628</v>
      </c>
      <c r="I728" s="832" t="s">
        <v>1866</v>
      </c>
      <c r="J728" s="832" t="s">
        <v>1864</v>
      </c>
      <c r="K728" s="832" t="s">
        <v>1867</v>
      </c>
      <c r="L728" s="835">
        <v>115.18</v>
      </c>
      <c r="M728" s="835">
        <v>230.36</v>
      </c>
      <c r="N728" s="832">
        <v>2</v>
      </c>
      <c r="O728" s="836">
        <v>1.5</v>
      </c>
      <c r="P728" s="835">
        <v>115.18</v>
      </c>
      <c r="Q728" s="837">
        <v>0.5</v>
      </c>
      <c r="R728" s="832">
        <v>1</v>
      </c>
      <c r="S728" s="837">
        <v>0.5</v>
      </c>
      <c r="T728" s="836">
        <v>1</v>
      </c>
      <c r="U728" s="838">
        <v>0.66666666666666663</v>
      </c>
    </row>
    <row r="729" spans="1:21" ht="14.4" customHeight="1" x14ac:dyDescent="0.3">
      <c r="A729" s="831">
        <v>4</v>
      </c>
      <c r="B729" s="832" t="s">
        <v>2047</v>
      </c>
      <c r="C729" s="832" t="s">
        <v>2054</v>
      </c>
      <c r="D729" s="833" t="s">
        <v>3990</v>
      </c>
      <c r="E729" s="834" t="s">
        <v>2078</v>
      </c>
      <c r="F729" s="832" t="s">
        <v>2048</v>
      </c>
      <c r="G729" s="832" t="s">
        <v>2702</v>
      </c>
      <c r="H729" s="832" t="s">
        <v>576</v>
      </c>
      <c r="I729" s="832" t="s">
        <v>2916</v>
      </c>
      <c r="J729" s="832" t="s">
        <v>1864</v>
      </c>
      <c r="K729" s="832" t="s">
        <v>2917</v>
      </c>
      <c r="L729" s="835">
        <v>51.84</v>
      </c>
      <c r="M729" s="835">
        <v>51.84</v>
      </c>
      <c r="N729" s="832">
        <v>1</v>
      </c>
      <c r="O729" s="836">
        <v>0.5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4</v>
      </c>
      <c r="B730" s="832" t="s">
        <v>2047</v>
      </c>
      <c r="C730" s="832" t="s">
        <v>2054</v>
      </c>
      <c r="D730" s="833" t="s">
        <v>3990</v>
      </c>
      <c r="E730" s="834" t="s">
        <v>2078</v>
      </c>
      <c r="F730" s="832" t="s">
        <v>2048</v>
      </c>
      <c r="G730" s="832" t="s">
        <v>2918</v>
      </c>
      <c r="H730" s="832" t="s">
        <v>576</v>
      </c>
      <c r="I730" s="832" t="s">
        <v>2919</v>
      </c>
      <c r="J730" s="832" t="s">
        <v>1014</v>
      </c>
      <c r="K730" s="832" t="s">
        <v>2920</v>
      </c>
      <c r="L730" s="835">
        <v>78.33</v>
      </c>
      <c r="M730" s="835">
        <v>78.33</v>
      </c>
      <c r="N730" s="832">
        <v>1</v>
      </c>
      <c r="O730" s="836">
        <v>1</v>
      </c>
      <c r="P730" s="835">
        <v>78.33</v>
      </c>
      <c r="Q730" s="837">
        <v>1</v>
      </c>
      <c r="R730" s="832">
        <v>1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4</v>
      </c>
      <c r="B731" s="832" t="s">
        <v>2047</v>
      </c>
      <c r="C731" s="832" t="s">
        <v>2054</v>
      </c>
      <c r="D731" s="833" t="s">
        <v>3990</v>
      </c>
      <c r="E731" s="834" t="s">
        <v>2078</v>
      </c>
      <c r="F731" s="832" t="s">
        <v>2048</v>
      </c>
      <c r="G731" s="832" t="s">
        <v>3246</v>
      </c>
      <c r="H731" s="832" t="s">
        <v>576</v>
      </c>
      <c r="I731" s="832" t="s">
        <v>3247</v>
      </c>
      <c r="J731" s="832" t="s">
        <v>3248</v>
      </c>
      <c r="K731" s="832" t="s">
        <v>3249</v>
      </c>
      <c r="L731" s="835">
        <v>677.18</v>
      </c>
      <c r="M731" s="835">
        <v>677.18</v>
      </c>
      <c r="N731" s="832">
        <v>1</v>
      </c>
      <c r="O731" s="836">
        <v>1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4</v>
      </c>
      <c r="B732" s="832" t="s">
        <v>2047</v>
      </c>
      <c r="C732" s="832" t="s">
        <v>2054</v>
      </c>
      <c r="D732" s="833" t="s">
        <v>3990</v>
      </c>
      <c r="E732" s="834" t="s">
        <v>2078</v>
      </c>
      <c r="F732" s="832" t="s">
        <v>2048</v>
      </c>
      <c r="G732" s="832" t="s">
        <v>3246</v>
      </c>
      <c r="H732" s="832" t="s">
        <v>576</v>
      </c>
      <c r="I732" s="832" t="s">
        <v>3250</v>
      </c>
      <c r="J732" s="832" t="s">
        <v>3251</v>
      </c>
      <c r="K732" s="832" t="s">
        <v>3252</v>
      </c>
      <c r="L732" s="835">
        <v>169.29</v>
      </c>
      <c r="M732" s="835">
        <v>169.29</v>
      </c>
      <c r="N732" s="832">
        <v>1</v>
      </c>
      <c r="O732" s="836">
        <v>1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4</v>
      </c>
      <c r="B733" s="832" t="s">
        <v>2047</v>
      </c>
      <c r="C733" s="832" t="s">
        <v>2054</v>
      </c>
      <c r="D733" s="833" t="s">
        <v>3990</v>
      </c>
      <c r="E733" s="834" t="s">
        <v>2078</v>
      </c>
      <c r="F733" s="832" t="s">
        <v>2048</v>
      </c>
      <c r="G733" s="832" t="s">
        <v>3246</v>
      </c>
      <c r="H733" s="832" t="s">
        <v>576</v>
      </c>
      <c r="I733" s="832" t="s">
        <v>3253</v>
      </c>
      <c r="J733" s="832" t="s">
        <v>3251</v>
      </c>
      <c r="K733" s="832" t="s">
        <v>1193</v>
      </c>
      <c r="L733" s="835">
        <v>338.58</v>
      </c>
      <c r="M733" s="835">
        <v>1015.74</v>
      </c>
      <c r="N733" s="832">
        <v>3</v>
      </c>
      <c r="O733" s="836">
        <v>1.5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4</v>
      </c>
      <c r="B734" s="832" t="s">
        <v>2047</v>
      </c>
      <c r="C734" s="832" t="s">
        <v>2054</v>
      </c>
      <c r="D734" s="833" t="s">
        <v>3990</v>
      </c>
      <c r="E734" s="834" t="s">
        <v>2078</v>
      </c>
      <c r="F734" s="832" t="s">
        <v>2048</v>
      </c>
      <c r="G734" s="832" t="s">
        <v>3246</v>
      </c>
      <c r="H734" s="832" t="s">
        <v>628</v>
      </c>
      <c r="I734" s="832" t="s">
        <v>3254</v>
      </c>
      <c r="J734" s="832" t="s">
        <v>1194</v>
      </c>
      <c r="K734" s="832" t="s">
        <v>3255</v>
      </c>
      <c r="L734" s="835">
        <v>2573.2199999999998</v>
      </c>
      <c r="M734" s="835">
        <v>2573.2199999999998</v>
      </c>
      <c r="N734" s="832">
        <v>1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4</v>
      </c>
      <c r="B735" s="832" t="s">
        <v>2047</v>
      </c>
      <c r="C735" s="832" t="s">
        <v>2054</v>
      </c>
      <c r="D735" s="833" t="s">
        <v>3990</v>
      </c>
      <c r="E735" s="834" t="s">
        <v>2078</v>
      </c>
      <c r="F735" s="832" t="s">
        <v>2048</v>
      </c>
      <c r="G735" s="832" t="s">
        <v>3246</v>
      </c>
      <c r="H735" s="832" t="s">
        <v>576</v>
      </c>
      <c r="I735" s="832" t="s">
        <v>3256</v>
      </c>
      <c r="J735" s="832" t="s">
        <v>3257</v>
      </c>
      <c r="K735" s="832" t="s">
        <v>3252</v>
      </c>
      <c r="L735" s="835">
        <v>169.29</v>
      </c>
      <c r="M735" s="835">
        <v>169.29</v>
      </c>
      <c r="N735" s="832">
        <v>1</v>
      </c>
      <c r="O735" s="836">
        <v>1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4</v>
      </c>
      <c r="B736" s="832" t="s">
        <v>2047</v>
      </c>
      <c r="C736" s="832" t="s">
        <v>2054</v>
      </c>
      <c r="D736" s="833" t="s">
        <v>3990</v>
      </c>
      <c r="E736" s="834" t="s">
        <v>2078</v>
      </c>
      <c r="F736" s="832" t="s">
        <v>2048</v>
      </c>
      <c r="G736" s="832" t="s">
        <v>3258</v>
      </c>
      <c r="H736" s="832" t="s">
        <v>628</v>
      </c>
      <c r="I736" s="832" t="s">
        <v>1891</v>
      </c>
      <c r="J736" s="832" t="s">
        <v>1694</v>
      </c>
      <c r="K736" s="832" t="s">
        <v>1892</v>
      </c>
      <c r="L736" s="835">
        <v>15.9</v>
      </c>
      <c r="M736" s="835">
        <v>15.9</v>
      </c>
      <c r="N736" s="832">
        <v>1</v>
      </c>
      <c r="O736" s="836">
        <v>1</v>
      </c>
      <c r="P736" s="835">
        <v>15.9</v>
      </c>
      <c r="Q736" s="837">
        <v>1</v>
      </c>
      <c r="R736" s="832">
        <v>1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4</v>
      </c>
      <c r="B737" s="832" t="s">
        <v>2047</v>
      </c>
      <c r="C737" s="832" t="s">
        <v>2054</v>
      </c>
      <c r="D737" s="833" t="s">
        <v>3990</v>
      </c>
      <c r="E737" s="834" t="s">
        <v>2078</v>
      </c>
      <c r="F737" s="832" t="s">
        <v>2048</v>
      </c>
      <c r="G737" s="832" t="s">
        <v>2831</v>
      </c>
      <c r="H737" s="832" t="s">
        <v>576</v>
      </c>
      <c r="I737" s="832" t="s">
        <v>3259</v>
      </c>
      <c r="J737" s="832" t="s">
        <v>3260</v>
      </c>
      <c r="K737" s="832" t="s">
        <v>3261</v>
      </c>
      <c r="L737" s="835">
        <v>0</v>
      </c>
      <c r="M737" s="835">
        <v>0</v>
      </c>
      <c r="N737" s="832">
        <v>5</v>
      </c>
      <c r="O737" s="836">
        <v>0.5</v>
      </c>
      <c r="P737" s="835"/>
      <c r="Q737" s="837"/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4</v>
      </c>
      <c r="B738" s="832" t="s">
        <v>2047</v>
      </c>
      <c r="C738" s="832" t="s">
        <v>2054</v>
      </c>
      <c r="D738" s="833" t="s">
        <v>3990</v>
      </c>
      <c r="E738" s="834" t="s">
        <v>2078</v>
      </c>
      <c r="F738" s="832" t="s">
        <v>2048</v>
      </c>
      <c r="G738" s="832" t="s">
        <v>3262</v>
      </c>
      <c r="H738" s="832" t="s">
        <v>576</v>
      </c>
      <c r="I738" s="832" t="s">
        <v>3263</v>
      </c>
      <c r="J738" s="832" t="s">
        <v>3264</v>
      </c>
      <c r="K738" s="832" t="s">
        <v>3265</v>
      </c>
      <c r="L738" s="835">
        <v>0</v>
      </c>
      <c r="M738" s="835">
        <v>0</v>
      </c>
      <c r="N738" s="832">
        <v>1</v>
      </c>
      <c r="O738" s="836">
        <v>1</v>
      </c>
      <c r="P738" s="835">
        <v>0</v>
      </c>
      <c r="Q738" s="837"/>
      <c r="R738" s="832">
        <v>1</v>
      </c>
      <c r="S738" s="837">
        <v>1</v>
      </c>
      <c r="T738" s="836">
        <v>1</v>
      </c>
      <c r="U738" s="838">
        <v>1</v>
      </c>
    </row>
    <row r="739" spans="1:21" ht="14.4" customHeight="1" x14ac:dyDescent="0.3">
      <c r="A739" s="831">
        <v>4</v>
      </c>
      <c r="B739" s="832" t="s">
        <v>2047</v>
      </c>
      <c r="C739" s="832" t="s">
        <v>2054</v>
      </c>
      <c r="D739" s="833" t="s">
        <v>3990</v>
      </c>
      <c r="E739" s="834" t="s">
        <v>2078</v>
      </c>
      <c r="F739" s="832" t="s">
        <v>2048</v>
      </c>
      <c r="G739" s="832" t="s">
        <v>2111</v>
      </c>
      <c r="H739" s="832" t="s">
        <v>628</v>
      </c>
      <c r="I739" s="832" t="s">
        <v>1820</v>
      </c>
      <c r="J739" s="832" t="s">
        <v>880</v>
      </c>
      <c r="K739" s="832" t="s">
        <v>882</v>
      </c>
      <c r="L739" s="835">
        <v>0</v>
      </c>
      <c r="M739" s="835">
        <v>0</v>
      </c>
      <c r="N739" s="832">
        <v>3</v>
      </c>
      <c r="O739" s="836">
        <v>1</v>
      </c>
      <c r="P739" s="835">
        <v>0</v>
      </c>
      <c r="Q739" s="837"/>
      <c r="R739" s="832">
        <v>3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4</v>
      </c>
      <c r="B740" s="832" t="s">
        <v>2047</v>
      </c>
      <c r="C740" s="832" t="s">
        <v>2054</v>
      </c>
      <c r="D740" s="833" t="s">
        <v>3990</v>
      </c>
      <c r="E740" s="834" t="s">
        <v>2078</v>
      </c>
      <c r="F740" s="832" t="s">
        <v>2048</v>
      </c>
      <c r="G740" s="832" t="s">
        <v>3266</v>
      </c>
      <c r="H740" s="832" t="s">
        <v>576</v>
      </c>
      <c r="I740" s="832" t="s">
        <v>3267</v>
      </c>
      <c r="J740" s="832" t="s">
        <v>3268</v>
      </c>
      <c r="K740" s="832" t="s">
        <v>1641</v>
      </c>
      <c r="L740" s="835">
        <v>38.56</v>
      </c>
      <c r="M740" s="835">
        <v>38.56</v>
      </c>
      <c r="N740" s="832">
        <v>1</v>
      </c>
      <c r="O740" s="836">
        <v>0.5</v>
      </c>
      <c r="P740" s="835">
        <v>38.56</v>
      </c>
      <c r="Q740" s="837">
        <v>1</v>
      </c>
      <c r="R740" s="832">
        <v>1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4</v>
      </c>
      <c r="B741" s="832" t="s">
        <v>2047</v>
      </c>
      <c r="C741" s="832" t="s">
        <v>2054</v>
      </c>
      <c r="D741" s="833" t="s">
        <v>3990</v>
      </c>
      <c r="E741" s="834" t="s">
        <v>2078</v>
      </c>
      <c r="F741" s="832" t="s">
        <v>2048</v>
      </c>
      <c r="G741" s="832" t="s">
        <v>2930</v>
      </c>
      <c r="H741" s="832" t="s">
        <v>576</v>
      </c>
      <c r="I741" s="832" t="s">
        <v>3269</v>
      </c>
      <c r="J741" s="832" t="s">
        <v>3270</v>
      </c>
      <c r="K741" s="832" t="s">
        <v>3271</v>
      </c>
      <c r="L741" s="835">
        <v>93.96</v>
      </c>
      <c r="M741" s="835">
        <v>93.96</v>
      </c>
      <c r="N741" s="832">
        <v>1</v>
      </c>
      <c r="O741" s="836">
        <v>0.5</v>
      </c>
      <c r="P741" s="835">
        <v>93.96</v>
      </c>
      <c r="Q741" s="837">
        <v>1</v>
      </c>
      <c r="R741" s="832">
        <v>1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4</v>
      </c>
      <c r="B742" s="832" t="s">
        <v>2047</v>
      </c>
      <c r="C742" s="832" t="s">
        <v>2054</v>
      </c>
      <c r="D742" s="833" t="s">
        <v>3990</v>
      </c>
      <c r="E742" s="834" t="s">
        <v>2078</v>
      </c>
      <c r="F742" s="832" t="s">
        <v>2048</v>
      </c>
      <c r="G742" s="832" t="s">
        <v>3272</v>
      </c>
      <c r="H742" s="832" t="s">
        <v>576</v>
      </c>
      <c r="I742" s="832" t="s">
        <v>3273</v>
      </c>
      <c r="J742" s="832" t="s">
        <v>3274</v>
      </c>
      <c r="K742" s="832" t="s">
        <v>3275</v>
      </c>
      <c r="L742" s="835">
        <v>52.47</v>
      </c>
      <c r="M742" s="835">
        <v>52.47</v>
      </c>
      <c r="N742" s="832">
        <v>1</v>
      </c>
      <c r="O742" s="836">
        <v>1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4</v>
      </c>
      <c r="B743" s="832" t="s">
        <v>2047</v>
      </c>
      <c r="C743" s="832" t="s">
        <v>2054</v>
      </c>
      <c r="D743" s="833" t="s">
        <v>3990</v>
      </c>
      <c r="E743" s="834" t="s">
        <v>2078</v>
      </c>
      <c r="F743" s="832" t="s">
        <v>2048</v>
      </c>
      <c r="G743" s="832" t="s">
        <v>2934</v>
      </c>
      <c r="H743" s="832" t="s">
        <v>576</v>
      </c>
      <c r="I743" s="832" t="s">
        <v>3182</v>
      </c>
      <c r="J743" s="832" t="s">
        <v>3183</v>
      </c>
      <c r="K743" s="832" t="s">
        <v>2040</v>
      </c>
      <c r="L743" s="835">
        <v>0</v>
      </c>
      <c r="M743" s="835">
        <v>0</v>
      </c>
      <c r="N743" s="832">
        <v>1</v>
      </c>
      <c r="O743" s="836">
        <v>0.5</v>
      </c>
      <c r="P743" s="835"/>
      <c r="Q743" s="837"/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4</v>
      </c>
      <c r="B744" s="832" t="s">
        <v>2047</v>
      </c>
      <c r="C744" s="832" t="s">
        <v>2054</v>
      </c>
      <c r="D744" s="833" t="s">
        <v>3990</v>
      </c>
      <c r="E744" s="834" t="s">
        <v>2078</v>
      </c>
      <c r="F744" s="832" t="s">
        <v>2048</v>
      </c>
      <c r="G744" s="832" t="s">
        <v>2709</v>
      </c>
      <c r="H744" s="832" t="s">
        <v>576</v>
      </c>
      <c r="I744" s="832" t="s">
        <v>2842</v>
      </c>
      <c r="J744" s="832" t="s">
        <v>2843</v>
      </c>
      <c r="K744" s="832" t="s">
        <v>2844</v>
      </c>
      <c r="L744" s="835">
        <v>414.07</v>
      </c>
      <c r="M744" s="835">
        <v>828.14</v>
      </c>
      <c r="N744" s="832">
        <v>2</v>
      </c>
      <c r="O744" s="836">
        <v>0.5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4</v>
      </c>
      <c r="B745" s="832" t="s">
        <v>2047</v>
      </c>
      <c r="C745" s="832" t="s">
        <v>2054</v>
      </c>
      <c r="D745" s="833" t="s">
        <v>3990</v>
      </c>
      <c r="E745" s="834" t="s">
        <v>2078</v>
      </c>
      <c r="F745" s="832" t="s">
        <v>2048</v>
      </c>
      <c r="G745" s="832" t="s">
        <v>2112</v>
      </c>
      <c r="H745" s="832" t="s">
        <v>576</v>
      </c>
      <c r="I745" s="832" t="s">
        <v>2145</v>
      </c>
      <c r="J745" s="832" t="s">
        <v>1020</v>
      </c>
      <c r="K745" s="832" t="s">
        <v>1984</v>
      </c>
      <c r="L745" s="835">
        <v>154.36000000000001</v>
      </c>
      <c r="M745" s="835">
        <v>308.72000000000003</v>
      </c>
      <c r="N745" s="832">
        <v>2</v>
      </c>
      <c r="O745" s="836">
        <v>1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4</v>
      </c>
      <c r="B746" s="832" t="s">
        <v>2047</v>
      </c>
      <c r="C746" s="832" t="s">
        <v>2054</v>
      </c>
      <c r="D746" s="833" t="s">
        <v>3990</v>
      </c>
      <c r="E746" s="834" t="s">
        <v>2078</v>
      </c>
      <c r="F746" s="832" t="s">
        <v>2048</v>
      </c>
      <c r="G746" s="832" t="s">
        <v>2146</v>
      </c>
      <c r="H746" s="832" t="s">
        <v>576</v>
      </c>
      <c r="I746" s="832" t="s">
        <v>2938</v>
      </c>
      <c r="J746" s="832" t="s">
        <v>2936</v>
      </c>
      <c r="K746" s="832" t="s">
        <v>2937</v>
      </c>
      <c r="L746" s="835">
        <v>374.79</v>
      </c>
      <c r="M746" s="835">
        <v>749.58</v>
      </c>
      <c r="N746" s="832">
        <v>2</v>
      </c>
      <c r="O746" s="836">
        <v>1</v>
      </c>
      <c r="P746" s="835">
        <v>749.58</v>
      </c>
      <c r="Q746" s="837">
        <v>1</v>
      </c>
      <c r="R746" s="832">
        <v>2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4</v>
      </c>
      <c r="B747" s="832" t="s">
        <v>2047</v>
      </c>
      <c r="C747" s="832" t="s">
        <v>2054</v>
      </c>
      <c r="D747" s="833" t="s">
        <v>3990</v>
      </c>
      <c r="E747" s="834" t="s">
        <v>2078</v>
      </c>
      <c r="F747" s="832" t="s">
        <v>2048</v>
      </c>
      <c r="G747" s="832" t="s">
        <v>2146</v>
      </c>
      <c r="H747" s="832" t="s">
        <v>576</v>
      </c>
      <c r="I747" s="832" t="s">
        <v>2147</v>
      </c>
      <c r="J747" s="832" t="s">
        <v>2148</v>
      </c>
      <c r="K747" s="832" t="s">
        <v>2149</v>
      </c>
      <c r="L747" s="835">
        <v>374.79</v>
      </c>
      <c r="M747" s="835">
        <v>749.58</v>
      </c>
      <c r="N747" s="832">
        <v>2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4</v>
      </c>
      <c r="B748" s="832" t="s">
        <v>2047</v>
      </c>
      <c r="C748" s="832" t="s">
        <v>2054</v>
      </c>
      <c r="D748" s="833" t="s">
        <v>3990</v>
      </c>
      <c r="E748" s="834" t="s">
        <v>2078</v>
      </c>
      <c r="F748" s="832" t="s">
        <v>2048</v>
      </c>
      <c r="G748" s="832" t="s">
        <v>2939</v>
      </c>
      <c r="H748" s="832" t="s">
        <v>576</v>
      </c>
      <c r="I748" s="832" t="s">
        <v>2940</v>
      </c>
      <c r="J748" s="832" t="s">
        <v>623</v>
      </c>
      <c r="K748" s="832" t="s">
        <v>2941</v>
      </c>
      <c r="L748" s="835">
        <v>0</v>
      </c>
      <c r="M748" s="835">
        <v>0</v>
      </c>
      <c r="N748" s="832">
        <v>1</v>
      </c>
      <c r="O748" s="836">
        <v>1</v>
      </c>
      <c r="P748" s="835">
        <v>0</v>
      </c>
      <c r="Q748" s="837"/>
      <c r="R748" s="832">
        <v>1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4</v>
      </c>
      <c r="B749" s="832" t="s">
        <v>2047</v>
      </c>
      <c r="C749" s="832" t="s">
        <v>2054</v>
      </c>
      <c r="D749" s="833" t="s">
        <v>3990</v>
      </c>
      <c r="E749" s="834" t="s">
        <v>2078</v>
      </c>
      <c r="F749" s="832" t="s">
        <v>2048</v>
      </c>
      <c r="G749" s="832" t="s">
        <v>2249</v>
      </c>
      <c r="H749" s="832" t="s">
        <v>576</v>
      </c>
      <c r="I749" s="832" t="s">
        <v>2250</v>
      </c>
      <c r="J749" s="832" t="s">
        <v>2251</v>
      </c>
      <c r="K749" s="832" t="s">
        <v>2252</v>
      </c>
      <c r="L749" s="835">
        <v>248.55</v>
      </c>
      <c r="M749" s="835">
        <v>248.55</v>
      </c>
      <c r="N749" s="832">
        <v>1</v>
      </c>
      <c r="O749" s="836">
        <v>1</v>
      </c>
      <c r="P749" s="835">
        <v>248.55</v>
      </c>
      <c r="Q749" s="837">
        <v>1</v>
      </c>
      <c r="R749" s="832">
        <v>1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4</v>
      </c>
      <c r="B750" s="832" t="s">
        <v>2047</v>
      </c>
      <c r="C750" s="832" t="s">
        <v>2054</v>
      </c>
      <c r="D750" s="833" t="s">
        <v>3990</v>
      </c>
      <c r="E750" s="834" t="s">
        <v>2078</v>
      </c>
      <c r="F750" s="832" t="s">
        <v>2048</v>
      </c>
      <c r="G750" s="832" t="s">
        <v>3276</v>
      </c>
      <c r="H750" s="832" t="s">
        <v>576</v>
      </c>
      <c r="I750" s="832" t="s">
        <v>3277</v>
      </c>
      <c r="J750" s="832" t="s">
        <v>3278</v>
      </c>
      <c r="K750" s="832" t="s">
        <v>3279</v>
      </c>
      <c r="L750" s="835">
        <v>299.24</v>
      </c>
      <c r="M750" s="835">
        <v>299.24</v>
      </c>
      <c r="N750" s="832">
        <v>1</v>
      </c>
      <c r="O750" s="836">
        <v>1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4</v>
      </c>
      <c r="B751" s="832" t="s">
        <v>2047</v>
      </c>
      <c r="C751" s="832" t="s">
        <v>2054</v>
      </c>
      <c r="D751" s="833" t="s">
        <v>3990</v>
      </c>
      <c r="E751" s="834" t="s">
        <v>2078</v>
      </c>
      <c r="F751" s="832" t="s">
        <v>2048</v>
      </c>
      <c r="G751" s="832" t="s">
        <v>2800</v>
      </c>
      <c r="H751" s="832" t="s">
        <v>576</v>
      </c>
      <c r="I751" s="832" t="s">
        <v>2801</v>
      </c>
      <c r="J751" s="832" t="s">
        <v>2802</v>
      </c>
      <c r="K751" s="832" t="s">
        <v>2803</v>
      </c>
      <c r="L751" s="835">
        <v>107.27</v>
      </c>
      <c r="M751" s="835">
        <v>321.81</v>
      </c>
      <c r="N751" s="832">
        <v>3</v>
      </c>
      <c r="O751" s="836">
        <v>1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4</v>
      </c>
      <c r="B752" s="832" t="s">
        <v>2047</v>
      </c>
      <c r="C752" s="832" t="s">
        <v>2054</v>
      </c>
      <c r="D752" s="833" t="s">
        <v>3990</v>
      </c>
      <c r="E752" s="834" t="s">
        <v>2078</v>
      </c>
      <c r="F752" s="832" t="s">
        <v>2049</v>
      </c>
      <c r="G752" s="832" t="s">
        <v>2114</v>
      </c>
      <c r="H752" s="832" t="s">
        <v>576</v>
      </c>
      <c r="I752" s="832" t="s">
        <v>2115</v>
      </c>
      <c r="J752" s="832" t="s">
        <v>2116</v>
      </c>
      <c r="K752" s="832"/>
      <c r="L752" s="835">
        <v>0</v>
      </c>
      <c r="M752" s="835">
        <v>0</v>
      </c>
      <c r="N752" s="832">
        <v>4</v>
      </c>
      <c r="O752" s="836">
        <v>3.5</v>
      </c>
      <c r="P752" s="835">
        <v>0</v>
      </c>
      <c r="Q752" s="837"/>
      <c r="R752" s="832">
        <v>4</v>
      </c>
      <c r="S752" s="837">
        <v>1</v>
      </c>
      <c r="T752" s="836">
        <v>3.5</v>
      </c>
      <c r="U752" s="838">
        <v>1</v>
      </c>
    </row>
    <row r="753" spans="1:21" ht="14.4" customHeight="1" x14ac:dyDescent="0.3">
      <c r="A753" s="831">
        <v>4</v>
      </c>
      <c r="B753" s="832" t="s">
        <v>2047</v>
      </c>
      <c r="C753" s="832" t="s">
        <v>2054</v>
      </c>
      <c r="D753" s="833" t="s">
        <v>3990</v>
      </c>
      <c r="E753" s="834" t="s">
        <v>2078</v>
      </c>
      <c r="F753" s="832" t="s">
        <v>2050</v>
      </c>
      <c r="G753" s="832" t="s">
        <v>2633</v>
      </c>
      <c r="H753" s="832" t="s">
        <v>576</v>
      </c>
      <c r="I753" s="832" t="s">
        <v>2637</v>
      </c>
      <c r="J753" s="832" t="s">
        <v>2638</v>
      </c>
      <c r="K753" s="832" t="s">
        <v>2639</v>
      </c>
      <c r="L753" s="835">
        <v>100</v>
      </c>
      <c r="M753" s="835">
        <v>600</v>
      </c>
      <c r="N753" s="832">
        <v>6</v>
      </c>
      <c r="O753" s="836">
        <v>2</v>
      </c>
      <c r="P753" s="835">
        <v>600</v>
      </c>
      <c r="Q753" s="837">
        <v>1</v>
      </c>
      <c r="R753" s="832">
        <v>6</v>
      </c>
      <c r="S753" s="837">
        <v>1</v>
      </c>
      <c r="T753" s="836">
        <v>2</v>
      </c>
      <c r="U753" s="838">
        <v>1</v>
      </c>
    </row>
    <row r="754" spans="1:21" ht="14.4" customHeight="1" x14ac:dyDescent="0.3">
      <c r="A754" s="831">
        <v>4</v>
      </c>
      <c r="B754" s="832" t="s">
        <v>2047</v>
      </c>
      <c r="C754" s="832" t="s">
        <v>2054</v>
      </c>
      <c r="D754" s="833" t="s">
        <v>3990</v>
      </c>
      <c r="E754" s="834" t="s">
        <v>2078</v>
      </c>
      <c r="F754" s="832" t="s">
        <v>2050</v>
      </c>
      <c r="G754" s="832" t="s">
        <v>2643</v>
      </c>
      <c r="H754" s="832" t="s">
        <v>576</v>
      </c>
      <c r="I754" s="832" t="s">
        <v>2644</v>
      </c>
      <c r="J754" s="832" t="s">
        <v>2645</v>
      </c>
      <c r="K754" s="832" t="s">
        <v>2646</v>
      </c>
      <c r="L754" s="835">
        <v>410</v>
      </c>
      <c r="M754" s="835">
        <v>2050</v>
      </c>
      <c r="N754" s="832">
        <v>5</v>
      </c>
      <c r="O754" s="836">
        <v>5</v>
      </c>
      <c r="P754" s="835">
        <v>2050</v>
      </c>
      <c r="Q754" s="837">
        <v>1</v>
      </c>
      <c r="R754" s="832">
        <v>5</v>
      </c>
      <c r="S754" s="837">
        <v>1</v>
      </c>
      <c r="T754" s="836">
        <v>5</v>
      </c>
      <c r="U754" s="838">
        <v>1</v>
      </c>
    </row>
    <row r="755" spans="1:21" ht="14.4" customHeight="1" x14ac:dyDescent="0.3">
      <c r="A755" s="831">
        <v>4</v>
      </c>
      <c r="B755" s="832" t="s">
        <v>2047</v>
      </c>
      <c r="C755" s="832" t="s">
        <v>2054</v>
      </c>
      <c r="D755" s="833" t="s">
        <v>3990</v>
      </c>
      <c r="E755" s="834" t="s">
        <v>2078</v>
      </c>
      <c r="F755" s="832" t="s">
        <v>2050</v>
      </c>
      <c r="G755" s="832" t="s">
        <v>2643</v>
      </c>
      <c r="H755" s="832" t="s">
        <v>576</v>
      </c>
      <c r="I755" s="832" t="s">
        <v>2727</v>
      </c>
      <c r="J755" s="832" t="s">
        <v>2728</v>
      </c>
      <c r="K755" s="832" t="s">
        <v>2729</v>
      </c>
      <c r="L755" s="835">
        <v>566</v>
      </c>
      <c r="M755" s="835">
        <v>566</v>
      </c>
      <c r="N755" s="832">
        <v>1</v>
      </c>
      <c r="O755" s="836">
        <v>1</v>
      </c>
      <c r="P755" s="835">
        <v>566</v>
      </c>
      <c r="Q755" s="837">
        <v>1</v>
      </c>
      <c r="R755" s="832">
        <v>1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4</v>
      </c>
      <c r="B756" s="832" t="s">
        <v>2047</v>
      </c>
      <c r="C756" s="832" t="s">
        <v>2054</v>
      </c>
      <c r="D756" s="833" t="s">
        <v>3990</v>
      </c>
      <c r="E756" s="834" t="s">
        <v>2078</v>
      </c>
      <c r="F756" s="832" t="s">
        <v>2050</v>
      </c>
      <c r="G756" s="832" t="s">
        <v>2647</v>
      </c>
      <c r="H756" s="832" t="s">
        <v>576</v>
      </c>
      <c r="I756" s="832" t="s">
        <v>3280</v>
      </c>
      <c r="J756" s="832" t="s">
        <v>3281</v>
      </c>
      <c r="K756" s="832" t="s">
        <v>3282</v>
      </c>
      <c r="L756" s="835">
        <v>199.5</v>
      </c>
      <c r="M756" s="835">
        <v>199.5</v>
      </c>
      <c r="N756" s="832">
        <v>1</v>
      </c>
      <c r="O756" s="836">
        <v>1</v>
      </c>
      <c r="P756" s="835">
        <v>199.5</v>
      </c>
      <c r="Q756" s="837">
        <v>1</v>
      </c>
      <c r="R756" s="832">
        <v>1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4</v>
      </c>
      <c r="B757" s="832" t="s">
        <v>2047</v>
      </c>
      <c r="C757" s="832" t="s">
        <v>2054</v>
      </c>
      <c r="D757" s="833" t="s">
        <v>3990</v>
      </c>
      <c r="E757" s="834" t="s">
        <v>2079</v>
      </c>
      <c r="F757" s="832" t="s">
        <v>2048</v>
      </c>
      <c r="G757" s="832" t="s">
        <v>2201</v>
      </c>
      <c r="H757" s="832" t="s">
        <v>576</v>
      </c>
      <c r="I757" s="832" t="s">
        <v>2202</v>
      </c>
      <c r="J757" s="832" t="s">
        <v>949</v>
      </c>
      <c r="K757" s="832" t="s">
        <v>2203</v>
      </c>
      <c r="L757" s="835">
        <v>385.3</v>
      </c>
      <c r="M757" s="835">
        <v>1155.9000000000001</v>
      </c>
      <c r="N757" s="832">
        <v>3</v>
      </c>
      <c r="O757" s="836">
        <v>0.5</v>
      </c>
      <c r="P757" s="835">
        <v>1155.9000000000001</v>
      </c>
      <c r="Q757" s="837">
        <v>1</v>
      </c>
      <c r="R757" s="832">
        <v>3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4</v>
      </c>
      <c r="B758" s="832" t="s">
        <v>2047</v>
      </c>
      <c r="C758" s="832" t="s">
        <v>2054</v>
      </c>
      <c r="D758" s="833" t="s">
        <v>3990</v>
      </c>
      <c r="E758" s="834" t="s">
        <v>2079</v>
      </c>
      <c r="F758" s="832" t="s">
        <v>2048</v>
      </c>
      <c r="G758" s="832" t="s">
        <v>2665</v>
      </c>
      <c r="H758" s="832" t="s">
        <v>628</v>
      </c>
      <c r="I758" s="832" t="s">
        <v>3283</v>
      </c>
      <c r="J758" s="832" t="s">
        <v>3284</v>
      </c>
      <c r="K758" s="832" t="s">
        <v>3285</v>
      </c>
      <c r="L758" s="835">
        <v>58.77</v>
      </c>
      <c r="M758" s="835">
        <v>58.77</v>
      </c>
      <c r="N758" s="832">
        <v>1</v>
      </c>
      <c r="O758" s="836">
        <v>0.5</v>
      </c>
      <c r="P758" s="835">
        <v>58.77</v>
      </c>
      <c r="Q758" s="837">
        <v>1</v>
      </c>
      <c r="R758" s="832">
        <v>1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4</v>
      </c>
      <c r="B759" s="832" t="s">
        <v>2047</v>
      </c>
      <c r="C759" s="832" t="s">
        <v>2054</v>
      </c>
      <c r="D759" s="833" t="s">
        <v>3990</v>
      </c>
      <c r="E759" s="834" t="s">
        <v>2079</v>
      </c>
      <c r="F759" s="832" t="s">
        <v>2048</v>
      </c>
      <c r="G759" s="832" t="s">
        <v>3286</v>
      </c>
      <c r="H759" s="832" t="s">
        <v>576</v>
      </c>
      <c r="I759" s="832" t="s">
        <v>3287</v>
      </c>
      <c r="J759" s="832" t="s">
        <v>808</v>
      </c>
      <c r="K759" s="832" t="s">
        <v>810</v>
      </c>
      <c r="L759" s="835">
        <v>105.63</v>
      </c>
      <c r="M759" s="835">
        <v>2006.97</v>
      </c>
      <c r="N759" s="832">
        <v>19</v>
      </c>
      <c r="O759" s="836">
        <v>2.5</v>
      </c>
      <c r="P759" s="835">
        <v>211.26</v>
      </c>
      <c r="Q759" s="837">
        <v>0.10526315789473684</v>
      </c>
      <c r="R759" s="832">
        <v>2</v>
      </c>
      <c r="S759" s="837">
        <v>0.10526315789473684</v>
      </c>
      <c r="T759" s="836">
        <v>0.5</v>
      </c>
      <c r="U759" s="838">
        <v>0.2</v>
      </c>
    </row>
    <row r="760" spans="1:21" ht="14.4" customHeight="1" x14ac:dyDescent="0.3">
      <c r="A760" s="831">
        <v>4</v>
      </c>
      <c r="B760" s="832" t="s">
        <v>2047</v>
      </c>
      <c r="C760" s="832" t="s">
        <v>2054</v>
      </c>
      <c r="D760" s="833" t="s">
        <v>3990</v>
      </c>
      <c r="E760" s="834" t="s">
        <v>2079</v>
      </c>
      <c r="F760" s="832" t="s">
        <v>2048</v>
      </c>
      <c r="G760" s="832" t="s">
        <v>2139</v>
      </c>
      <c r="H760" s="832" t="s">
        <v>576</v>
      </c>
      <c r="I760" s="832" t="s">
        <v>2140</v>
      </c>
      <c r="J760" s="832" t="s">
        <v>806</v>
      </c>
      <c r="K760" s="832" t="s">
        <v>2141</v>
      </c>
      <c r="L760" s="835">
        <v>45.03</v>
      </c>
      <c r="M760" s="835">
        <v>45.03</v>
      </c>
      <c r="N760" s="832">
        <v>1</v>
      </c>
      <c r="O760" s="836">
        <v>0.5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4</v>
      </c>
      <c r="B761" s="832" t="s">
        <v>2047</v>
      </c>
      <c r="C761" s="832" t="s">
        <v>2054</v>
      </c>
      <c r="D761" s="833" t="s">
        <v>3990</v>
      </c>
      <c r="E761" s="834" t="s">
        <v>2079</v>
      </c>
      <c r="F761" s="832" t="s">
        <v>2048</v>
      </c>
      <c r="G761" s="832" t="s">
        <v>3288</v>
      </c>
      <c r="H761" s="832" t="s">
        <v>628</v>
      </c>
      <c r="I761" s="832" t="s">
        <v>3289</v>
      </c>
      <c r="J761" s="832" t="s">
        <v>1883</v>
      </c>
      <c r="K761" s="832" t="s">
        <v>3290</v>
      </c>
      <c r="L761" s="835">
        <v>29.27</v>
      </c>
      <c r="M761" s="835">
        <v>58.54</v>
      </c>
      <c r="N761" s="832">
        <v>2</v>
      </c>
      <c r="O761" s="836">
        <v>0.5</v>
      </c>
      <c r="P761" s="835">
        <v>58.54</v>
      </c>
      <c r="Q761" s="837">
        <v>1</v>
      </c>
      <c r="R761" s="832">
        <v>2</v>
      </c>
      <c r="S761" s="837">
        <v>1</v>
      </c>
      <c r="T761" s="836">
        <v>0.5</v>
      </c>
      <c r="U761" s="838">
        <v>1</v>
      </c>
    </row>
    <row r="762" spans="1:21" ht="14.4" customHeight="1" x14ac:dyDescent="0.3">
      <c r="A762" s="831">
        <v>4</v>
      </c>
      <c r="B762" s="832" t="s">
        <v>2047</v>
      </c>
      <c r="C762" s="832" t="s">
        <v>2054</v>
      </c>
      <c r="D762" s="833" t="s">
        <v>3990</v>
      </c>
      <c r="E762" s="834" t="s">
        <v>2079</v>
      </c>
      <c r="F762" s="832" t="s">
        <v>2048</v>
      </c>
      <c r="G762" s="832" t="s">
        <v>3291</v>
      </c>
      <c r="H762" s="832" t="s">
        <v>628</v>
      </c>
      <c r="I762" s="832" t="s">
        <v>3292</v>
      </c>
      <c r="J762" s="832" t="s">
        <v>1873</v>
      </c>
      <c r="K762" s="832" t="s">
        <v>3293</v>
      </c>
      <c r="L762" s="835">
        <v>186.87</v>
      </c>
      <c r="M762" s="835">
        <v>373.74</v>
      </c>
      <c r="N762" s="832">
        <v>2</v>
      </c>
      <c r="O762" s="836">
        <v>1</v>
      </c>
      <c r="P762" s="835">
        <v>373.74</v>
      </c>
      <c r="Q762" s="837">
        <v>1</v>
      </c>
      <c r="R762" s="832">
        <v>2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4</v>
      </c>
      <c r="B763" s="832" t="s">
        <v>2047</v>
      </c>
      <c r="C763" s="832" t="s">
        <v>2054</v>
      </c>
      <c r="D763" s="833" t="s">
        <v>3990</v>
      </c>
      <c r="E763" s="834" t="s">
        <v>2079</v>
      </c>
      <c r="F763" s="832" t="s">
        <v>2048</v>
      </c>
      <c r="G763" s="832" t="s">
        <v>3149</v>
      </c>
      <c r="H763" s="832" t="s">
        <v>576</v>
      </c>
      <c r="I763" s="832" t="s">
        <v>3150</v>
      </c>
      <c r="J763" s="832" t="s">
        <v>1234</v>
      </c>
      <c r="K763" s="832" t="s">
        <v>3151</v>
      </c>
      <c r="L763" s="835">
        <v>760.22</v>
      </c>
      <c r="M763" s="835">
        <v>20525.939999999999</v>
      </c>
      <c r="N763" s="832">
        <v>27</v>
      </c>
      <c r="O763" s="836">
        <v>7</v>
      </c>
      <c r="P763" s="835">
        <v>15204.4</v>
      </c>
      <c r="Q763" s="837">
        <v>0.74074074074074081</v>
      </c>
      <c r="R763" s="832">
        <v>20</v>
      </c>
      <c r="S763" s="837">
        <v>0.7407407407407407</v>
      </c>
      <c r="T763" s="836">
        <v>5</v>
      </c>
      <c r="U763" s="838">
        <v>0.7142857142857143</v>
      </c>
    </row>
    <row r="764" spans="1:21" ht="14.4" customHeight="1" x14ac:dyDescent="0.3">
      <c r="A764" s="831">
        <v>4</v>
      </c>
      <c r="B764" s="832" t="s">
        <v>2047</v>
      </c>
      <c r="C764" s="832" t="s">
        <v>2054</v>
      </c>
      <c r="D764" s="833" t="s">
        <v>3990</v>
      </c>
      <c r="E764" s="834" t="s">
        <v>2079</v>
      </c>
      <c r="F764" s="832" t="s">
        <v>2048</v>
      </c>
      <c r="G764" s="832" t="s">
        <v>3149</v>
      </c>
      <c r="H764" s="832" t="s">
        <v>576</v>
      </c>
      <c r="I764" s="832" t="s">
        <v>3294</v>
      </c>
      <c r="J764" s="832" t="s">
        <v>3295</v>
      </c>
      <c r="K764" s="832" t="s">
        <v>3296</v>
      </c>
      <c r="L764" s="835">
        <v>1520.46</v>
      </c>
      <c r="M764" s="835">
        <v>4561.38</v>
      </c>
      <c r="N764" s="832">
        <v>3</v>
      </c>
      <c r="O764" s="836">
        <v>1</v>
      </c>
      <c r="P764" s="835">
        <v>4561.38</v>
      </c>
      <c r="Q764" s="837">
        <v>1</v>
      </c>
      <c r="R764" s="832">
        <v>3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4</v>
      </c>
      <c r="B765" s="832" t="s">
        <v>2047</v>
      </c>
      <c r="C765" s="832" t="s">
        <v>2054</v>
      </c>
      <c r="D765" s="833" t="s">
        <v>3990</v>
      </c>
      <c r="E765" s="834" t="s">
        <v>2079</v>
      </c>
      <c r="F765" s="832" t="s">
        <v>2048</v>
      </c>
      <c r="G765" s="832" t="s">
        <v>2894</v>
      </c>
      <c r="H765" s="832" t="s">
        <v>576</v>
      </c>
      <c r="I765" s="832" t="s">
        <v>3297</v>
      </c>
      <c r="J765" s="832" t="s">
        <v>796</v>
      </c>
      <c r="K765" s="832" t="s">
        <v>1340</v>
      </c>
      <c r="L765" s="835">
        <v>0</v>
      </c>
      <c r="M765" s="835">
        <v>0</v>
      </c>
      <c r="N765" s="832">
        <v>3</v>
      </c>
      <c r="O765" s="836">
        <v>0.5</v>
      </c>
      <c r="P765" s="835">
        <v>0</v>
      </c>
      <c r="Q765" s="837"/>
      <c r="R765" s="832">
        <v>3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4</v>
      </c>
      <c r="B766" s="832" t="s">
        <v>2047</v>
      </c>
      <c r="C766" s="832" t="s">
        <v>2054</v>
      </c>
      <c r="D766" s="833" t="s">
        <v>3990</v>
      </c>
      <c r="E766" s="834" t="s">
        <v>2079</v>
      </c>
      <c r="F766" s="832" t="s">
        <v>2048</v>
      </c>
      <c r="G766" s="832" t="s">
        <v>3298</v>
      </c>
      <c r="H766" s="832" t="s">
        <v>628</v>
      </c>
      <c r="I766" s="832" t="s">
        <v>3299</v>
      </c>
      <c r="J766" s="832" t="s">
        <v>3300</v>
      </c>
      <c r="K766" s="832" t="s">
        <v>3301</v>
      </c>
      <c r="L766" s="835">
        <v>32.869999999999997</v>
      </c>
      <c r="M766" s="835">
        <v>65.739999999999995</v>
      </c>
      <c r="N766" s="832">
        <v>2</v>
      </c>
      <c r="O766" s="836">
        <v>1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4</v>
      </c>
      <c r="B767" s="832" t="s">
        <v>2047</v>
      </c>
      <c r="C767" s="832" t="s">
        <v>2054</v>
      </c>
      <c r="D767" s="833" t="s">
        <v>3990</v>
      </c>
      <c r="E767" s="834" t="s">
        <v>2079</v>
      </c>
      <c r="F767" s="832" t="s">
        <v>2048</v>
      </c>
      <c r="G767" s="832" t="s">
        <v>2142</v>
      </c>
      <c r="H767" s="832" t="s">
        <v>576</v>
      </c>
      <c r="I767" s="832" t="s">
        <v>2143</v>
      </c>
      <c r="J767" s="832" t="s">
        <v>1048</v>
      </c>
      <c r="K767" s="832" t="s">
        <v>2144</v>
      </c>
      <c r="L767" s="835">
        <v>34.19</v>
      </c>
      <c r="M767" s="835">
        <v>34.19</v>
      </c>
      <c r="N767" s="832">
        <v>1</v>
      </c>
      <c r="O767" s="836">
        <v>0.5</v>
      </c>
      <c r="P767" s="835">
        <v>34.19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4</v>
      </c>
      <c r="B768" s="832" t="s">
        <v>2047</v>
      </c>
      <c r="C768" s="832" t="s">
        <v>2054</v>
      </c>
      <c r="D768" s="833" t="s">
        <v>3990</v>
      </c>
      <c r="E768" s="834" t="s">
        <v>2079</v>
      </c>
      <c r="F768" s="832" t="s">
        <v>2048</v>
      </c>
      <c r="G768" s="832" t="s">
        <v>2122</v>
      </c>
      <c r="H768" s="832" t="s">
        <v>628</v>
      </c>
      <c r="I768" s="832" t="s">
        <v>2781</v>
      </c>
      <c r="J768" s="832" t="s">
        <v>749</v>
      </c>
      <c r="K768" s="832" t="s">
        <v>2782</v>
      </c>
      <c r="L768" s="835">
        <v>368.16</v>
      </c>
      <c r="M768" s="835">
        <v>368.16</v>
      </c>
      <c r="N768" s="832">
        <v>1</v>
      </c>
      <c r="O768" s="836">
        <v>0.5</v>
      </c>
      <c r="P768" s="835">
        <v>368.16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4</v>
      </c>
      <c r="B769" s="832" t="s">
        <v>2047</v>
      </c>
      <c r="C769" s="832" t="s">
        <v>2054</v>
      </c>
      <c r="D769" s="833" t="s">
        <v>3990</v>
      </c>
      <c r="E769" s="834" t="s">
        <v>2079</v>
      </c>
      <c r="F769" s="832" t="s">
        <v>2048</v>
      </c>
      <c r="G769" s="832" t="s">
        <v>2122</v>
      </c>
      <c r="H769" s="832" t="s">
        <v>628</v>
      </c>
      <c r="I769" s="832" t="s">
        <v>1647</v>
      </c>
      <c r="J769" s="832" t="s">
        <v>749</v>
      </c>
      <c r="K769" s="832" t="s">
        <v>1648</v>
      </c>
      <c r="L769" s="835">
        <v>490.89</v>
      </c>
      <c r="M769" s="835">
        <v>2945.34</v>
      </c>
      <c r="N769" s="832">
        <v>6</v>
      </c>
      <c r="O769" s="836">
        <v>3.5</v>
      </c>
      <c r="P769" s="835">
        <v>1472.67</v>
      </c>
      <c r="Q769" s="837">
        <v>0.5</v>
      </c>
      <c r="R769" s="832">
        <v>3</v>
      </c>
      <c r="S769" s="837">
        <v>0.5</v>
      </c>
      <c r="T769" s="836">
        <v>2</v>
      </c>
      <c r="U769" s="838">
        <v>0.5714285714285714</v>
      </c>
    </row>
    <row r="770" spans="1:21" ht="14.4" customHeight="1" x14ac:dyDescent="0.3">
      <c r="A770" s="831">
        <v>4</v>
      </c>
      <c r="B770" s="832" t="s">
        <v>2047</v>
      </c>
      <c r="C770" s="832" t="s">
        <v>2054</v>
      </c>
      <c r="D770" s="833" t="s">
        <v>3990</v>
      </c>
      <c r="E770" s="834" t="s">
        <v>2079</v>
      </c>
      <c r="F770" s="832" t="s">
        <v>2048</v>
      </c>
      <c r="G770" s="832" t="s">
        <v>3302</v>
      </c>
      <c r="H770" s="832" t="s">
        <v>576</v>
      </c>
      <c r="I770" s="832" t="s">
        <v>3303</v>
      </c>
      <c r="J770" s="832" t="s">
        <v>3304</v>
      </c>
      <c r="K770" s="832" t="s">
        <v>3305</v>
      </c>
      <c r="L770" s="835">
        <v>182.65</v>
      </c>
      <c r="M770" s="835">
        <v>182.65</v>
      </c>
      <c r="N770" s="832">
        <v>1</v>
      </c>
      <c r="O770" s="836">
        <v>0.5</v>
      </c>
      <c r="P770" s="835">
        <v>182.65</v>
      </c>
      <c r="Q770" s="837">
        <v>1</v>
      </c>
      <c r="R770" s="832">
        <v>1</v>
      </c>
      <c r="S770" s="837">
        <v>1</v>
      </c>
      <c r="T770" s="836">
        <v>0.5</v>
      </c>
      <c r="U770" s="838">
        <v>1</v>
      </c>
    </row>
    <row r="771" spans="1:21" ht="14.4" customHeight="1" x14ac:dyDescent="0.3">
      <c r="A771" s="831">
        <v>4</v>
      </c>
      <c r="B771" s="832" t="s">
        <v>2047</v>
      </c>
      <c r="C771" s="832" t="s">
        <v>2054</v>
      </c>
      <c r="D771" s="833" t="s">
        <v>3990</v>
      </c>
      <c r="E771" s="834" t="s">
        <v>2079</v>
      </c>
      <c r="F771" s="832" t="s">
        <v>2048</v>
      </c>
      <c r="G771" s="832" t="s">
        <v>2158</v>
      </c>
      <c r="H771" s="832" t="s">
        <v>576</v>
      </c>
      <c r="I771" s="832" t="s">
        <v>2827</v>
      </c>
      <c r="J771" s="832" t="s">
        <v>771</v>
      </c>
      <c r="K771" s="832" t="s">
        <v>2828</v>
      </c>
      <c r="L771" s="835">
        <v>103.67</v>
      </c>
      <c r="M771" s="835">
        <v>933.03</v>
      </c>
      <c r="N771" s="832">
        <v>9</v>
      </c>
      <c r="O771" s="836">
        <v>4.5</v>
      </c>
      <c r="P771" s="835">
        <v>414.68</v>
      </c>
      <c r="Q771" s="837">
        <v>0.44444444444444448</v>
      </c>
      <c r="R771" s="832">
        <v>4</v>
      </c>
      <c r="S771" s="837">
        <v>0.44444444444444442</v>
      </c>
      <c r="T771" s="836">
        <v>2.5</v>
      </c>
      <c r="U771" s="838">
        <v>0.55555555555555558</v>
      </c>
    </row>
    <row r="772" spans="1:21" ht="14.4" customHeight="1" x14ac:dyDescent="0.3">
      <c r="A772" s="831">
        <v>4</v>
      </c>
      <c r="B772" s="832" t="s">
        <v>2047</v>
      </c>
      <c r="C772" s="832" t="s">
        <v>2054</v>
      </c>
      <c r="D772" s="833" t="s">
        <v>3990</v>
      </c>
      <c r="E772" s="834" t="s">
        <v>2079</v>
      </c>
      <c r="F772" s="832" t="s">
        <v>2048</v>
      </c>
      <c r="G772" s="832" t="s">
        <v>2158</v>
      </c>
      <c r="H772" s="832" t="s">
        <v>576</v>
      </c>
      <c r="I772" s="832" t="s">
        <v>2159</v>
      </c>
      <c r="J772" s="832" t="s">
        <v>771</v>
      </c>
      <c r="K772" s="832" t="s">
        <v>2160</v>
      </c>
      <c r="L772" s="835">
        <v>103.67</v>
      </c>
      <c r="M772" s="835">
        <v>1244.04</v>
      </c>
      <c r="N772" s="832">
        <v>12</v>
      </c>
      <c r="O772" s="836">
        <v>6</v>
      </c>
      <c r="P772" s="835">
        <v>933.03000000000009</v>
      </c>
      <c r="Q772" s="837">
        <v>0.75000000000000011</v>
      </c>
      <c r="R772" s="832">
        <v>9</v>
      </c>
      <c r="S772" s="837">
        <v>0.75</v>
      </c>
      <c r="T772" s="836">
        <v>4</v>
      </c>
      <c r="U772" s="838">
        <v>0.66666666666666663</v>
      </c>
    </row>
    <row r="773" spans="1:21" ht="14.4" customHeight="1" x14ac:dyDescent="0.3">
      <c r="A773" s="831">
        <v>4</v>
      </c>
      <c r="B773" s="832" t="s">
        <v>2047</v>
      </c>
      <c r="C773" s="832" t="s">
        <v>2054</v>
      </c>
      <c r="D773" s="833" t="s">
        <v>3990</v>
      </c>
      <c r="E773" s="834" t="s">
        <v>2079</v>
      </c>
      <c r="F773" s="832" t="s">
        <v>2048</v>
      </c>
      <c r="G773" s="832" t="s">
        <v>2158</v>
      </c>
      <c r="H773" s="832" t="s">
        <v>576</v>
      </c>
      <c r="I773" s="832" t="s">
        <v>2785</v>
      </c>
      <c r="J773" s="832" t="s">
        <v>771</v>
      </c>
      <c r="K773" s="832" t="s">
        <v>2160</v>
      </c>
      <c r="L773" s="835">
        <v>103.67</v>
      </c>
      <c r="M773" s="835">
        <v>103.67</v>
      </c>
      <c r="N773" s="832">
        <v>1</v>
      </c>
      <c r="O773" s="836">
        <v>1</v>
      </c>
      <c r="P773" s="835">
        <v>103.67</v>
      </c>
      <c r="Q773" s="837">
        <v>1</v>
      </c>
      <c r="R773" s="832">
        <v>1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4</v>
      </c>
      <c r="B774" s="832" t="s">
        <v>2047</v>
      </c>
      <c r="C774" s="832" t="s">
        <v>2054</v>
      </c>
      <c r="D774" s="833" t="s">
        <v>3990</v>
      </c>
      <c r="E774" s="834" t="s">
        <v>2079</v>
      </c>
      <c r="F774" s="832" t="s">
        <v>2048</v>
      </c>
      <c r="G774" s="832" t="s">
        <v>2702</v>
      </c>
      <c r="H774" s="832" t="s">
        <v>628</v>
      </c>
      <c r="I774" s="832" t="s">
        <v>2914</v>
      </c>
      <c r="J774" s="832" t="s">
        <v>1864</v>
      </c>
      <c r="K774" s="832" t="s">
        <v>2915</v>
      </c>
      <c r="L774" s="835">
        <v>57.6</v>
      </c>
      <c r="M774" s="835">
        <v>57.6</v>
      </c>
      <c r="N774" s="832">
        <v>1</v>
      </c>
      <c r="O774" s="836">
        <v>0.5</v>
      </c>
      <c r="P774" s="835">
        <v>57.6</v>
      </c>
      <c r="Q774" s="837">
        <v>1</v>
      </c>
      <c r="R774" s="832">
        <v>1</v>
      </c>
      <c r="S774" s="837">
        <v>1</v>
      </c>
      <c r="T774" s="836">
        <v>0.5</v>
      </c>
      <c r="U774" s="838">
        <v>1</v>
      </c>
    </row>
    <row r="775" spans="1:21" ht="14.4" customHeight="1" x14ac:dyDescent="0.3">
      <c r="A775" s="831">
        <v>4</v>
      </c>
      <c r="B775" s="832" t="s">
        <v>2047</v>
      </c>
      <c r="C775" s="832" t="s">
        <v>2054</v>
      </c>
      <c r="D775" s="833" t="s">
        <v>3990</v>
      </c>
      <c r="E775" s="834" t="s">
        <v>2079</v>
      </c>
      <c r="F775" s="832" t="s">
        <v>2048</v>
      </c>
      <c r="G775" s="832" t="s">
        <v>2239</v>
      </c>
      <c r="H775" s="832" t="s">
        <v>576</v>
      </c>
      <c r="I775" s="832" t="s">
        <v>2921</v>
      </c>
      <c r="J775" s="832" t="s">
        <v>631</v>
      </c>
      <c r="K775" s="832" t="s">
        <v>2922</v>
      </c>
      <c r="L775" s="835">
        <v>108.44</v>
      </c>
      <c r="M775" s="835">
        <v>433.76</v>
      </c>
      <c r="N775" s="832">
        <v>4</v>
      </c>
      <c r="O775" s="836">
        <v>1.5</v>
      </c>
      <c r="P775" s="835">
        <v>433.76</v>
      </c>
      <c r="Q775" s="837">
        <v>1</v>
      </c>
      <c r="R775" s="832">
        <v>4</v>
      </c>
      <c r="S775" s="837">
        <v>1</v>
      </c>
      <c r="T775" s="836">
        <v>1.5</v>
      </c>
      <c r="U775" s="838">
        <v>1</v>
      </c>
    </row>
    <row r="776" spans="1:21" ht="14.4" customHeight="1" x14ac:dyDescent="0.3">
      <c r="A776" s="831">
        <v>4</v>
      </c>
      <c r="B776" s="832" t="s">
        <v>2047</v>
      </c>
      <c r="C776" s="832" t="s">
        <v>2054</v>
      </c>
      <c r="D776" s="833" t="s">
        <v>3990</v>
      </c>
      <c r="E776" s="834" t="s">
        <v>2079</v>
      </c>
      <c r="F776" s="832" t="s">
        <v>2048</v>
      </c>
      <c r="G776" s="832" t="s">
        <v>2239</v>
      </c>
      <c r="H776" s="832" t="s">
        <v>576</v>
      </c>
      <c r="I776" s="832" t="s">
        <v>2921</v>
      </c>
      <c r="J776" s="832" t="s">
        <v>631</v>
      </c>
      <c r="K776" s="832" t="s">
        <v>2922</v>
      </c>
      <c r="L776" s="835">
        <v>127.91</v>
      </c>
      <c r="M776" s="835">
        <v>639.54999999999995</v>
      </c>
      <c r="N776" s="832">
        <v>5</v>
      </c>
      <c r="O776" s="836">
        <v>1</v>
      </c>
      <c r="P776" s="835">
        <v>255.82</v>
      </c>
      <c r="Q776" s="837">
        <v>0.4</v>
      </c>
      <c r="R776" s="832">
        <v>2</v>
      </c>
      <c r="S776" s="837">
        <v>0.4</v>
      </c>
      <c r="T776" s="836">
        <v>0.5</v>
      </c>
      <c r="U776" s="838">
        <v>0.5</v>
      </c>
    </row>
    <row r="777" spans="1:21" ht="14.4" customHeight="1" x14ac:dyDescent="0.3">
      <c r="A777" s="831">
        <v>4</v>
      </c>
      <c r="B777" s="832" t="s">
        <v>2047</v>
      </c>
      <c r="C777" s="832" t="s">
        <v>2054</v>
      </c>
      <c r="D777" s="833" t="s">
        <v>3990</v>
      </c>
      <c r="E777" s="834" t="s">
        <v>2079</v>
      </c>
      <c r="F777" s="832" t="s">
        <v>2048</v>
      </c>
      <c r="G777" s="832" t="s">
        <v>3306</v>
      </c>
      <c r="H777" s="832" t="s">
        <v>576</v>
      </c>
      <c r="I777" s="832" t="s">
        <v>3307</v>
      </c>
      <c r="J777" s="832" t="s">
        <v>3308</v>
      </c>
      <c r="K777" s="832" t="s">
        <v>3309</v>
      </c>
      <c r="L777" s="835">
        <v>83.25</v>
      </c>
      <c r="M777" s="835">
        <v>166.5</v>
      </c>
      <c r="N777" s="832">
        <v>2</v>
      </c>
      <c r="O777" s="836">
        <v>1</v>
      </c>
      <c r="P777" s="835">
        <v>166.5</v>
      </c>
      <c r="Q777" s="837">
        <v>1</v>
      </c>
      <c r="R777" s="832">
        <v>2</v>
      </c>
      <c r="S777" s="837">
        <v>1</v>
      </c>
      <c r="T777" s="836">
        <v>1</v>
      </c>
      <c r="U777" s="838">
        <v>1</v>
      </c>
    </row>
    <row r="778" spans="1:21" ht="14.4" customHeight="1" x14ac:dyDescent="0.3">
      <c r="A778" s="831">
        <v>4</v>
      </c>
      <c r="B778" s="832" t="s">
        <v>2047</v>
      </c>
      <c r="C778" s="832" t="s">
        <v>2054</v>
      </c>
      <c r="D778" s="833" t="s">
        <v>3990</v>
      </c>
      <c r="E778" s="834" t="s">
        <v>2079</v>
      </c>
      <c r="F778" s="832" t="s">
        <v>2048</v>
      </c>
      <c r="G778" s="832" t="s">
        <v>3262</v>
      </c>
      <c r="H778" s="832" t="s">
        <v>576</v>
      </c>
      <c r="I778" s="832" t="s">
        <v>3310</v>
      </c>
      <c r="J778" s="832" t="s">
        <v>1135</v>
      </c>
      <c r="K778" s="832" t="s">
        <v>3311</v>
      </c>
      <c r="L778" s="835">
        <v>0</v>
      </c>
      <c r="M778" s="835">
        <v>0</v>
      </c>
      <c r="N778" s="832">
        <v>8</v>
      </c>
      <c r="O778" s="836">
        <v>2.5</v>
      </c>
      <c r="P778" s="835">
        <v>0</v>
      </c>
      <c r="Q778" s="837"/>
      <c r="R778" s="832">
        <v>8</v>
      </c>
      <c r="S778" s="837">
        <v>1</v>
      </c>
      <c r="T778" s="836">
        <v>2.5</v>
      </c>
      <c r="U778" s="838">
        <v>1</v>
      </c>
    </row>
    <row r="779" spans="1:21" ht="14.4" customHeight="1" x14ac:dyDescent="0.3">
      <c r="A779" s="831">
        <v>4</v>
      </c>
      <c r="B779" s="832" t="s">
        <v>2047</v>
      </c>
      <c r="C779" s="832" t="s">
        <v>2054</v>
      </c>
      <c r="D779" s="833" t="s">
        <v>3990</v>
      </c>
      <c r="E779" s="834" t="s">
        <v>2079</v>
      </c>
      <c r="F779" s="832" t="s">
        <v>2048</v>
      </c>
      <c r="G779" s="832" t="s">
        <v>2245</v>
      </c>
      <c r="H779" s="832" t="s">
        <v>576</v>
      </c>
      <c r="I779" s="832" t="s">
        <v>3170</v>
      </c>
      <c r="J779" s="832" t="s">
        <v>824</v>
      </c>
      <c r="K779" s="832" t="s">
        <v>3171</v>
      </c>
      <c r="L779" s="835">
        <v>0</v>
      </c>
      <c r="M779" s="835">
        <v>0</v>
      </c>
      <c r="N779" s="832">
        <v>8</v>
      </c>
      <c r="O779" s="836">
        <v>2</v>
      </c>
      <c r="P779" s="835">
        <v>0</v>
      </c>
      <c r="Q779" s="837"/>
      <c r="R779" s="832">
        <v>1</v>
      </c>
      <c r="S779" s="837">
        <v>0.125</v>
      </c>
      <c r="T779" s="836">
        <v>1</v>
      </c>
      <c r="U779" s="838">
        <v>0.5</v>
      </c>
    </row>
    <row r="780" spans="1:21" ht="14.4" customHeight="1" x14ac:dyDescent="0.3">
      <c r="A780" s="831">
        <v>4</v>
      </c>
      <c r="B780" s="832" t="s">
        <v>2047</v>
      </c>
      <c r="C780" s="832" t="s">
        <v>2054</v>
      </c>
      <c r="D780" s="833" t="s">
        <v>3990</v>
      </c>
      <c r="E780" s="834" t="s">
        <v>2079</v>
      </c>
      <c r="F780" s="832" t="s">
        <v>2048</v>
      </c>
      <c r="G780" s="832" t="s">
        <v>2245</v>
      </c>
      <c r="H780" s="832" t="s">
        <v>576</v>
      </c>
      <c r="I780" s="832" t="s">
        <v>3170</v>
      </c>
      <c r="J780" s="832" t="s">
        <v>824</v>
      </c>
      <c r="K780" s="832" t="s">
        <v>3171</v>
      </c>
      <c r="L780" s="835">
        <v>111.45</v>
      </c>
      <c r="M780" s="835">
        <v>445.8</v>
      </c>
      <c r="N780" s="832">
        <v>4</v>
      </c>
      <c r="O780" s="836">
        <v>0.5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4</v>
      </c>
      <c r="B781" s="832" t="s">
        <v>2047</v>
      </c>
      <c r="C781" s="832" t="s">
        <v>2054</v>
      </c>
      <c r="D781" s="833" t="s">
        <v>3990</v>
      </c>
      <c r="E781" s="834" t="s">
        <v>2079</v>
      </c>
      <c r="F781" s="832" t="s">
        <v>2048</v>
      </c>
      <c r="G781" s="832" t="s">
        <v>3312</v>
      </c>
      <c r="H781" s="832" t="s">
        <v>576</v>
      </c>
      <c r="I781" s="832" t="s">
        <v>3313</v>
      </c>
      <c r="J781" s="832" t="s">
        <v>3314</v>
      </c>
      <c r="K781" s="832" t="s">
        <v>3315</v>
      </c>
      <c r="L781" s="835">
        <v>278.95</v>
      </c>
      <c r="M781" s="835">
        <v>557.9</v>
      </c>
      <c r="N781" s="832">
        <v>2</v>
      </c>
      <c r="O781" s="836">
        <v>1.5</v>
      </c>
      <c r="P781" s="835">
        <v>557.9</v>
      </c>
      <c r="Q781" s="837">
        <v>1</v>
      </c>
      <c r="R781" s="832">
        <v>2</v>
      </c>
      <c r="S781" s="837">
        <v>1</v>
      </c>
      <c r="T781" s="836">
        <v>1.5</v>
      </c>
      <c r="U781" s="838">
        <v>1</v>
      </c>
    </row>
    <row r="782" spans="1:21" ht="14.4" customHeight="1" x14ac:dyDescent="0.3">
      <c r="A782" s="831">
        <v>4</v>
      </c>
      <c r="B782" s="832" t="s">
        <v>2047</v>
      </c>
      <c r="C782" s="832" t="s">
        <v>2054</v>
      </c>
      <c r="D782" s="833" t="s">
        <v>3990</v>
      </c>
      <c r="E782" s="834" t="s">
        <v>2079</v>
      </c>
      <c r="F782" s="832" t="s">
        <v>2048</v>
      </c>
      <c r="G782" s="832" t="s">
        <v>2111</v>
      </c>
      <c r="H782" s="832" t="s">
        <v>628</v>
      </c>
      <c r="I782" s="832" t="s">
        <v>1820</v>
      </c>
      <c r="J782" s="832" t="s">
        <v>880</v>
      </c>
      <c r="K782" s="832" t="s">
        <v>882</v>
      </c>
      <c r="L782" s="835">
        <v>0</v>
      </c>
      <c r="M782" s="835">
        <v>0</v>
      </c>
      <c r="N782" s="832">
        <v>18</v>
      </c>
      <c r="O782" s="836">
        <v>9.5</v>
      </c>
      <c r="P782" s="835">
        <v>0</v>
      </c>
      <c r="Q782" s="837"/>
      <c r="R782" s="832">
        <v>8</v>
      </c>
      <c r="S782" s="837">
        <v>0.44444444444444442</v>
      </c>
      <c r="T782" s="836">
        <v>5.5</v>
      </c>
      <c r="U782" s="838">
        <v>0.57894736842105265</v>
      </c>
    </row>
    <row r="783" spans="1:21" ht="14.4" customHeight="1" x14ac:dyDescent="0.3">
      <c r="A783" s="831">
        <v>4</v>
      </c>
      <c r="B783" s="832" t="s">
        <v>2047</v>
      </c>
      <c r="C783" s="832" t="s">
        <v>2054</v>
      </c>
      <c r="D783" s="833" t="s">
        <v>3990</v>
      </c>
      <c r="E783" s="834" t="s">
        <v>2079</v>
      </c>
      <c r="F783" s="832" t="s">
        <v>2048</v>
      </c>
      <c r="G783" s="832" t="s">
        <v>3172</v>
      </c>
      <c r="H783" s="832" t="s">
        <v>576</v>
      </c>
      <c r="I783" s="832" t="s">
        <v>3173</v>
      </c>
      <c r="J783" s="832" t="s">
        <v>960</v>
      </c>
      <c r="K783" s="832" t="s">
        <v>3174</v>
      </c>
      <c r="L783" s="835">
        <v>210.38</v>
      </c>
      <c r="M783" s="835">
        <v>2734.94</v>
      </c>
      <c r="N783" s="832">
        <v>13</v>
      </c>
      <c r="O783" s="836">
        <v>3.5</v>
      </c>
      <c r="P783" s="835">
        <v>631.14</v>
      </c>
      <c r="Q783" s="837">
        <v>0.23076923076923075</v>
      </c>
      <c r="R783" s="832">
        <v>3</v>
      </c>
      <c r="S783" s="837">
        <v>0.23076923076923078</v>
      </c>
      <c r="T783" s="836">
        <v>2</v>
      </c>
      <c r="U783" s="838">
        <v>0.5714285714285714</v>
      </c>
    </row>
    <row r="784" spans="1:21" ht="14.4" customHeight="1" x14ac:dyDescent="0.3">
      <c r="A784" s="831">
        <v>4</v>
      </c>
      <c r="B784" s="832" t="s">
        <v>2047</v>
      </c>
      <c r="C784" s="832" t="s">
        <v>2054</v>
      </c>
      <c r="D784" s="833" t="s">
        <v>3990</v>
      </c>
      <c r="E784" s="834" t="s">
        <v>2079</v>
      </c>
      <c r="F784" s="832" t="s">
        <v>2048</v>
      </c>
      <c r="G784" s="832" t="s">
        <v>3172</v>
      </c>
      <c r="H784" s="832" t="s">
        <v>576</v>
      </c>
      <c r="I784" s="832" t="s">
        <v>3316</v>
      </c>
      <c r="J784" s="832" t="s">
        <v>960</v>
      </c>
      <c r="K784" s="832" t="s">
        <v>3317</v>
      </c>
      <c r="L784" s="835">
        <v>194.19</v>
      </c>
      <c r="M784" s="835">
        <v>194.19</v>
      </c>
      <c r="N784" s="832">
        <v>1</v>
      </c>
      <c r="O784" s="836">
        <v>1</v>
      </c>
      <c r="P784" s="835">
        <v>194.19</v>
      </c>
      <c r="Q784" s="837">
        <v>1</v>
      </c>
      <c r="R784" s="832">
        <v>1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4</v>
      </c>
      <c r="B785" s="832" t="s">
        <v>2047</v>
      </c>
      <c r="C785" s="832" t="s">
        <v>2054</v>
      </c>
      <c r="D785" s="833" t="s">
        <v>3990</v>
      </c>
      <c r="E785" s="834" t="s">
        <v>2079</v>
      </c>
      <c r="F785" s="832" t="s">
        <v>2048</v>
      </c>
      <c r="G785" s="832" t="s">
        <v>2705</v>
      </c>
      <c r="H785" s="832" t="s">
        <v>576</v>
      </c>
      <c r="I785" s="832" t="s">
        <v>2706</v>
      </c>
      <c r="J785" s="832" t="s">
        <v>2707</v>
      </c>
      <c r="K785" s="832" t="s">
        <v>2708</v>
      </c>
      <c r="L785" s="835">
        <v>42.54</v>
      </c>
      <c r="M785" s="835">
        <v>42.54</v>
      </c>
      <c r="N785" s="832">
        <v>1</v>
      </c>
      <c r="O785" s="836">
        <v>1</v>
      </c>
      <c r="P785" s="835">
        <v>42.54</v>
      </c>
      <c r="Q785" s="837">
        <v>1</v>
      </c>
      <c r="R785" s="832">
        <v>1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4</v>
      </c>
      <c r="B786" s="832" t="s">
        <v>2047</v>
      </c>
      <c r="C786" s="832" t="s">
        <v>2054</v>
      </c>
      <c r="D786" s="833" t="s">
        <v>3990</v>
      </c>
      <c r="E786" s="834" t="s">
        <v>2079</v>
      </c>
      <c r="F786" s="832" t="s">
        <v>2048</v>
      </c>
      <c r="G786" s="832" t="s">
        <v>3318</v>
      </c>
      <c r="H786" s="832" t="s">
        <v>576</v>
      </c>
      <c r="I786" s="832" t="s">
        <v>3319</v>
      </c>
      <c r="J786" s="832" t="s">
        <v>3320</v>
      </c>
      <c r="K786" s="832" t="s">
        <v>3321</v>
      </c>
      <c r="L786" s="835">
        <v>1578.41</v>
      </c>
      <c r="M786" s="835">
        <v>3156.82</v>
      </c>
      <c r="N786" s="832">
        <v>2</v>
      </c>
      <c r="O786" s="836">
        <v>1</v>
      </c>
      <c r="P786" s="835">
        <v>3156.82</v>
      </c>
      <c r="Q786" s="837">
        <v>1</v>
      </c>
      <c r="R786" s="832">
        <v>2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4</v>
      </c>
      <c r="B787" s="832" t="s">
        <v>2047</v>
      </c>
      <c r="C787" s="832" t="s">
        <v>2054</v>
      </c>
      <c r="D787" s="833" t="s">
        <v>3990</v>
      </c>
      <c r="E787" s="834" t="s">
        <v>2079</v>
      </c>
      <c r="F787" s="832" t="s">
        <v>2048</v>
      </c>
      <c r="G787" s="832" t="s">
        <v>2930</v>
      </c>
      <c r="H787" s="832" t="s">
        <v>576</v>
      </c>
      <c r="I787" s="832" t="s">
        <v>3322</v>
      </c>
      <c r="J787" s="832" t="s">
        <v>3323</v>
      </c>
      <c r="K787" s="832" t="s">
        <v>3324</v>
      </c>
      <c r="L787" s="835">
        <v>31.32</v>
      </c>
      <c r="M787" s="835">
        <v>62.64</v>
      </c>
      <c r="N787" s="832">
        <v>2</v>
      </c>
      <c r="O787" s="836">
        <v>1</v>
      </c>
      <c r="P787" s="835">
        <v>62.64</v>
      </c>
      <c r="Q787" s="837">
        <v>1</v>
      </c>
      <c r="R787" s="832">
        <v>2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4</v>
      </c>
      <c r="B788" s="832" t="s">
        <v>2047</v>
      </c>
      <c r="C788" s="832" t="s">
        <v>2054</v>
      </c>
      <c r="D788" s="833" t="s">
        <v>3990</v>
      </c>
      <c r="E788" s="834" t="s">
        <v>2079</v>
      </c>
      <c r="F788" s="832" t="s">
        <v>2048</v>
      </c>
      <c r="G788" s="832" t="s">
        <v>2930</v>
      </c>
      <c r="H788" s="832" t="s">
        <v>576</v>
      </c>
      <c r="I788" s="832" t="s">
        <v>3269</v>
      </c>
      <c r="J788" s="832" t="s">
        <v>3270</v>
      </c>
      <c r="K788" s="832" t="s">
        <v>3271</v>
      </c>
      <c r="L788" s="835">
        <v>93.96</v>
      </c>
      <c r="M788" s="835">
        <v>281.88</v>
      </c>
      <c r="N788" s="832">
        <v>3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4</v>
      </c>
      <c r="B789" s="832" t="s">
        <v>2047</v>
      </c>
      <c r="C789" s="832" t="s">
        <v>2054</v>
      </c>
      <c r="D789" s="833" t="s">
        <v>3990</v>
      </c>
      <c r="E789" s="834" t="s">
        <v>2079</v>
      </c>
      <c r="F789" s="832" t="s">
        <v>2048</v>
      </c>
      <c r="G789" s="832" t="s">
        <v>2930</v>
      </c>
      <c r="H789" s="832" t="s">
        <v>576</v>
      </c>
      <c r="I789" s="832" t="s">
        <v>3325</v>
      </c>
      <c r="J789" s="832" t="s">
        <v>3326</v>
      </c>
      <c r="K789" s="832" t="s">
        <v>3327</v>
      </c>
      <c r="L789" s="835">
        <v>93.96</v>
      </c>
      <c r="M789" s="835">
        <v>93.96</v>
      </c>
      <c r="N789" s="832">
        <v>1</v>
      </c>
      <c r="O789" s="836">
        <v>0.5</v>
      </c>
      <c r="P789" s="835">
        <v>93.96</v>
      </c>
      <c r="Q789" s="837">
        <v>1</v>
      </c>
      <c r="R789" s="832">
        <v>1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4</v>
      </c>
      <c r="B790" s="832" t="s">
        <v>2047</v>
      </c>
      <c r="C790" s="832" t="s">
        <v>2054</v>
      </c>
      <c r="D790" s="833" t="s">
        <v>3990</v>
      </c>
      <c r="E790" s="834" t="s">
        <v>2079</v>
      </c>
      <c r="F790" s="832" t="s">
        <v>2048</v>
      </c>
      <c r="G790" s="832" t="s">
        <v>3272</v>
      </c>
      <c r="H790" s="832" t="s">
        <v>576</v>
      </c>
      <c r="I790" s="832" t="s">
        <v>3273</v>
      </c>
      <c r="J790" s="832" t="s">
        <v>3274</v>
      </c>
      <c r="K790" s="832" t="s">
        <v>3275</v>
      </c>
      <c r="L790" s="835">
        <v>52.47</v>
      </c>
      <c r="M790" s="835">
        <v>104.94</v>
      </c>
      <c r="N790" s="832">
        <v>2</v>
      </c>
      <c r="O790" s="836">
        <v>0.5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4</v>
      </c>
      <c r="B791" s="832" t="s">
        <v>2047</v>
      </c>
      <c r="C791" s="832" t="s">
        <v>2054</v>
      </c>
      <c r="D791" s="833" t="s">
        <v>3990</v>
      </c>
      <c r="E791" s="834" t="s">
        <v>2079</v>
      </c>
      <c r="F791" s="832" t="s">
        <v>2048</v>
      </c>
      <c r="G791" s="832" t="s">
        <v>2934</v>
      </c>
      <c r="H791" s="832" t="s">
        <v>628</v>
      </c>
      <c r="I791" s="832" t="s">
        <v>1843</v>
      </c>
      <c r="J791" s="832" t="s">
        <v>980</v>
      </c>
      <c r="K791" s="832" t="s">
        <v>1844</v>
      </c>
      <c r="L791" s="835">
        <v>0</v>
      </c>
      <c r="M791" s="835">
        <v>0</v>
      </c>
      <c r="N791" s="832">
        <v>2</v>
      </c>
      <c r="O791" s="836">
        <v>0.5</v>
      </c>
      <c r="P791" s="835">
        <v>0</v>
      </c>
      <c r="Q791" s="837"/>
      <c r="R791" s="832">
        <v>2</v>
      </c>
      <c r="S791" s="837">
        <v>1</v>
      </c>
      <c r="T791" s="836">
        <v>0.5</v>
      </c>
      <c r="U791" s="838">
        <v>1</v>
      </c>
    </row>
    <row r="792" spans="1:21" ht="14.4" customHeight="1" x14ac:dyDescent="0.3">
      <c r="A792" s="831">
        <v>4</v>
      </c>
      <c r="B792" s="832" t="s">
        <v>2047</v>
      </c>
      <c r="C792" s="832" t="s">
        <v>2054</v>
      </c>
      <c r="D792" s="833" t="s">
        <v>3990</v>
      </c>
      <c r="E792" s="834" t="s">
        <v>2079</v>
      </c>
      <c r="F792" s="832" t="s">
        <v>2048</v>
      </c>
      <c r="G792" s="832" t="s">
        <v>2709</v>
      </c>
      <c r="H792" s="832" t="s">
        <v>628</v>
      </c>
      <c r="I792" s="832" t="s">
        <v>1627</v>
      </c>
      <c r="J792" s="832" t="s">
        <v>1628</v>
      </c>
      <c r="K792" s="832" t="s">
        <v>1629</v>
      </c>
      <c r="L792" s="835">
        <v>414.07</v>
      </c>
      <c r="M792" s="835">
        <v>1242.21</v>
      </c>
      <c r="N792" s="832">
        <v>3</v>
      </c>
      <c r="O792" s="836">
        <v>0.5</v>
      </c>
      <c r="P792" s="835">
        <v>1242.21</v>
      </c>
      <c r="Q792" s="837">
        <v>1</v>
      </c>
      <c r="R792" s="832">
        <v>3</v>
      </c>
      <c r="S792" s="837">
        <v>1</v>
      </c>
      <c r="T792" s="836">
        <v>0.5</v>
      </c>
      <c r="U792" s="838">
        <v>1</v>
      </c>
    </row>
    <row r="793" spans="1:21" ht="14.4" customHeight="1" x14ac:dyDescent="0.3">
      <c r="A793" s="831">
        <v>4</v>
      </c>
      <c r="B793" s="832" t="s">
        <v>2047</v>
      </c>
      <c r="C793" s="832" t="s">
        <v>2054</v>
      </c>
      <c r="D793" s="833" t="s">
        <v>3990</v>
      </c>
      <c r="E793" s="834" t="s">
        <v>2079</v>
      </c>
      <c r="F793" s="832" t="s">
        <v>2048</v>
      </c>
      <c r="G793" s="832" t="s">
        <v>3328</v>
      </c>
      <c r="H793" s="832" t="s">
        <v>576</v>
      </c>
      <c r="I793" s="832" t="s">
        <v>3329</v>
      </c>
      <c r="J793" s="832" t="s">
        <v>3330</v>
      </c>
      <c r="K793" s="832" t="s">
        <v>3331</v>
      </c>
      <c r="L793" s="835">
        <v>1029.8499999999999</v>
      </c>
      <c r="M793" s="835">
        <v>2059.6999999999998</v>
      </c>
      <c r="N793" s="832">
        <v>2</v>
      </c>
      <c r="O793" s="836">
        <v>1</v>
      </c>
      <c r="P793" s="835">
        <v>2059.6999999999998</v>
      </c>
      <c r="Q793" s="837">
        <v>1</v>
      </c>
      <c r="R793" s="832">
        <v>2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4</v>
      </c>
      <c r="B794" s="832" t="s">
        <v>2047</v>
      </c>
      <c r="C794" s="832" t="s">
        <v>2054</v>
      </c>
      <c r="D794" s="833" t="s">
        <v>3990</v>
      </c>
      <c r="E794" s="834" t="s">
        <v>2079</v>
      </c>
      <c r="F794" s="832" t="s">
        <v>2048</v>
      </c>
      <c r="G794" s="832" t="s">
        <v>2127</v>
      </c>
      <c r="H794" s="832" t="s">
        <v>576</v>
      </c>
      <c r="I794" s="832" t="s">
        <v>3332</v>
      </c>
      <c r="J794" s="832" t="s">
        <v>972</v>
      </c>
      <c r="K794" s="832" t="s">
        <v>973</v>
      </c>
      <c r="L794" s="835">
        <v>50.32</v>
      </c>
      <c r="M794" s="835">
        <v>50.32</v>
      </c>
      <c r="N794" s="832">
        <v>1</v>
      </c>
      <c r="O794" s="836">
        <v>0.5</v>
      </c>
      <c r="P794" s="835">
        <v>50.32</v>
      </c>
      <c r="Q794" s="837">
        <v>1</v>
      </c>
      <c r="R794" s="832">
        <v>1</v>
      </c>
      <c r="S794" s="837">
        <v>1</v>
      </c>
      <c r="T794" s="836">
        <v>0.5</v>
      </c>
      <c r="U794" s="838">
        <v>1</v>
      </c>
    </row>
    <row r="795" spans="1:21" ht="14.4" customHeight="1" x14ac:dyDescent="0.3">
      <c r="A795" s="831">
        <v>4</v>
      </c>
      <c r="B795" s="832" t="s">
        <v>2047</v>
      </c>
      <c r="C795" s="832" t="s">
        <v>2054</v>
      </c>
      <c r="D795" s="833" t="s">
        <v>3990</v>
      </c>
      <c r="E795" s="834" t="s">
        <v>2079</v>
      </c>
      <c r="F795" s="832" t="s">
        <v>2048</v>
      </c>
      <c r="G795" s="832" t="s">
        <v>2112</v>
      </c>
      <c r="H795" s="832" t="s">
        <v>628</v>
      </c>
      <c r="I795" s="832" t="s">
        <v>1983</v>
      </c>
      <c r="J795" s="832" t="s">
        <v>1020</v>
      </c>
      <c r="K795" s="832" t="s">
        <v>1984</v>
      </c>
      <c r="L795" s="835">
        <v>154.36000000000001</v>
      </c>
      <c r="M795" s="835">
        <v>308.72000000000003</v>
      </c>
      <c r="N795" s="832">
        <v>2</v>
      </c>
      <c r="O795" s="836">
        <v>1.5</v>
      </c>
      <c r="P795" s="835">
        <v>154.36000000000001</v>
      </c>
      <c r="Q795" s="837">
        <v>0.5</v>
      </c>
      <c r="R795" s="832">
        <v>1</v>
      </c>
      <c r="S795" s="837">
        <v>0.5</v>
      </c>
      <c r="T795" s="836">
        <v>0.5</v>
      </c>
      <c r="U795" s="838">
        <v>0.33333333333333331</v>
      </c>
    </row>
    <row r="796" spans="1:21" ht="14.4" customHeight="1" x14ac:dyDescent="0.3">
      <c r="A796" s="831">
        <v>4</v>
      </c>
      <c r="B796" s="832" t="s">
        <v>2047</v>
      </c>
      <c r="C796" s="832" t="s">
        <v>2054</v>
      </c>
      <c r="D796" s="833" t="s">
        <v>3990</v>
      </c>
      <c r="E796" s="834" t="s">
        <v>2079</v>
      </c>
      <c r="F796" s="832" t="s">
        <v>2048</v>
      </c>
      <c r="G796" s="832" t="s">
        <v>2112</v>
      </c>
      <c r="H796" s="832" t="s">
        <v>576</v>
      </c>
      <c r="I796" s="832" t="s">
        <v>2145</v>
      </c>
      <c r="J796" s="832" t="s">
        <v>1020</v>
      </c>
      <c r="K796" s="832" t="s">
        <v>1984</v>
      </c>
      <c r="L796" s="835">
        <v>154.36000000000001</v>
      </c>
      <c r="M796" s="835">
        <v>154.36000000000001</v>
      </c>
      <c r="N796" s="832">
        <v>1</v>
      </c>
      <c r="O796" s="836">
        <v>1</v>
      </c>
      <c r="P796" s="835">
        <v>154.36000000000001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4</v>
      </c>
      <c r="B797" s="832" t="s">
        <v>2047</v>
      </c>
      <c r="C797" s="832" t="s">
        <v>2054</v>
      </c>
      <c r="D797" s="833" t="s">
        <v>3990</v>
      </c>
      <c r="E797" s="834" t="s">
        <v>2079</v>
      </c>
      <c r="F797" s="832" t="s">
        <v>2048</v>
      </c>
      <c r="G797" s="832" t="s">
        <v>2112</v>
      </c>
      <c r="H797" s="832" t="s">
        <v>628</v>
      </c>
      <c r="I797" s="832" t="s">
        <v>1757</v>
      </c>
      <c r="J797" s="832" t="s">
        <v>1020</v>
      </c>
      <c r="K797" s="832" t="s">
        <v>1758</v>
      </c>
      <c r="L797" s="835">
        <v>225.06</v>
      </c>
      <c r="M797" s="835">
        <v>225.06</v>
      </c>
      <c r="N797" s="832">
        <v>1</v>
      </c>
      <c r="O797" s="836">
        <v>1</v>
      </c>
      <c r="P797" s="835">
        <v>225.06</v>
      </c>
      <c r="Q797" s="837">
        <v>1</v>
      </c>
      <c r="R797" s="832">
        <v>1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4</v>
      </c>
      <c r="B798" s="832" t="s">
        <v>2047</v>
      </c>
      <c r="C798" s="832" t="s">
        <v>2054</v>
      </c>
      <c r="D798" s="833" t="s">
        <v>3990</v>
      </c>
      <c r="E798" s="834" t="s">
        <v>2079</v>
      </c>
      <c r="F798" s="832" t="s">
        <v>2048</v>
      </c>
      <c r="G798" s="832" t="s">
        <v>2112</v>
      </c>
      <c r="H798" s="832" t="s">
        <v>576</v>
      </c>
      <c r="I798" s="832" t="s">
        <v>3333</v>
      </c>
      <c r="J798" s="832" t="s">
        <v>1020</v>
      </c>
      <c r="K798" s="832" t="s">
        <v>1758</v>
      </c>
      <c r="L798" s="835">
        <v>225.06</v>
      </c>
      <c r="M798" s="835">
        <v>225.06</v>
      </c>
      <c r="N798" s="832">
        <v>1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4</v>
      </c>
      <c r="B799" s="832" t="s">
        <v>2047</v>
      </c>
      <c r="C799" s="832" t="s">
        <v>2054</v>
      </c>
      <c r="D799" s="833" t="s">
        <v>3990</v>
      </c>
      <c r="E799" s="834" t="s">
        <v>2079</v>
      </c>
      <c r="F799" s="832" t="s">
        <v>2048</v>
      </c>
      <c r="G799" s="832" t="s">
        <v>2146</v>
      </c>
      <c r="H799" s="832" t="s">
        <v>576</v>
      </c>
      <c r="I799" s="832" t="s">
        <v>3334</v>
      </c>
      <c r="J799" s="832" t="s">
        <v>3335</v>
      </c>
      <c r="K799" s="832" t="s">
        <v>3336</v>
      </c>
      <c r="L799" s="835">
        <v>240.7</v>
      </c>
      <c r="M799" s="835">
        <v>2647.7</v>
      </c>
      <c r="N799" s="832">
        <v>11</v>
      </c>
      <c r="O799" s="836">
        <v>1</v>
      </c>
      <c r="P799" s="835">
        <v>2647.7</v>
      </c>
      <c r="Q799" s="837">
        <v>1</v>
      </c>
      <c r="R799" s="832">
        <v>11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4</v>
      </c>
      <c r="B800" s="832" t="s">
        <v>2047</v>
      </c>
      <c r="C800" s="832" t="s">
        <v>2054</v>
      </c>
      <c r="D800" s="833" t="s">
        <v>3990</v>
      </c>
      <c r="E800" s="834" t="s">
        <v>2079</v>
      </c>
      <c r="F800" s="832" t="s">
        <v>2048</v>
      </c>
      <c r="G800" s="832" t="s">
        <v>2146</v>
      </c>
      <c r="H800" s="832" t="s">
        <v>576</v>
      </c>
      <c r="I800" s="832" t="s">
        <v>2248</v>
      </c>
      <c r="J800" s="832" t="s">
        <v>2148</v>
      </c>
      <c r="K800" s="832" t="s">
        <v>2149</v>
      </c>
      <c r="L800" s="835">
        <v>374.79</v>
      </c>
      <c r="M800" s="835">
        <v>12742.86</v>
      </c>
      <c r="N800" s="832">
        <v>34</v>
      </c>
      <c r="O800" s="836">
        <v>4.5</v>
      </c>
      <c r="P800" s="835">
        <v>12742.86</v>
      </c>
      <c r="Q800" s="837">
        <v>1</v>
      </c>
      <c r="R800" s="832">
        <v>34</v>
      </c>
      <c r="S800" s="837">
        <v>1</v>
      </c>
      <c r="T800" s="836">
        <v>4.5</v>
      </c>
      <c r="U800" s="838">
        <v>1</v>
      </c>
    </row>
    <row r="801" spans="1:21" ht="14.4" customHeight="1" x14ac:dyDescent="0.3">
      <c r="A801" s="831">
        <v>4</v>
      </c>
      <c r="B801" s="832" t="s">
        <v>2047</v>
      </c>
      <c r="C801" s="832" t="s">
        <v>2054</v>
      </c>
      <c r="D801" s="833" t="s">
        <v>3990</v>
      </c>
      <c r="E801" s="834" t="s">
        <v>2079</v>
      </c>
      <c r="F801" s="832" t="s">
        <v>2048</v>
      </c>
      <c r="G801" s="832" t="s">
        <v>2146</v>
      </c>
      <c r="H801" s="832" t="s">
        <v>576</v>
      </c>
      <c r="I801" s="832" t="s">
        <v>2147</v>
      </c>
      <c r="J801" s="832" t="s">
        <v>2148</v>
      </c>
      <c r="K801" s="832" t="s">
        <v>2149</v>
      </c>
      <c r="L801" s="835">
        <v>374.79</v>
      </c>
      <c r="M801" s="835">
        <v>52095.81</v>
      </c>
      <c r="N801" s="832">
        <v>139</v>
      </c>
      <c r="O801" s="836">
        <v>19</v>
      </c>
      <c r="P801" s="835">
        <v>37479</v>
      </c>
      <c r="Q801" s="837">
        <v>0.71942446043165476</v>
      </c>
      <c r="R801" s="832">
        <v>100</v>
      </c>
      <c r="S801" s="837">
        <v>0.71942446043165464</v>
      </c>
      <c r="T801" s="836">
        <v>12.5</v>
      </c>
      <c r="U801" s="838">
        <v>0.65789473684210531</v>
      </c>
    </row>
    <row r="802" spans="1:21" ht="14.4" customHeight="1" x14ac:dyDescent="0.3">
      <c r="A802" s="831">
        <v>4</v>
      </c>
      <c r="B802" s="832" t="s">
        <v>2047</v>
      </c>
      <c r="C802" s="832" t="s">
        <v>2054</v>
      </c>
      <c r="D802" s="833" t="s">
        <v>3990</v>
      </c>
      <c r="E802" s="834" t="s">
        <v>2079</v>
      </c>
      <c r="F802" s="832" t="s">
        <v>2048</v>
      </c>
      <c r="G802" s="832" t="s">
        <v>3337</v>
      </c>
      <c r="H802" s="832" t="s">
        <v>628</v>
      </c>
      <c r="I802" s="832" t="s">
        <v>3338</v>
      </c>
      <c r="J802" s="832" t="s">
        <v>3339</v>
      </c>
      <c r="K802" s="832" t="s">
        <v>3340</v>
      </c>
      <c r="L802" s="835">
        <v>194.26</v>
      </c>
      <c r="M802" s="835">
        <v>582.78</v>
      </c>
      <c r="N802" s="832">
        <v>3</v>
      </c>
      <c r="O802" s="836">
        <v>1</v>
      </c>
      <c r="P802" s="835">
        <v>582.78</v>
      </c>
      <c r="Q802" s="837">
        <v>1</v>
      </c>
      <c r="R802" s="832">
        <v>3</v>
      </c>
      <c r="S802" s="837">
        <v>1</v>
      </c>
      <c r="T802" s="836">
        <v>1</v>
      </c>
      <c r="U802" s="838">
        <v>1</v>
      </c>
    </row>
    <row r="803" spans="1:21" ht="14.4" customHeight="1" x14ac:dyDescent="0.3">
      <c r="A803" s="831">
        <v>4</v>
      </c>
      <c r="B803" s="832" t="s">
        <v>2047</v>
      </c>
      <c r="C803" s="832" t="s">
        <v>2054</v>
      </c>
      <c r="D803" s="833" t="s">
        <v>3990</v>
      </c>
      <c r="E803" s="834" t="s">
        <v>2079</v>
      </c>
      <c r="F803" s="832" t="s">
        <v>2050</v>
      </c>
      <c r="G803" s="832" t="s">
        <v>2633</v>
      </c>
      <c r="H803" s="832" t="s">
        <v>576</v>
      </c>
      <c r="I803" s="832" t="s">
        <v>2637</v>
      </c>
      <c r="J803" s="832" t="s">
        <v>2638</v>
      </c>
      <c r="K803" s="832" t="s">
        <v>2639</v>
      </c>
      <c r="L803" s="835">
        <v>100</v>
      </c>
      <c r="M803" s="835">
        <v>400</v>
      </c>
      <c r="N803" s="832">
        <v>4</v>
      </c>
      <c r="O803" s="836">
        <v>2</v>
      </c>
      <c r="P803" s="835">
        <v>200</v>
      </c>
      <c r="Q803" s="837">
        <v>0.5</v>
      </c>
      <c r="R803" s="832">
        <v>2</v>
      </c>
      <c r="S803" s="837">
        <v>0.5</v>
      </c>
      <c r="T803" s="836">
        <v>1</v>
      </c>
      <c r="U803" s="838">
        <v>0.5</v>
      </c>
    </row>
    <row r="804" spans="1:21" ht="14.4" customHeight="1" x14ac:dyDescent="0.3">
      <c r="A804" s="831">
        <v>4</v>
      </c>
      <c r="B804" s="832" t="s">
        <v>2047</v>
      </c>
      <c r="C804" s="832" t="s">
        <v>2054</v>
      </c>
      <c r="D804" s="833" t="s">
        <v>3990</v>
      </c>
      <c r="E804" s="834" t="s">
        <v>2079</v>
      </c>
      <c r="F804" s="832" t="s">
        <v>2050</v>
      </c>
      <c r="G804" s="832" t="s">
        <v>2633</v>
      </c>
      <c r="H804" s="832" t="s">
        <v>576</v>
      </c>
      <c r="I804" s="832" t="s">
        <v>2640</v>
      </c>
      <c r="J804" s="832" t="s">
        <v>2641</v>
      </c>
      <c r="K804" s="832" t="s">
        <v>2642</v>
      </c>
      <c r="L804" s="835">
        <v>120</v>
      </c>
      <c r="M804" s="835">
        <v>360</v>
      </c>
      <c r="N804" s="832">
        <v>3</v>
      </c>
      <c r="O804" s="836">
        <v>2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4</v>
      </c>
      <c r="B805" s="832" t="s">
        <v>2047</v>
      </c>
      <c r="C805" s="832" t="s">
        <v>2054</v>
      </c>
      <c r="D805" s="833" t="s">
        <v>3990</v>
      </c>
      <c r="E805" s="834" t="s">
        <v>2079</v>
      </c>
      <c r="F805" s="832" t="s">
        <v>2050</v>
      </c>
      <c r="G805" s="832" t="s">
        <v>2643</v>
      </c>
      <c r="H805" s="832" t="s">
        <v>576</v>
      </c>
      <c r="I805" s="832" t="s">
        <v>2644</v>
      </c>
      <c r="J805" s="832" t="s">
        <v>2645</v>
      </c>
      <c r="K805" s="832" t="s">
        <v>2646</v>
      </c>
      <c r="L805" s="835">
        <v>410</v>
      </c>
      <c r="M805" s="835">
        <v>9020</v>
      </c>
      <c r="N805" s="832">
        <v>22</v>
      </c>
      <c r="O805" s="836">
        <v>22</v>
      </c>
      <c r="P805" s="835">
        <v>8610</v>
      </c>
      <c r="Q805" s="837">
        <v>0.95454545454545459</v>
      </c>
      <c r="R805" s="832">
        <v>21</v>
      </c>
      <c r="S805" s="837">
        <v>0.95454545454545459</v>
      </c>
      <c r="T805" s="836">
        <v>21</v>
      </c>
      <c r="U805" s="838">
        <v>0.95454545454545459</v>
      </c>
    </row>
    <row r="806" spans="1:21" ht="14.4" customHeight="1" x14ac:dyDescent="0.3">
      <c r="A806" s="831">
        <v>4</v>
      </c>
      <c r="B806" s="832" t="s">
        <v>2047</v>
      </c>
      <c r="C806" s="832" t="s">
        <v>2054</v>
      </c>
      <c r="D806" s="833" t="s">
        <v>3990</v>
      </c>
      <c r="E806" s="834" t="s">
        <v>2079</v>
      </c>
      <c r="F806" s="832" t="s">
        <v>2050</v>
      </c>
      <c r="G806" s="832" t="s">
        <v>2647</v>
      </c>
      <c r="H806" s="832" t="s">
        <v>576</v>
      </c>
      <c r="I806" s="832" t="s">
        <v>2648</v>
      </c>
      <c r="J806" s="832" t="s">
        <v>2649</v>
      </c>
      <c r="K806" s="832" t="s">
        <v>2650</v>
      </c>
      <c r="L806" s="835">
        <v>900</v>
      </c>
      <c r="M806" s="835">
        <v>3600</v>
      </c>
      <c r="N806" s="832">
        <v>4</v>
      </c>
      <c r="O806" s="836">
        <v>4</v>
      </c>
      <c r="P806" s="835">
        <v>3600</v>
      </c>
      <c r="Q806" s="837">
        <v>1</v>
      </c>
      <c r="R806" s="832">
        <v>4</v>
      </c>
      <c r="S806" s="837">
        <v>1</v>
      </c>
      <c r="T806" s="836">
        <v>4</v>
      </c>
      <c r="U806" s="838">
        <v>1</v>
      </c>
    </row>
    <row r="807" spans="1:21" ht="14.4" customHeight="1" x14ac:dyDescent="0.3">
      <c r="A807" s="831">
        <v>4</v>
      </c>
      <c r="B807" s="832" t="s">
        <v>2047</v>
      </c>
      <c r="C807" s="832" t="s">
        <v>2054</v>
      </c>
      <c r="D807" s="833" t="s">
        <v>3990</v>
      </c>
      <c r="E807" s="834" t="s">
        <v>2079</v>
      </c>
      <c r="F807" s="832" t="s">
        <v>2050</v>
      </c>
      <c r="G807" s="832" t="s">
        <v>2647</v>
      </c>
      <c r="H807" s="832" t="s">
        <v>576</v>
      </c>
      <c r="I807" s="832" t="s">
        <v>2651</v>
      </c>
      <c r="J807" s="832" t="s">
        <v>2652</v>
      </c>
      <c r="K807" s="832" t="s">
        <v>2653</v>
      </c>
      <c r="L807" s="835">
        <v>378.48</v>
      </c>
      <c r="M807" s="835">
        <v>378.48</v>
      </c>
      <c r="N807" s="832">
        <v>1</v>
      </c>
      <c r="O807" s="836">
        <v>1</v>
      </c>
      <c r="P807" s="835">
        <v>378.48</v>
      </c>
      <c r="Q807" s="837">
        <v>1</v>
      </c>
      <c r="R807" s="832">
        <v>1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4</v>
      </c>
      <c r="B808" s="832" t="s">
        <v>2047</v>
      </c>
      <c r="C808" s="832" t="s">
        <v>2054</v>
      </c>
      <c r="D808" s="833" t="s">
        <v>3990</v>
      </c>
      <c r="E808" s="834" t="s">
        <v>2079</v>
      </c>
      <c r="F808" s="832" t="s">
        <v>2050</v>
      </c>
      <c r="G808" s="832" t="s">
        <v>2647</v>
      </c>
      <c r="H808" s="832" t="s">
        <v>576</v>
      </c>
      <c r="I808" s="832" t="s">
        <v>3135</v>
      </c>
      <c r="J808" s="832" t="s">
        <v>3136</v>
      </c>
      <c r="K808" s="832" t="s">
        <v>3137</v>
      </c>
      <c r="L808" s="835">
        <v>58.5</v>
      </c>
      <c r="M808" s="835">
        <v>58.5</v>
      </c>
      <c r="N808" s="832">
        <v>1</v>
      </c>
      <c r="O808" s="836">
        <v>1</v>
      </c>
      <c r="P808" s="835">
        <v>58.5</v>
      </c>
      <c r="Q808" s="837">
        <v>1</v>
      </c>
      <c r="R808" s="832">
        <v>1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4</v>
      </c>
      <c r="B809" s="832" t="s">
        <v>2047</v>
      </c>
      <c r="C809" s="832" t="s">
        <v>2054</v>
      </c>
      <c r="D809" s="833" t="s">
        <v>3990</v>
      </c>
      <c r="E809" s="834" t="s">
        <v>2081</v>
      </c>
      <c r="F809" s="832" t="s">
        <v>2048</v>
      </c>
      <c r="G809" s="832" t="s">
        <v>2161</v>
      </c>
      <c r="H809" s="832" t="s">
        <v>576</v>
      </c>
      <c r="I809" s="832" t="s">
        <v>3341</v>
      </c>
      <c r="J809" s="832" t="s">
        <v>1123</v>
      </c>
      <c r="K809" s="832" t="s">
        <v>3342</v>
      </c>
      <c r="L809" s="835">
        <v>85.15</v>
      </c>
      <c r="M809" s="835">
        <v>85.15</v>
      </c>
      <c r="N809" s="832">
        <v>1</v>
      </c>
      <c r="O809" s="836">
        <v>0.5</v>
      </c>
      <c r="P809" s="835">
        <v>85.15</v>
      </c>
      <c r="Q809" s="837">
        <v>1</v>
      </c>
      <c r="R809" s="832">
        <v>1</v>
      </c>
      <c r="S809" s="837">
        <v>1</v>
      </c>
      <c r="T809" s="836">
        <v>0.5</v>
      </c>
      <c r="U809" s="838">
        <v>1</v>
      </c>
    </row>
    <row r="810" spans="1:21" ht="14.4" customHeight="1" x14ac:dyDescent="0.3">
      <c r="A810" s="831">
        <v>4</v>
      </c>
      <c r="B810" s="832" t="s">
        <v>2047</v>
      </c>
      <c r="C810" s="832" t="s">
        <v>2054</v>
      </c>
      <c r="D810" s="833" t="s">
        <v>3990</v>
      </c>
      <c r="E810" s="834" t="s">
        <v>2081</v>
      </c>
      <c r="F810" s="832" t="s">
        <v>2048</v>
      </c>
      <c r="G810" s="832" t="s">
        <v>2174</v>
      </c>
      <c r="H810" s="832" t="s">
        <v>576</v>
      </c>
      <c r="I810" s="832" t="s">
        <v>3343</v>
      </c>
      <c r="J810" s="832" t="s">
        <v>693</v>
      </c>
      <c r="K810" s="832" t="s">
        <v>2176</v>
      </c>
      <c r="L810" s="835">
        <v>182.22</v>
      </c>
      <c r="M810" s="835">
        <v>182.22</v>
      </c>
      <c r="N810" s="832">
        <v>1</v>
      </c>
      <c r="O810" s="836">
        <v>0.5</v>
      </c>
      <c r="P810" s="835">
        <v>182.22</v>
      </c>
      <c r="Q810" s="837">
        <v>1</v>
      </c>
      <c r="R810" s="832">
        <v>1</v>
      </c>
      <c r="S810" s="837">
        <v>1</v>
      </c>
      <c r="T810" s="836">
        <v>0.5</v>
      </c>
      <c r="U810" s="838">
        <v>1</v>
      </c>
    </row>
    <row r="811" spans="1:21" ht="14.4" customHeight="1" x14ac:dyDescent="0.3">
      <c r="A811" s="831">
        <v>4</v>
      </c>
      <c r="B811" s="832" t="s">
        <v>2047</v>
      </c>
      <c r="C811" s="832" t="s">
        <v>2054</v>
      </c>
      <c r="D811" s="833" t="s">
        <v>3990</v>
      </c>
      <c r="E811" s="834" t="s">
        <v>2081</v>
      </c>
      <c r="F811" s="832" t="s">
        <v>2048</v>
      </c>
      <c r="G811" s="832" t="s">
        <v>2132</v>
      </c>
      <c r="H811" s="832" t="s">
        <v>576</v>
      </c>
      <c r="I811" s="832" t="s">
        <v>3344</v>
      </c>
      <c r="J811" s="832" t="s">
        <v>3345</v>
      </c>
      <c r="K811" s="832" t="s">
        <v>3346</v>
      </c>
      <c r="L811" s="835">
        <v>167.58</v>
      </c>
      <c r="M811" s="835">
        <v>335.16</v>
      </c>
      <c r="N811" s="832">
        <v>2</v>
      </c>
      <c r="O811" s="836">
        <v>0.5</v>
      </c>
      <c r="P811" s="835">
        <v>335.16</v>
      </c>
      <c r="Q811" s="837">
        <v>1</v>
      </c>
      <c r="R811" s="832">
        <v>2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4</v>
      </c>
      <c r="B812" s="832" t="s">
        <v>2047</v>
      </c>
      <c r="C812" s="832" t="s">
        <v>2054</v>
      </c>
      <c r="D812" s="833" t="s">
        <v>3990</v>
      </c>
      <c r="E812" s="834" t="s">
        <v>2081</v>
      </c>
      <c r="F812" s="832" t="s">
        <v>2048</v>
      </c>
      <c r="G812" s="832" t="s">
        <v>3291</v>
      </c>
      <c r="H812" s="832" t="s">
        <v>576</v>
      </c>
      <c r="I812" s="832" t="s">
        <v>3347</v>
      </c>
      <c r="J812" s="832" t="s">
        <v>3348</v>
      </c>
      <c r="K812" s="832" t="s">
        <v>3349</v>
      </c>
      <c r="L812" s="835">
        <v>300.33</v>
      </c>
      <c r="M812" s="835">
        <v>300.33</v>
      </c>
      <c r="N812" s="832">
        <v>1</v>
      </c>
      <c r="O812" s="836">
        <v>0.5</v>
      </c>
      <c r="P812" s="835">
        <v>300.33</v>
      </c>
      <c r="Q812" s="837">
        <v>1</v>
      </c>
      <c r="R812" s="832">
        <v>1</v>
      </c>
      <c r="S812" s="837">
        <v>1</v>
      </c>
      <c r="T812" s="836">
        <v>0.5</v>
      </c>
      <c r="U812" s="838">
        <v>1</v>
      </c>
    </row>
    <row r="813" spans="1:21" ht="14.4" customHeight="1" x14ac:dyDescent="0.3">
      <c r="A813" s="831">
        <v>4</v>
      </c>
      <c r="B813" s="832" t="s">
        <v>2047</v>
      </c>
      <c r="C813" s="832" t="s">
        <v>2054</v>
      </c>
      <c r="D813" s="833" t="s">
        <v>3990</v>
      </c>
      <c r="E813" s="834" t="s">
        <v>2081</v>
      </c>
      <c r="F813" s="832" t="s">
        <v>2048</v>
      </c>
      <c r="G813" s="832" t="s">
        <v>2154</v>
      </c>
      <c r="H813" s="832" t="s">
        <v>576</v>
      </c>
      <c r="I813" s="832" t="s">
        <v>2155</v>
      </c>
      <c r="J813" s="832" t="s">
        <v>677</v>
      </c>
      <c r="K813" s="832" t="s">
        <v>678</v>
      </c>
      <c r="L813" s="835">
        <v>38.5</v>
      </c>
      <c r="M813" s="835">
        <v>77</v>
      </c>
      <c r="N813" s="832">
        <v>2</v>
      </c>
      <c r="O813" s="836">
        <v>0.5</v>
      </c>
      <c r="P813" s="835">
        <v>77</v>
      </c>
      <c r="Q813" s="837">
        <v>1</v>
      </c>
      <c r="R813" s="832">
        <v>2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4</v>
      </c>
      <c r="B814" s="832" t="s">
        <v>2047</v>
      </c>
      <c r="C814" s="832" t="s">
        <v>2054</v>
      </c>
      <c r="D814" s="833" t="s">
        <v>3990</v>
      </c>
      <c r="E814" s="834" t="s">
        <v>2081</v>
      </c>
      <c r="F814" s="832" t="s">
        <v>2048</v>
      </c>
      <c r="G814" s="832" t="s">
        <v>3350</v>
      </c>
      <c r="H814" s="832" t="s">
        <v>576</v>
      </c>
      <c r="I814" s="832" t="s">
        <v>3351</v>
      </c>
      <c r="J814" s="832" t="s">
        <v>3352</v>
      </c>
      <c r="K814" s="832" t="s">
        <v>3353</v>
      </c>
      <c r="L814" s="835">
        <v>2925.58</v>
      </c>
      <c r="M814" s="835">
        <v>2925.58</v>
      </c>
      <c r="N814" s="832">
        <v>1</v>
      </c>
      <c r="O814" s="836">
        <v>0.5</v>
      </c>
      <c r="P814" s="835">
        <v>2925.58</v>
      </c>
      <c r="Q814" s="837">
        <v>1</v>
      </c>
      <c r="R814" s="832">
        <v>1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4</v>
      </c>
      <c r="B815" s="832" t="s">
        <v>2047</v>
      </c>
      <c r="C815" s="832" t="s">
        <v>2054</v>
      </c>
      <c r="D815" s="833" t="s">
        <v>3990</v>
      </c>
      <c r="E815" s="834" t="s">
        <v>2081</v>
      </c>
      <c r="F815" s="832" t="s">
        <v>2048</v>
      </c>
      <c r="G815" s="832" t="s">
        <v>2169</v>
      </c>
      <c r="H815" s="832" t="s">
        <v>576</v>
      </c>
      <c r="I815" s="832" t="s">
        <v>2182</v>
      </c>
      <c r="J815" s="832" t="s">
        <v>650</v>
      </c>
      <c r="K815" s="832" t="s">
        <v>2183</v>
      </c>
      <c r="L815" s="835">
        <v>35.25</v>
      </c>
      <c r="M815" s="835">
        <v>35.25</v>
      </c>
      <c r="N815" s="832">
        <v>1</v>
      </c>
      <c r="O815" s="836">
        <v>0.5</v>
      </c>
      <c r="P815" s="835">
        <v>35.25</v>
      </c>
      <c r="Q815" s="837">
        <v>1</v>
      </c>
      <c r="R815" s="832">
        <v>1</v>
      </c>
      <c r="S815" s="837">
        <v>1</v>
      </c>
      <c r="T815" s="836">
        <v>0.5</v>
      </c>
      <c r="U815" s="838">
        <v>1</v>
      </c>
    </row>
    <row r="816" spans="1:21" ht="14.4" customHeight="1" x14ac:dyDescent="0.3">
      <c r="A816" s="831">
        <v>4</v>
      </c>
      <c r="B816" s="832" t="s">
        <v>2047</v>
      </c>
      <c r="C816" s="832" t="s">
        <v>2054</v>
      </c>
      <c r="D816" s="833" t="s">
        <v>3990</v>
      </c>
      <c r="E816" s="834" t="s">
        <v>2081</v>
      </c>
      <c r="F816" s="832" t="s">
        <v>2048</v>
      </c>
      <c r="G816" s="832" t="s">
        <v>2169</v>
      </c>
      <c r="H816" s="832" t="s">
        <v>576</v>
      </c>
      <c r="I816" s="832" t="s">
        <v>3354</v>
      </c>
      <c r="J816" s="832" t="s">
        <v>650</v>
      </c>
      <c r="K816" s="832" t="s">
        <v>3355</v>
      </c>
      <c r="L816" s="835">
        <v>35.25</v>
      </c>
      <c r="M816" s="835">
        <v>70.5</v>
      </c>
      <c r="N816" s="832">
        <v>2</v>
      </c>
      <c r="O816" s="836">
        <v>1</v>
      </c>
      <c r="P816" s="835">
        <v>70.5</v>
      </c>
      <c r="Q816" s="837">
        <v>1</v>
      </c>
      <c r="R816" s="832">
        <v>2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4</v>
      </c>
      <c r="B817" s="832" t="s">
        <v>2047</v>
      </c>
      <c r="C817" s="832" t="s">
        <v>2054</v>
      </c>
      <c r="D817" s="833" t="s">
        <v>3990</v>
      </c>
      <c r="E817" s="834" t="s">
        <v>2081</v>
      </c>
      <c r="F817" s="832" t="s">
        <v>2048</v>
      </c>
      <c r="G817" s="832" t="s">
        <v>3356</v>
      </c>
      <c r="H817" s="832" t="s">
        <v>576</v>
      </c>
      <c r="I817" s="832" t="s">
        <v>3357</v>
      </c>
      <c r="J817" s="832" t="s">
        <v>3358</v>
      </c>
      <c r="K817" s="832" t="s">
        <v>3359</v>
      </c>
      <c r="L817" s="835">
        <v>218.62</v>
      </c>
      <c r="M817" s="835">
        <v>218.62</v>
      </c>
      <c r="N817" s="832">
        <v>1</v>
      </c>
      <c r="O817" s="836">
        <v>0.5</v>
      </c>
      <c r="P817" s="835">
        <v>218.62</v>
      </c>
      <c r="Q817" s="837">
        <v>1</v>
      </c>
      <c r="R817" s="832">
        <v>1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4</v>
      </c>
      <c r="B818" s="832" t="s">
        <v>2047</v>
      </c>
      <c r="C818" s="832" t="s">
        <v>2054</v>
      </c>
      <c r="D818" s="833" t="s">
        <v>3990</v>
      </c>
      <c r="E818" s="834" t="s">
        <v>2081</v>
      </c>
      <c r="F818" s="832" t="s">
        <v>2048</v>
      </c>
      <c r="G818" s="832" t="s">
        <v>3360</v>
      </c>
      <c r="H818" s="832" t="s">
        <v>576</v>
      </c>
      <c r="I818" s="832" t="s">
        <v>3361</v>
      </c>
      <c r="J818" s="832" t="s">
        <v>3362</v>
      </c>
      <c r="K818" s="832" t="s">
        <v>3363</v>
      </c>
      <c r="L818" s="835">
        <v>294.86</v>
      </c>
      <c r="M818" s="835">
        <v>884.58</v>
      </c>
      <c r="N818" s="832">
        <v>3</v>
      </c>
      <c r="O818" s="836">
        <v>0.5</v>
      </c>
      <c r="P818" s="835">
        <v>884.58</v>
      </c>
      <c r="Q818" s="837">
        <v>1</v>
      </c>
      <c r="R818" s="832">
        <v>3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4</v>
      </c>
      <c r="B819" s="832" t="s">
        <v>2047</v>
      </c>
      <c r="C819" s="832" t="s">
        <v>2054</v>
      </c>
      <c r="D819" s="833" t="s">
        <v>3990</v>
      </c>
      <c r="E819" s="834" t="s">
        <v>2081</v>
      </c>
      <c r="F819" s="832" t="s">
        <v>2048</v>
      </c>
      <c r="G819" s="832" t="s">
        <v>3163</v>
      </c>
      <c r="H819" s="832" t="s">
        <v>576</v>
      </c>
      <c r="I819" s="832" t="s">
        <v>3364</v>
      </c>
      <c r="J819" s="832" t="s">
        <v>3365</v>
      </c>
      <c r="K819" s="832" t="s">
        <v>3166</v>
      </c>
      <c r="L819" s="835">
        <v>430.05</v>
      </c>
      <c r="M819" s="835">
        <v>430.05</v>
      </c>
      <c r="N819" s="832">
        <v>1</v>
      </c>
      <c r="O819" s="836">
        <v>0.5</v>
      </c>
      <c r="P819" s="835">
        <v>430.05</v>
      </c>
      <c r="Q819" s="837">
        <v>1</v>
      </c>
      <c r="R819" s="832">
        <v>1</v>
      </c>
      <c r="S819" s="837">
        <v>1</v>
      </c>
      <c r="T819" s="836">
        <v>0.5</v>
      </c>
      <c r="U819" s="838">
        <v>1</v>
      </c>
    </row>
    <row r="820" spans="1:21" ht="14.4" customHeight="1" x14ac:dyDescent="0.3">
      <c r="A820" s="831">
        <v>4</v>
      </c>
      <c r="B820" s="832" t="s">
        <v>2047</v>
      </c>
      <c r="C820" s="832" t="s">
        <v>2054</v>
      </c>
      <c r="D820" s="833" t="s">
        <v>3990</v>
      </c>
      <c r="E820" s="834" t="s">
        <v>2081</v>
      </c>
      <c r="F820" s="832" t="s">
        <v>2048</v>
      </c>
      <c r="G820" s="832" t="s">
        <v>3366</v>
      </c>
      <c r="H820" s="832" t="s">
        <v>628</v>
      </c>
      <c r="I820" s="832" t="s">
        <v>1931</v>
      </c>
      <c r="J820" s="832" t="s">
        <v>1236</v>
      </c>
      <c r="K820" s="832" t="s">
        <v>1932</v>
      </c>
      <c r="L820" s="835">
        <v>63.75</v>
      </c>
      <c r="M820" s="835">
        <v>63.75</v>
      </c>
      <c r="N820" s="832">
        <v>1</v>
      </c>
      <c r="O820" s="836">
        <v>0.5</v>
      </c>
      <c r="P820" s="835">
        <v>63.75</v>
      </c>
      <c r="Q820" s="837">
        <v>1</v>
      </c>
      <c r="R820" s="832">
        <v>1</v>
      </c>
      <c r="S820" s="837">
        <v>1</v>
      </c>
      <c r="T820" s="836">
        <v>0.5</v>
      </c>
      <c r="U820" s="838">
        <v>1</v>
      </c>
    </row>
    <row r="821" spans="1:21" ht="14.4" customHeight="1" x14ac:dyDescent="0.3">
      <c r="A821" s="831">
        <v>4</v>
      </c>
      <c r="B821" s="832" t="s">
        <v>2047</v>
      </c>
      <c r="C821" s="832" t="s">
        <v>2054</v>
      </c>
      <c r="D821" s="833" t="s">
        <v>3990</v>
      </c>
      <c r="E821" s="834" t="s">
        <v>2081</v>
      </c>
      <c r="F821" s="832" t="s">
        <v>2048</v>
      </c>
      <c r="G821" s="832" t="s">
        <v>3367</v>
      </c>
      <c r="H821" s="832" t="s">
        <v>576</v>
      </c>
      <c r="I821" s="832" t="s">
        <v>3368</v>
      </c>
      <c r="J821" s="832" t="s">
        <v>3369</v>
      </c>
      <c r="K821" s="832" t="s">
        <v>2853</v>
      </c>
      <c r="L821" s="835">
        <v>3687.57</v>
      </c>
      <c r="M821" s="835">
        <v>3687.57</v>
      </c>
      <c r="N821" s="832">
        <v>1</v>
      </c>
      <c r="O821" s="836">
        <v>0.5</v>
      </c>
      <c r="P821" s="835">
        <v>3687.57</v>
      </c>
      <c r="Q821" s="837">
        <v>1</v>
      </c>
      <c r="R821" s="832">
        <v>1</v>
      </c>
      <c r="S821" s="837">
        <v>1</v>
      </c>
      <c r="T821" s="836">
        <v>0.5</v>
      </c>
      <c r="U821" s="838">
        <v>1</v>
      </c>
    </row>
    <row r="822" spans="1:21" ht="14.4" customHeight="1" x14ac:dyDescent="0.3">
      <c r="A822" s="831">
        <v>4</v>
      </c>
      <c r="B822" s="832" t="s">
        <v>2047</v>
      </c>
      <c r="C822" s="832" t="s">
        <v>2054</v>
      </c>
      <c r="D822" s="833" t="s">
        <v>3990</v>
      </c>
      <c r="E822" s="834" t="s">
        <v>2081</v>
      </c>
      <c r="F822" s="832" t="s">
        <v>2049</v>
      </c>
      <c r="G822" s="832" t="s">
        <v>2114</v>
      </c>
      <c r="H822" s="832" t="s">
        <v>576</v>
      </c>
      <c r="I822" s="832" t="s">
        <v>2115</v>
      </c>
      <c r="J822" s="832" t="s">
        <v>2116</v>
      </c>
      <c r="K822" s="832"/>
      <c r="L822" s="835">
        <v>0</v>
      </c>
      <c r="M822" s="835">
        <v>0</v>
      </c>
      <c r="N822" s="832">
        <v>2</v>
      </c>
      <c r="O822" s="836">
        <v>2</v>
      </c>
      <c r="P822" s="835">
        <v>0</v>
      </c>
      <c r="Q822" s="837"/>
      <c r="R822" s="832">
        <v>2</v>
      </c>
      <c r="S822" s="837">
        <v>1</v>
      </c>
      <c r="T822" s="836">
        <v>2</v>
      </c>
      <c r="U822" s="838">
        <v>1</v>
      </c>
    </row>
    <row r="823" spans="1:21" ht="14.4" customHeight="1" x14ac:dyDescent="0.3">
      <c r="A823" s="831">
        <v>4</v>
      </c>
      <c r="B823" s="832" t="s">
        <v>2047</v>
      </c>
      <c r="C823" s="832" t="s">
        <v>2054</v>
      </c>
      <c r="D823" s="833" t="s">
        <v>3990</v>
      </c>
      <c r="E823" s="834" t="s">
        <v>2081</v>
      </c>
      <c r="F823" s="832" t="s">
        <v>2050</v>
      </c>
      <c r="G823" s="832" t="s">
        <v>2643</v>
      </c>
      <c r="H823" s="832" t="s">
        <v>576</v>
      </c>
      <c r="I823" s="832" t="s">
        <v>2644</v>
      </c>
      <c r="J823" s="832" t="s">
        <v>2645</v>
      </c>
      <c r="K823" s="832" t="s">
        <v>2646</v>
      </c>
      <c r="L823" s="835">
        <v>410</v>
      </c>
      <c r="M823" s="835">
        <v>2870</v>
      </c>
      <c r="N823" s="832">
        <v>7</v>
      </c>
      <c r="O823" s="836">
        <v>7</v>
      </c>
      <c r="P823" s="835">
        <v>2870</v>
      </c>
      <c r="Q823" s="837">
        <v>1</v>
      </c>
      <c r="R823" s="832">
        <v>7</v>
      </c>
      <c r="S823" s="837">
        <v>1</v>
      </c>
      <c r="T823" s="836">
        <v>7</v>
      </c>
      <c r="U823" s="838">
        <v>1</v>
      </c>
    </row>
    <row r="824" spans="1:21" ht="14.4" customHeight="1" x14ac:dyDescent="0.3">
      <c r="A824" s="831">
        <v>4</v>
      </c>
      <c r="B824" s="832" t="s">
        <v>2047</v>
      </c>
      <c r="C824" s="832" t="s">
        <v>2054</v>
      </c>
      <c r="D824" s="833" t="s">
        <v>3990</v>
      </c>
      <c r="E824" s="834" t="s">
        <v>2083</v>
      </c>
      <c r="F824" s="832" t="s">
        <v>2050</v>
      </c>
      <c r="G824" s="832" t="s">
        <v>2643</v>
      </c>
      <c r="H824" s="832" t="s">
        <v>576</v>
      </c>
      <c r="I824" s="832" t="s">
        <v>2644</v>
      </c>
      <c r="J824" s="832" t="s">
        <v>2645</v>
      </c>
      <c r="K824" s="832" t="s">
        <v>2646</v>
      </c>
      <c r="L824" s="835">
        <v>410</v>
      </c>
      <c r="M824" s="835">
        <v>1230</v>
      </c>
      <c r="N824" s="832">
        <v>3</v>
      </c>
      <c r="O824" s="836">
        <v>3</v>
      </c>
      <c r="P824" s="835">
        <v>1230</v>
      </c>
      <c r="Q824" s="837">
        <v>1</v>
      </c>
      <c r="R824" s="832">
        <v>3</v>
      </c>
      <c r="S824" s="837">
        <v>1</v>
      </c>
      <c r="T824" s="836">
        <v>3</v>
      </c>
      <c r="U824" s="838">
        <v>1</v>
      </c>
    </row>
    <row r="825" spans="1:21" ht="14.4" customHeight="1" x14ac:dyDescent="0.3">
      <c r="A825" s="831">
        <v>4</v>
      </c>
      <c r="B825" s="832" t="s">
        <v>2047</v>
      </c>
      <c r="C825" s="832" t="s">
        <v>2054</v>
      </c>
      <c r="D825" s="833" t="s">
        <v>3990</v>
      </c>
      <c r="E825" s="834" t="s">
        <v>2083</v>
      </c>
      <c r="F825" s="832" t="s">
        <v>2050</v>
      </c>
      <c r="G825" s="832" t="s">
        <v>2643</v>
      </c>
      <c r="H825" s="832" t="s">
        <v>576</v>
      </c>
      <c r="I825" s="832" t="s">
        <v>2727</v>
      </c>
      <c r="J825" s="832" t="s">
        <v>2728</v>
      </c>
      <c r="K825" s="832" t="s">
        <v>2729</v>
      </c>
      <c r="L825" s="835">
        <v>566</v>
      </c>
      <c r="M825" s="835">
        <v>566</v>
      </c>
      <c r="N825" s="832">
        <v>1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4</v>
      </c>
      <c r="B826" s="832" t="s">
        <v>2047</v>
      </c>
      <c r="C826" s="832" t="s">
        <v>2054</v>
      </c>
      <c r="D826" s="833" t="s">
        <v>3990</v>
      </c>
      <c r="E826" s="834" t="s">
        <v>2086</v>
      </c>
      <c r="F826" s="832" t="s">
        <v>2048</v>
      </c>
      <c r="G826" s="832" t="s">
        <v>2810</v>
      </c>
      <c r="H826" s="832" t="s">
        <v>628</v>
      </c>
      <c r="I826" s="832" t="s">
        <v>2035</v>
      </c>
      <c r="J826" s="832" t="s">
        <v>1840</v>
      </c>
      <c r="K826" s="832" t="s">
        <v>2036</v>
      </c>
      <c r="L826" s="835">
        <v>9.4</v>
      </c>
      <c r="M826" s="835">
        <v>112.80000000000001</v>
      </c>
      <c r="N826" s="832">
        <v>12</v>
      </c>
      <c r="O826" s="836">
        <v>1.5</v>
      </c>
      <c r="P826" s="835">
        <v>112.80000000000001</v>
      </c>
      <c r="Q826" s="837">
        <v>1</v>
      </c>
      <c r="R826" s="832">
        <v>12</v>
      </c>
      <c r="S826" s="837">
        <v>1</v>
      </c>
      <c r="T826" s="836">
        <v>1.5</v>
      </c>
      <c r="U826" s="838">
        <v>1</v>
      </c>
    </row>
    <row r="827" spans="1:21" ht="14.4" customHeight="1" x14ac:dyDescent="0.3">
      <c r="A827" s="831">
        <v>4</v>
      </c>
      <c r="B827" s="832" t="s">
        <v>2047</v>
      </c>
      <c r="C827" s="832" t="s">
        <v>2054</v>
      </c>
      <c r="D827" s="833" t="s">
        <v>3990</v>
      </c>
      <c r="E827" s="834" t="s">
        <v>2086</v>
      </c>
      <c r="F827" s="832" t="s">
        <v>2048</v>
      </c>
      <c r="G827" s="832" t="s">
        <v>2117</v>
      </c>
      <c r="H827" s="832" t="s">
        <v>628</v>
      </c>
      <c r="I827" s="832" t="s">
        <v>1660</v>
      </c>
      <c r="J827" s="832" t="s">
        <v>683</v>
      </c>
      <c r="K827" s="832" t="s">
        <v>1661</v>
      </c>
      <c r="L827" s="835">
        <v>160.03</v>
      </c>
      <c r="M827" s="835">
        <v>160.03</v>
      </c>
      <c r="N827" s="832">
        <v>1</v>
      </c>
      <c r="O827" s="836">
        <v>1</v>
      </c>
      <c r="P827" s="835">
        <v>160.03</v>
      </c>
      <c r="Q827" s="837">
        <v>1</v>
      </c>
      <c r="R827" s="832">
        <v>1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4</v>
      </c>
      <c r="B828" s="832" t="s">
        <v>2047</v>
      </c>
      <c r="C828" s="832" t="s">
        <v>2054</v>
      </c>
      <c r="D828" s="833" t="s">
        <v>3990</v>
      </c>
      <c r="E828" s="834" t="s">
        <v>2086</v>
      </c>
      <c r="F828" s="832" t="s">
        <v>2048</v>
      </c>
      <c r="G828" s="832" t="s">
        <v>3370</v>
      </c>
      <c r="H828" s="832" t="s">
        <v>628</v>
      </c>
      <c r="I828" s="832" t="s">
        <v>1947</v>
      </c>
      <c r="J828" s="832" t="s">
        <v>1381</v>
      </c>
      <c r="K828" s="832" t="s">
        <v>1948</v>
      </c>
      <c r="L828" s="835">
        <v>0</v>
      </c>
      <c r="M828" s="835">
        <v>0</v>
      </c>
      <c r="N828" s="832">
        <v>1</v>
      </c>
      <c r="O828" s="836">
        <v>0.5</v>
      </c>
      <c r="P828" s="835">
        <v>0</v>
      </c>
      <c r="Q828" s="837"/>
      <c r="R828" s="832">
        <v>1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4</v>
      </c>
      <c r="B829" s="832" t="s">
        <v>2047</v>
      </c>
      <c r="C829" s="832" t="s">
        <v>2054</v>
      </c>
      <c r="D829" s="833" t="s">
        <v>3990</v>
      </c>
      <c r="E829" s="834" t="s">
        <v>2086</v>
      </c>
      <c r="F829" s="832" t="s">
        <v>2048</v>
      </c>
      <c r="G829" s="832" t="s">
        <v>2204</v>
      </c>
      <c r="H829" s="832" t="s">
        <v>628</v>
      </c>
      <c r="I829" s="832" t="s">
        <v>2205</v>
      </c>
      <c r="J829" s="832" t="s">
        <v>2206</v>
      </c>
      <c r="K829" s="832" t="s">
        <v>2207</v>
      </c>
      <c r="L829" s="835">
        <v>119.7</v>
      </c>
      <c r="M829" s="835">
        <v>119.7</v>
      </c>
      <c r="N829" s="832">
        <v>1</v>
      </c>
      <c r="O829" s="836">
        <v>1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4</v>
      </c>
      <c r="B830" s="832" t="s">
        <v>2047</v>
      </c>
      <c r="C830" s="832" t="s">
        <v>2054</v>
      </c>
      <c r="D830" s="833" t="s">
        <v>3990</v>
      </c>
      <c r="E830" s="834" t="s">
        <v>2086</v>
      </c>
      <c r="F830" s="832" t="s">
        <v>2048</v>
      </c>
      <c r="G830" s="832" t="s">
        <v>2856</v>
      </c>
      <c r="H830" s="832" t="s">
        <v>576</v>
      </c>
      <c r="I830" s="832" t="s">
        <v>3371</v>
      </c>
      <c r="J830" s="832" t="s">
        <v>2858</v>
      </c>
      <c r="K830" s="832" t="s">
        <v>3372</v>
      </c>
      <c r="L830" s="835">
        <v>86.02</v>
      </c>
      <c r="M830" s="835">
        <v>258.06</v>
      </c>
      <c r="N830" s="832">
        <v>3</v>
      </c>
      <c r="O830" s="836">
        <v>2</v>
      </c>
      <c r="P830" s="835">
        <v>86.02</v>
      </c>
      <c r="Q830" s="837">
        <v>0.33333333333333331</v>
      </c>
      <c r="R830" s="832">
        <v>1</v>
      </c>
      <c r="S830" s="837">
        <v>0.33333333333333331</v>
      </c>
      <c r="T830" s="836">
        <v>1</v>
      </c>
      <c r="U830" s="838">
        <v>0.5</v>
      </c>
    </row>
    <row r="831" spans="1:21" ht="14.4" customHeight="1" x14ac:dyDescent="0.3">
      <c r="A831" s="831">
        <v>4</v>
      </c>
      <c r="B831" s="832" t="s">
        <v>2047</v>
      </c>
      <c r="C831" s="832" t="s">
        <v>2054</v>
      </c>
      <c r="D831" s="833" t="s">
        <v>3990</v>
      </c>
      <c r="E831" s="834" t="s">
        <v>2086</v>
      </c>
      <c r="F831" s="832" t="s">
        <v>2048</v>
      </c>
      <c r="G831" s="832" t="s">
        <v>2746</v>
      </c>
      <c r="H831" s="832" t="s">
        <v>576</v>
      </c>
      <c r="I831" s="832" t="s">
        <v>3373</v>
      </c>
      <c r="J831" s="832" t="s">
        <v>2748</v>
      </c>
      <c r="K831" s="832" t="s">
        <v>3374</v>
      </c>
      <c r="L831" s="835">
        <v>0</v>
      </c>
      <c r="M831" s="835">
        <v>0</v>
      </c>
      <c r="N831" s="832">
        <v>1</v>
      </c>
      <c r="O831" s="836">
        <v>1</v>
      </c>
      <c r="P831" s="835">
        <v>0</v>
      </c>
      <c r="Q831" s="837"/>
      <c r="R831" s="832">
        <v>1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4</v>
      </c>
      <c r="B832" s="832" t="s">
        <v>2047</v>
      </c>
      <c r="C832" s="832" t="s">
        <v>2054</v>
      </c>
      <c r="D832" s="833" t="s">
        <v>3990</v>
      </c>
      <c r="E832" s="834" t="s">
        <v>2086</v>
      </c>
      <c r="F832" s="832" t="s">
        <v>2048</v>
      </c>
      <c r="G832" s="832" t="s">
        <v>2864</v>
      </c>
      <c r="H832" s="832" t="s">
        <v>628</v>
      </c>
      <c r="I832" s="832" t="s">
        <v>3375</v>
      </c>
      <c r="J832" s="832" t="s">
        <v>2866</v>
      </c>
      <c r="K832" s="832" t="s">
        <v>1038</v>
      </c>
      <c r="L832" s="835">
        <v>170.52</v>
      </c>
      <c r="M832" s="835">
        <v>341.04</v>
      </c>
      <c r="N832" s="832">
        <v>2</v>
      </c>
      <c r="O832" s="836">
        <v>1</v>
      </c>
      <c r="P832" s="835">
        <v>341.04</v>
      </c>
      <c r="Q832" s="837">
        <v>1</v>
      </c>
      <c r="R832" s="832">
        <v>2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4</v>
      </c>
      <c r="B833" s="832" t="s">
        <v>2047</v>
      </c>
      <c r="C833" s="832" t="s">
        <v>2054</v>
      </c>
      <c r="D833" s="833" t="s">
        <v>3990</v>
      </c>
      <c r="E833" s="834" t="s">
        <v>2086</v>
      </c>
      <c r="F833" s="832" t="s">
        <v>2048</v>
      </c>
      <c r="G833" s="832" t="s">
        <v>2864</v>
      </c>
      <c r="H833" s="832" t="s">
        <v>628</v>
      </c>
      <c r="I833" s="832" t="s">
        <v>3376</v>
      </c>
      <c r="J833" s="832" t="s">
        <v>2866</v>
      </c>
      <c r="K833" s="832" t="s">
        <v>3377</v>
      </c>
      <c r="L833" s="835">
        <v>85.27</v>
      </c>
      <c r="M833" s="835">
        <v>170.54</v>
      </c>
      <c r="N833" s="832">
        <v>2</v>
      </c>
      <c r="O833" s="836">
        <v>1</v>
      </c>
      <c r="P833" s="835">
        <v>170.54</v>
      </c>
      <c r="Q833" s="837">
        <v>1</v>
      </c>
      <c r="R833" s="832">
        <v>2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4</v>
      </c>
      <c r="B834" s="832" t="s">
        <v>2047</v>
      </c>
      <c r="C834" s="832" t="s">
        <v>2054</v>
      </c>
      <c r="D834" s="833" t="s">
        <v>3990</v>
      </c>
      <c r="E834" s="834" t="s">
        <v>2086</v>
      </c>
      <c r="F834" s="832" t="s">
        <v>2048</v>
      </c>
      <c r="G834" s="832" t="s">
        <v>2749</v>
      </c>
      <c r="H834" s="832" t="s">
        <v>576</v>
      </c>
      <c r="I834" s="832" t="s">
        <v>3378</v>
      </c>
      <c r="J834" s="832" t="s">
        <v>3379</v>
      </c>
      <c r="K834" s="832" t="s">
        <v>2751</v>
      </c>
      <c r="L834" s="835">
        <v>176.32</v>
      </c>
      <c r="M834" s="835">
        <v>176.32</v>
      </c>
      <c r="N834" s="832">
        <v>1</v>
      </c>
      <c r="O834" s="836">
        <v>1</v>
      </c>
      <c r="P834" s="835">
        <v>176.32</v>
      </c>
      <c r="Q834" s="837">
        <v>1</v>
      </c>
      <c r="R834" s="832">
        <v>1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4</v>
      </c>
      <c r="B835" s="832" t="s">
        <v>2047</v>
      </c>
      <c r="C835" s="832" t="s">
        <v>2054</v>
      </c>
      <c r="D835" s="833" t="s">
        <v>3990</v>
      </c>
      <c r="E835" s="834" t="s">
        <v>2086</v>
      </c>
      <c r="F835" s="832" t="s">
        <v>2048</v>
      </c>
      <c r="G835" s="832" t="s">
        <v>2749</v>
      </c>
      <c r="H835" s="832" t="s">
        <v>576</v>
      </c>
      <c r="I835" s="832" t="s">
        <v>3380</v>
      </c>
      <c r="J835" s="832" t="s">
        <v>3379</v>
      </c>
      <c r="K835" s="832" t="s">
        <v>1844</v>
      </c>
      <c r="L835" s="835">
        <v>97.96</v>
      </c>
      <c r="M835" s="835">
        <v>97.96</v>
      </c>
      <c r="N835" s="832">
        <v>1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4</v>
      </c>
      <c r="B836" s="832" t="s">
        <v>2047</v>
      </c>
      <c r="C836" s="832" t="s">
        <v>2054</v>
      </c>
      <c r="D836" s="833" t="s">
        <v>3990</v>
      </c>
      <c r="E836" s="834" t="s">
        <v>2086</v>
      </c>
      <c r="F836" s="832" t="s">
        <v>2048</v>
      </c>
      <c r="G836" s="832" t="s">
        <v>2208</v>
      </c>
      <c r="H836" s="832" t="s">
        <v>576</v>
      </c>
      <c r="I836" s="832" t="s">
        <v>3381</v>
      </c>
      <c r="J836" s="832" t="s">
        <v>1037</v>
      </c>
      <c r="K836" s="832" t="s">
        <v>1038</v>
      </c>
      <c r="L836" s="835">
        <v>78.33</v>
      </c>
      <c r="M836" s="835">
        <v>156.66</v>
      </c>
      <c r="N836" s="832">
        <v>2</v>
      </c>
      <c r="O836" s="836">
        <v>1</v>
      </c>
      <c r="P836" s="835">
        <v>156.66</v>
      </c>
      <c r="Q836" s="837">
        <v>1</v>
      </c>
      <c r="R836" s="832">
        <v>2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4</v>
      </c>
      <c r="B837" s="832" t="s">
        <v>2047</v>
      </c>
      <c r="C837" s="832" t="s">
        <v>2054</v>
      </c>
      <c r="D837" s="833" t="s">
        <v>3990</v>
      </c>
      <c r="E837" s="834" t="s">
        <v>2086</v>
      </c>
      <c r="F837" s="832" t="s">
        <v>2048</v>
      </c>
      <c r="G837" s="832" t="s">
        <v>2174</v>
      </c>
      <c r="H837" s="832" t="s">
        <v>576</v>
      </c>
      <c r="I837" s="832" t="s">
        <v>2175</v>
      </c>
      <c r="J837" s="832" t="s">
        <v>693</v>
      </c>
      <c r="K837" s="832" t="s">
        <v>2176</v>
      </c>
      <c r="L837" s="835">
        <v>182.22</v>
      </c>
      <c r="M837" s="835">
        <v>182.22</v>
      </c>
      <c r="N837" s="832">
        <v>1</v>
      </c>
      <c r="O837" s="836">
        <v>0.5</v>
      </c>
      <c r="P837" s="835">
        <v>182.22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4</v>
      </c>
      <c r="B838" s="832" t="s">
        <v>2047</v>
      </c>
      <c r="C838" s="832" t="s">
        <v>2054</v>
      </c>
      <c r="D838" s="833" t="s">
        <v>3990</v>
      </c>
      <c r="E838" s="834" t="s">
        <v>2086</v>
      </c>
      <c r="F838" s="832" t="s">
        <v>2048</v>
      </c>
      <c r="G838" s="832" t="s">
        <v>2174</v>
      </c>
      <c r="H838" s="832" t="s">
        <v>576</v>
      </c>
      <c r="I838" s="832" t="s">
        <v>2874</v>
      </c>
      <c r="J838" s="832" t="s">
        <v>693</v>
      </c>
      <c r="K838" s="832" t="s">
        <v>2875</v>
      </c>
      <c r="L838" s="835">
        <v>273.33</v>
      </c>
      <c r="M838" s="835">
        <v>1093.32</v>
      </c>
      <c r="N838" s="832">
        <v>4</v>
      </c>
      <c r="O838" s="836">
        <v>1.5</v>
      </c>
      <c r="P838" s="835">
        <v>273.33</v>
      </c>
      <c r="Q838" s="837">
        <v>0.25</v>
      </c>
      <c r="R838" s="832">
        <v>1</v>
      </c>
      <c r="S838" s="837">
        <v>0.25</v>
      </c>
      <c r="T838" s="836">
        <v>0.5</v>
      </c>
      <c r="U838" s="838">
        <v>0.33333333333333331</v>
      </c>
    </row>
    <row r="839" spans="1:21" ht="14.4" customHeight="1" x14ac:dyDescent="0.3">
      <c r="A839" s="831">
        <v>4</v>
      </c>
      <c r="B839" s="832" t="s">
        <v>2047</v>
      </c>
      <c r="C839" s="832" t="s">
        <v>2054</v>
      </c>
      <c r="D839" s="833" t="s">
        <v>3990</v>
      </c>
      <c r="E839" s="834" t="s">
        <v>2086</v>
      </c>
      <c r="F839" s="832" t="s">
        <v>2048</v>
      </c>
      <c r="G839" s="832" t="s">
        <v>3143</v>
      </c>
      <c r="H839" s="832" t="s">
        <v>576</v>
      </c>
      <c r="I839" s="832" t="s">
        <v>3382</v>
      </c>
      <c r="J839" s="832" t="s">
        <v>3383</v>
      </c>
      <c r="K839" s="832" t="s">
        <v>3148</v>
      </c>
      <c r="L839" s="835">
        <v>93.49</v>
      </c>
      <c r="M839" s="835">
        <v>93.49</v>
      </c>
      <c r="N839" s="832">
        <v>1</v>
      </c>
      <c r="O839" s="836">
        <v>1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4</v>
      </c>
      <c r="B840" s="832" t="s">
        <v>2047</v>
      </c>
      <c r="C840" s="832" t="s">
        <v>2054</v>
      </c>
      <c r="D840" s="833" t="s">
        <v>3990</v>
      </c>
      <c r="E840" s="834" t="s">
        <v>2086</v>
      </c>
      <c r="F840" s="832" t="s">
        <v>2048</v>
      </c>
      <c r="G840" s="832" t="s">
        <v>3384</v>
      </c>
      <c r="H840" s="832" t="s">
        <v>576</v>
      </c>
      <c r="I840" s="832" t="s">
        <v>3385</v>
      </c>
      <c r="J840" s="832" t="s">
        <v>3386</v>
      </c>
      <c r="K840" s="832" t="s">
        <v>3387</v>
      </c>
      <c r="L840" s="835">
        <v>140.96</v>
      </c>
      <c r="M840" s="835">
        <v>140.96</v>
      </c>
      <c r="N840" s="832">
        <v>1</v>
      </c>
      <c r="O840" s="836">
        <v>1</v>
      </c>
      <c r="P840" s="835">
        <v>140.96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4</v>
      </c>
      <c r="B841" s="832" t="s">
        <v>2047</v>
      </c>
      <c r="C841" s="832" t="s">
        <v>2054</v>
      </c>
      <c r="D841" s="833" t="s">
        <v>3990</v>
      </c>
      <c r="E841" s="834" t="s">
        <v>2086</v>
      </c>
      <c r="F841" s="832" t="s">
        <v>2048</v>
      </c>
      <c r="G841" s="832" t="s">
        <v>3388</v>
      </c>
      <c r="H841" s="832" t="s">
        <v>576</v>
      </c>
      <c r="I841" s="832" t="s">
        <v>3389</v>
      </c>
      <c r="J841" s="832" t="s">
        <v>3390</v>
      </c>
      <c r="K841" s="832" t="s">
        <v>3391</v>
      </c>
      <c r="L841" s="835">
        <v>121.07</v>
      </c>
      <c r="M841" s="835">
        <v>484.28</v>
      </c>
      <c r="N841" s="832">
        <v>4</v>
      </c>
      <c r="O841" s="836">
        <v>1</v>
      </c>
      <c r="P841" s="835">
        <v>484.28</v>
      </c>
      <c r="Q841" s="837">
        <v>1</v>
      </c>
      <c r="R841" s="832">
        <v>4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4</v>
      </c>
      <c r="B842" s="832" t="s">
        <v>2047</v>
      </c>
      <c r="C842" s="832" t="s">
        <v>2054</v>
      </c>
      <c r="D842" s="833" t="s">
        <v>3990</v>
      </c>
      <c r="E842" s="834" t="s">
        <v>2086</v>
      </c>
      <c r="F842" s="832" t="s">
        <v>2048</v>
      </c>
      <c r="G842" s="832" t="s">
        <v>3392</v>
      </c>
      <c r="H842" s="832" t="s">
        <v>576</v>
      </c>
      <c r="I842" s="832" t="s">
        <v>3393</v>
      </c>
      <c r="J842" s="832" t="s">
        <v>3394</v>
      </c>
      <c r="K842" s="832" t="s">
        <v>3395</v>
      </c>
      <c r="L842" s="835">
        <v>0</v>
      </c>
      <c r="M842" s="835">
        <v>0</v>
      </c>
      <c r="N842" s="832">
        <v>1</v>
      </c>
      <c r="O842" s="836">
        <v>1</v>
      </c>
      <c r="P842" s="835"/>
      <c r="Q842" s="837"/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4</v>
      </c>
      <c r="B843" s="832" t="s">
        <v>2047</v>
      </c>
      <c r="C843" s="832" t="s">
        <v>2054</v>
      </c>
      <c r="D843" s="833" t="s">
        <v>3990</v>
      </c>
      <c r="E843" s="834" t="s">
        <v>2086</v>
      </c>
      <c r="F843" s="832" t="s">
        <v>2048</v>
      </c>
      <c r="G843" s="832" t="s">
        <v>2104</v>
      </c>
      <c r="H843" s="832" t="s">
        <v>576</v>
      </c>
      <c r="I843" s="832" t="s">
        <v>2105</v>
      </c>
      <c r="J843" s="832" t="s">
        <v>2106</v>
      </c>
      <c r="K843" s="832" t="s">
        <v>2107</v>
      </c>
      <c r="L843" s="835">
        <v>0</v>
      </c>
      <c r="M843" s="835">
        <v>0</v>
      </c>
      <c r="N843" s="832">
        <v>4</v>
      </c>
      <c r="O843" s="836">
        <v>4</v>
      </c>
      <c r="P843" s="835">
        <v>0</v>
      </c>
      <c r="Q843" s="837"/>
      <c r="R843" s="832">
        <v>4</v>
      </c>
      <c r="S843" s="837">
        <v>1</v>
      </c>
      <c r="T843" s="836">
        <v>4</v>
      </c>
      <c r="U843" s="838">
        <v>1</v>
      </c>
    </row>
    <row r="844" spans="1:21" ht="14.4" customHeight="1" x14ac:dyDescent="0.3">
      <c r="A844" s="831">
        <v>4</v>
      </c>
      <c r="B844" s="832" t="s">
        <v>2047</v>
      </c>
      <c r="C844" s="832" t="s">
        <v>2054</v>
      </c>
      <c r="D844" s="833" t="s">
        <v>3990</v>
      </c>
      <c r="E844" s="834" t="s">
        <v>2086</v>
      </c>
      <c r="F844" s="832" t="s">
        <v>2048</v>
      </c>
      <c r="G844" s="832" t="s">
        <v>2139</v>
      </c>
      <c r="H844" s="832" t="s">
        <v>576</v>
      </c>
      <c r="I844" s="832" t="s">
        <v>2773</v>
      </c>
      <c r="J844" s="832" t="s">
        <v>804</v>
      </c>
      <c r="K844" s="832" t="s">
        <v>2774</v>
      </c>
      <c r="L844" s="835">
        <v>75.05</v>
      </c>
      <c r="M844" s="835">
        <v>75.05</v>
      </c>
      <c r="N844" s="832">
        <v>1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4</v>
      </c>
      <c r="B845" s="832" t="s">
        <v>2047</v>
      </c>
      <c r="C845" s="832" t="s">
        <v>2054</v>
      </c>
      <c r="D845" s="833" t="s">
        <v>3990</v>
      </c>
      <c r="E845" s="834" t="s">
        <v>2086</v>
      </c>
      <c r="F845" s="832" t="s">
        <v>2048</v>
      </c>
      <c r="G845" s="832" t="s">
        <v>3396</v>
      </c>
      <c r="H845" s="832" t="s">
        <v>576</v>
      </c>
      <c r="I845" s="832" t="s">
        <v>3397</v>
      </c>
      <c r="J845" s="832" t="s">
        <v>3398</v>
      </c>
      <c r="K845" s="832" t="s">
        <v>3399</v>
      </c>
      <c r="L845" s="835">
        <v>164.01</v>
      </c>
      <c r="M845" s="835">
        <v>328.02</v>
      </c>
      <c r="N845" s="832">
        <v>2</v>
      </c>
      <c r="O845" s="836">
        <v>1.5</v>
      </c>
      <c r="P845" s="835">
        <v>164.01</v>
      </c>
      <c r="Q845" s="837">
        <v>0.5</v>
      </c>
      <c r="R845" s="832">
        <v>1</v>
      </c>
      <c r="S845" s="837">
        <v>0.5</v>
      </c>
      <c r="T845" s="836">
        <v>1</v>
      </c>
      <c r="U845" s="838">
        <v>0.66666666666666663</v>
      </c>
    </row>
    <row r="846" spans="1:21" ht="14.4" customHeight="1" x14ac:dyDescent="0.3">
      <c r="A846" s="831">
        <v>4</v>
      </c>
      <c r="B846" s="832" t="s">
        <v>2047</v>
      </c>
      <c r="C846" s="832" t="s">
        <v>2054</v>
      </c>
      <c r="D846" s="833" t="s">
        <v>3990</v>
      </c>
      <c r="E846" s="834" t="s">
        <v>2086</v>
      </c>
      <c r="F846" s="832" t="s">
        <v>2048</v>
      </c>
      <c r="G846" s="832" t="s">
        <v>3396</v>
      </c>
      <c r="H846" s="832" t="s">
        <v>576</v>
      </c>
      <c r="I846" s="832" t="s">
        <v>3400</v>
      </c>
      <c r="J846" s="832" t="s">
        <v>3401</v>
      </c>
      <c r="K846" s="832" t="s">
        <v>3402</v>
      </c>
      <c r="L846" s="835">
        <v>164.01</v>
      </c>
      <c r="M846" s="835">
        <v>164.01</v>
      </c>
      <c r="N846" s="832">
        <v>1</v>
      </c>
      <c r="O846" s="836">
        <v>0.5</v>
      </c>
      <c r="P846" s="835">
        <v>164.01</v>
      </c>
      <c r="Q846" s="837">
        <v>1</v>
      </c>
      <c r="R846" s="832">
        <v>1</v>
      </c>
      <c r="S846" s="837">
        <v>1</v>
      </c>
      <c r="T846" s="836">
        <v>0.5</v>
      </c>
      <c r="U846" s="838">
        <v>1</v>
      </c>
    </row>
    <row r="847" spans="1:21" ht="14.4" customHeight="1" x14ac:dyDescent="0.3">
      <c r="A847" s="831">
        <v>4</v>
      </c>
      <c r="B847" s="832" t="s">
        <v>2047</v>
      </c>
      <c r="C847" s="832" t="s">
        <v>2054</v>
      </c>
      <c r="D847" s="833" t="s">
        <v>3990</v>
      </c>
      <c r="E847" s="834" t="s">
        <v>2086</v>
      </c>
      <c r="F847" s="832" t="s">
        <v>2048</v>
      </c>
      <c r="G847" s="832" t="s">
        <v>2215</v>
      </c>
      <c r="H847" s="832" t="s">
        <v>576</v>
      </c>
      <c r="I847" s="832" t="s">
        <v>2880</v>
      </c>
      <c r="J847" s="832" t="s">
        <v>2217</v>
      </c>
      <c r="K847" s="832" t="s">
        <v>2881</v>
      </c>
      <c r="L847" s="835">
        <v>45.89</v>
      </c>
      <c r="M847" s="835">
        <v>183.56</v>
      </c>
      <c r="N847" s="832">
        <v>4</v>
      </c>
      <c r="O847" s="836">
        <v>1.5</v>
      </c>
      <c r="P847" s="835">
        <v>91.78</v>
      </c>
      <c r="Q847" s="837">
        <v>0.5</v>
      </c>
      <c r="R847" s="832">
        <v>2</v>
      </c>
      <c r="S847" s="837">
        <v>0.5</v>
      </c>
      <c r="T847" s="836">
        <v>0.5</v>
      </c>
      <c r="U847" s="838">
        <v>0.33333333333333331</v>
      </c>
    </row>
    <row r="848" spans="1:21" ht="14.4" customHeight="1" x14ac:dyDescent="0.3">
      <c r="A848" s="831">
        <v>4</v>
      </c>
      <c r="B848" s="832" t="s">
        <v>2047</v>
      </c>
      <c r="C848" s="832" t="s">
        <v>2054</v>
      </c>
      <c r="D848" s="833" t="s">
        <v>3990</v>
      </c>
      <c r="E848" s="834" t="s">
        <v>2086</v>
      </c>
      <c r="F848" s="832" t="s">
        <v>2048</v>
      </c>
      <c r="G848" s="832" t="s">
        <v>2215</v>
      </c>
      <c r="H848" s="832" t="s">
        <v>576</v>
      </c>
      <c r="I848" s="832" t="s">
        <v>2216</v>
      </c>
      <c r="J848" s="832" t="s">
        <v>2217</v>
      </c>
      <c r="K848" s="832" t="s">
        <v>2218</v>
      </c>
      <c r="L848" s="835">
        <v>91.78</v>
      </c>
      <c r="M848" s="835">
        <v>275.34000000000003</v>
      </c>
      <c r="N848" s="832">
        <v>3</v>
      </c>
      <c r="O848" s="836">
        <v>2</v>
      </c>
      <c r="P848" s="835">
        <v>275.34000000000003</v>
      </c>
      <c r="Q848" s="837">
        <v>1</v>
      </c>
      <c r="R848" s="832">
        <v>3</v>
      </c>
      <c r="S848" s="837">
        <v>1</v>
      </c>
      <c r="T848" s="836">
        <v>2</v>
      </c>
      <c r="U848" s="838">
        <v>1</v>
      </c>
    </row>
    <row r="849" spans="1:21" ht="14.4" customHeight="1" x14ac:dyDescent="0.3">
      <c r="A849" s="831">
        <v>4</v>
      </c>
      <c r="B849" s="832" t="s">
        <v>2047</v>
      </c>
      <c r="C849" s="832" t="s">
        <v>2054</v>
      </c>
      <c r="D849" s="833" t="s">
        <v>3990</v>
      </c>
      <c r="E849" s="834" t="s">
        <v>2086</v>
      </c>
      <c r="F849" s="832" t="s">
        <v>2048</v>
      </c>
      <c r="G849" s="832" t="s">
        <v>2685</v>
      </c>
      <c r="H849" s="832" t="s">
        <v>576</v>
      </c>
      <c r="I849" s="832" t="s">
        <v>3403</v>
      </c>
      <c r="J849" s="832" t="s">
        <v>3404</v>
      </c>
      <c r="K849" s="832" t="s">
        <v>3405</v>
      </c>
      <c r="L849" s="835">
        <v>89.91</v>
      </c>
      <c r="M849" s="835">
        <v>89.91</v>
      </c>
      <c r="N849" s="832">
        <v>1</v>
      </c>
      <c r="O849" s="836">
        <v>1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4</v>
      </c>
      <c r="B850" s="832" t="s">
        <v>2047</v>
      </c>
      <c r="C850" s="832" t="s">
        <v>2054</v>
      </c>
      <c r="D850" s="833" t="s">
        <v>3990</v>
      </c>
      <c r="E850" s="834" t="s">
        <v>2086</v>
      </c>
      <c r="F850" s="832" t="s">
        <v>2048</v>
      </c>
      <c r="G850" s="832" t="s">
        <v>3406</v>
      </c>
      <c r="H850" s="832" t="s">
        <v>576</v>
      </c>
      <c r="I850" s="832" t="s">
        <v>3407</v>
      </c>
      <c r="J850" s="832" t="s">
        <v>3408</v>
      </c>
      <c r="K850" s="832" t="s">
        <v>2754</v>
      </c>
      <c r="L850" s="835">
        <v>0</v>
      </c>
      <c r="M850" s="835">
        <v>0</v>
      </c>
      <c r="N850" s="832">
        <v>1</v>
      </c>
      <c r="O850" s="836">
        <v>1</v>
      </c>
      <c r="P850" s="835"/>
      <c r="Q850" s="837"/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4</v>
      </c>
      <c r="B851" s="832" t="s">
        <v>2047</v>
      </c>
      <c r="C851" s="832" t="s">
        <v>2054</v>
      </c>
      <c r="D851" s="833" t="s">
        <v>3990</v>
      </c>
      <c r="E851" s="834" t="s">
        <v>2086</v>
      </c>
      <c r="F851" s="832" t="s">
        <v>2048</v>
      </c>
      <c r="G851" s="832" t="s">
        <v>3406</v>
      </c>
      <c r="H851" s="832" t="s">
        <v>576</v>
      </c>
      <c r="I851" s="832" t="s">
        <v>3409</v>
      </c>
      <c r="J851" s="832" t="s">
        <v>794</v>
      </c>
      <c r="K851" s="832" t="s">
        <v>795</v>
      </c>
      <c r="L851" s="835">
        <v>0</v>
      </c>
      <c r="M851" s="835">
        <v>0</v>
      </c>
      <c r="N851" s="832">
        <v>1</v>
      </c>
      <c r="O851" s="836">
        <v>1</v>
      </c>
      <c r="P851" s="835">
        <v>0</v>
      </c>
      <c r="Q851" s="837"/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4</v>
      </c>
      <c r="B852" s="832" t="s">
        <v>2047</v>
      </c>
      <c r="C852" s="832" t="s">
        <v>2054</v>
      </c>
      <c r="D852" s="833" t="s">
        <v>3990</v>
      </c>
      <c r="E852" s="834" t="s">
        <v>2086</v>
      </c>
      <c r="F852" s="832" t="s">
        <v>2048</v>
      </c>
      <c r="G852" s="832" t="s">
        <v>2154</v>
      </c>
      <c r="H852" s="832" t="s">
        <v>576</v>
      </c>
      <c r="I852" s="832" t="s">
        <v>2155</v>
      </c>
      <c r="J852" s="832" t="s">
        <v>677</v>
      </c>
      <c r="K852" s="832" t="s">
        <v>678</v>
      </c>
      <c r="L852" s="835">
        <v>38.5</v>
      </c>
      <c r="M852" s="835">
        <v>77</v>
      </c>
      <c r="N852" s="832">
        <v>2</v>
      </c>
      <c r="O852" s="836">
        <v>1</v>
      </c>
      <c r="P852" s="835">
        <v>77</v>
      </c>
      <c r="Q852" s="837">
        <v>1</v>
      </c>
      <c r="R852" s="832">
        <v>2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4</v>
      </c>
      <c r="B853" s="832" t="s">
        <v>2047</v>
      </c>
      <c r="C853" s="832" t="s">
        <v>2054</v>
      </c>
      <c r="D853" s="833" t="s">
        <v>3990</v>
      </c>
      <c r="E853" s="834" t="s">
        <v>2086</v>
      </c>
      <c r="F853" s="832" t="s">
        <v>2048</v>
      </c>
      <c r="G853" s="832" t="s">
        <v>2882</v>
      </c>
      <c r="H853" s="832" t="s">
        <v>576</v>
      </c>
      <c r="I853" s="832" t="s">
        <v>2883</v>
      </c>
      <c r="J853" s="832" t="s">
        <v>848</v>
      </c>
      <c r="K853" s="832" t="s">
        <v>2884</v>
      </c>
      <c r="L853" s="835">
        <v>73.09</v>
      </c>
      <c r="M853" s="835">
        <v>73.09</v>
      </c>
      <c r="N853" s="832">
        <v>1</v>
      </c>
      <c r="O853" s="836">
        <v>0.5</v>
      </c>
      <c r="P853" s="835">
        <v>73.09</v>
      </c>
      <c r="Q853" s="837">
        <v>1</v>
      </c>
      <c r="R853" s="832">
        <v>1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4</v>
      </c>
      <c r="B854" s="832" t="s">
        <v>2047</v>
      </c>
      <c r="C854" s="832" t="s">
        <v>2054</v>
      </c>
      <c r="D854" s="833" t="s">
        <v>3990</v>
      </c>
      <c r="E854" s="834" t="s">
        <v>2086</v>
      </c>
      <c r="F854" s="832" t="s">
        <v>2048</v>
      </c>
      <c r="G854" s="832" t="s">
        <v>2693</v>
      </c>
      <c r="H854" s="832" t="s">
        <v>576</v>
      </c>
      <c r="I854" s="832" t="s">
        <v>3410</v>
      </c>
      <c r="J854" s="832" t="s">
        <v>1278</v>
      </c>
      <c r="K854" s="832" t="s">
        <v>1277</v>
      </c>
      <c r="L854" s="835">
        <v>58.62</v>
      </c>
      <c r="M854" s="835">
        <v>58.62</v>
      </c>
      <c r="N854" s="832">
        <v>1</v>
      </c>
      <c r="O854" s="836">
        <v>0.5</v>
      </c>
      <c r="P854" s="835">
        <v>58.62</v>
      </c>
      <c r="Q854" s="837">
        <v>1</v>
      </c>
      <c r="R854" s="832">
        <v>1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4</v>
      </c>
      <c r="B855" s="832" t="s">
        <v>2047</v>
      </c>
      <c r="C855" s="832" t="s">
        <v>2054</v>
      </c>
      <c r="D855" s="833" t="s">
        <v>3990</v>
      </c>
      <c r="E855" s="834" t="s">
        <v>2086</v>
      </c>
      <c r="F855" s="832" t="s">
        <v>2048</v>
      </c>
      <c r="G855" s="832" t="s">
        <v>3149</v>
      </c>
      <c r="H855" s="832" t="s">
        <v>576</v>
      </c>
      <c r="I855" s="832" t="s">
        <v>3150</v>
      </c>
      <c r="J855" s="832" t="s">
        <v>1234</v>
      </c>
      <c r="K855" s="832" t="s">
        <v>3151</v>
      </c>
      <c r="L855" s="835">
        <v>760.22</v>
      </c>
      <c r="M855" s="835">
        <v>760.22</v>
      </c>
      <c r="N855" s="832">
        <v>1</v>
      </c>
      <c r="O855" s="836">
        <v>0.5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4</v>
      </c>
      <c r="B856" s="832" t="s">
        <v>2047</v>
      </c>
      <c r="C856" s="832" t="s">
        <v>2054</v>
      </c>
      <c r="D856" s="833" t="s">
        <v>3990</v>
      </c>
      <c r="E856" s="834" t="s">
        <v>2086</v>
      </c>
      <c r="F856" s="832" t="s">
        <v>2048</v>
      </c>
      <c r="G856" s="832" t="s">
        <v>2695</v>
      </c>
      <c r="H856" s="832" t="s">
        <v>576</v>
      </c>
      <c r="I856" s="832" t="s">
        <v>2696</v>
      </c>
      <c r="J856" s="832" t="s">
        <v>1137</v>
      </c>
      <c r="K856" s="832" t="s">
        <v>2697</v>
      </c>
      <c r="L856" s="835">
        <v>0</v>
      </c>
      <c r="M856" s="835">
        <v>0</v>
      </c>
      <c r="N856" s="832">
        <v>1</v>
      </c>
      <c r="O856" s="836">
        <v>0.5</v>
      </c>
      <c r="P856" s="835"/>
      <c r="Q856" s="837"/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4</v>
      </c>
      <c r="B857" s="832" t="s">
        <v>2047</v>
      </c>
      <c r="C857" s="832" t="s">
        <v>2054</v>
      </c>
      <c r="D857" s="833" t="s">
        <v>3990</v>
      </c>
      <c r="E857" s="834" t="s">
        <v>2086</v>
      </c>
      <c r="F857" s="832" t="s">
        <v>2048</v>
      </c>
      <c r="G857" s="832" t="s">
        <v>2890</v>
      </c>
      <c r="H857" s="832" t="s">
        <v>576</v>
      </c>
      <c r="I857" s="832" t="s">
        <v>2891</v>
      </c>
      <c r="J857" s="832" t="s">
        <v>2892</v>
      </c>
      <c r="K857" s="832" t="s">
        <v>2893</v>
      </c>
      <c r="L857" s="835">
        <v>176.32</v>
      </c>
      <c r="M857" s="835">
        <v>176.32</v>
      </c>
      <c r="N857" s="832">
        <v>1</v>
      </c>
      <c r="O857" s="836">
        <v>0.5</v>
      </c>
      <c r="P857" s="835">
        <v>176.32</v>
      </c>
      <c r="Q857" s="837">
        <v>1</v>
      </c>
      <c r="R857" s="832">
        <v>1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4</v>
      </c>
      <c r="B858" s="832" t="s">
        <v>2047</v>
      </c>
      <c r="C858" s="832" t="s">
        <v>2054</v>
      </c>
      <c r="D858" s="833" t="s">
        <v>3990</v>
      </c>
      <c r="E858" s="834" t="s">
        <v>2086</v>
      </c>
      <c r="F858" s="832" t="s">
        <v>2048</v>
      </c>
      <c r="G858" s="832" t="s">
        <v>2890</v>
      </c>
      <c r="H858" s="832" t="s">
        <v>576</v>
      </c>
      <c r="I858" s="832" t="s">
        <v>3411</v>
      </c>
      <c r="J858" s="832" t="s">
        <v>970</v>
      </c>
      <c r="K858" s="832" t="s">
        <v>3412</v>
      </c>
      <c r="L858" s="835">
        <v>54.85</v>
      </c>
      <c r="M858" s="835">
        <v>54.85</v>
      </c>
      <c r="N858" s="832">
        <v>1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4</v>
      </c>
      <c r="B859" s="832" t="s">
        <v>2047</v>
      </c>
      <c r="C859" s="832" t="s">
        <v>2054</v>
      </c>
      <c r="D859" s="833" t="s">
        <v>3990</v>
      </c>
      <c r="E859" s="834" t="s">
        <v>2086</v>
      </c>
      <c r="F859" s="832" t="s">
        <v>2048</v>
      </c>
      <c r="G859" s="832" t="s">
        <v>2227</v>
      </c>
      <c r="H859" s="832" t="s">
        <v>576</v>
      </c>
      <c r="I859" s="832" t="s">
        <v>2228</v>
      </c>
      <c r="J859" s="832" t="s">
        <v>745</v>
      </c>
      <c r="K859" s="832" t="s">
        <v>2229</v>
      </c>
      <c r="L859" s="835">
        <v>248.55</v>
      </c>
      <c r="M859" s="835">
        <v>248.55</v>
      </c>
      <c r="N859" s="832">
        <v>1</v>
      </c>
      <c r="O859" s="836">
        <v>1</v>
      </c>
      <c r="P859" s="835">
        <v>248.55</v>
      </c>
      <c r="Q859" s="837">
        <v>1</v>
      </c>
      <c r="R859" s="832">
        <v>1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4</v>
      </c>
      <c r="B860" s="832" t="s">
        <v>2047</v>
      </c>
      <c r="C860" s="832" t="s">
        <v>2054</v>
      </c>
      <c r="D860" s="833" t="s">
        <v>3990</v>
      </c>
      <c r="E860" s="834" t="s">
        <v>2086</v>
      </c>
      <c r="F860" s="832" t="s">
        <v>2048</v>
      </c>
      <c r="G860" s="832" t="s">
        <v>2903</v>
      </c>
      <c r="H860" s="832" t="s">
        <v>576</v>
      </c>
      <c r="I860" s="832" t="s">
        <v>2904</v>
      </c>
      <c r="J860" s="832" t="s">
        <v>688</v>
      </c>
      <c r="K860" s="832" t="s">
        <v>2905</v>
      </c>
      <c r="L860" s="835">
        <v>53.57</v>
      </c>
      <c r="M860" s="835">
        <v>53.57</v>
      </c>
      <c r="N860" s="832">
        <v>1</v>
      </c>
      <c r="O860" s="836">
        <v>1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4</v>
      </c>
      <c r="B861" s="832" t="s">
        <v>2047</v>
      </c>
      <c r="C861" s="832" t="s">
        <v>2054</v>
      </c>
      <c r="D861" s="833" t="s">
        <v>3990</v>
      </c>
      <c r="E861" s="834" t="s">
        <v>2086</v>
      </c>
      <c r="F861" s="832" t="s">
        <v>2048</v>
      </c>
      <c r="G861" s="832" t="s">
        <v>2778</v>
      </c>
      <c r="H861" s="832" t="s">
        <v>628</v>
      </c>
      <c r="I861" s="832" t="s">
        <v>3413</v>
      </c>
      <c r="J861" s="832" t="s">
        <v>654</v>
      </c>
      <c r="K861" s="832" t="s">
        <v>2873</v>
      </c>
      <c r="L861" s="835">
        <v>117.03</v>
      </c>
      <c r="M861" s="835">
        <v>234.06</v>
      </c>
      <c r="N861" s="832">
        <v>2</v>
      </c>
      <c r="O861" s="836">
        <v>1</v>
      </c>
      <c r="P861" s="835">
        <v>117.03</v>
      </c>
      <c r="Q861" s="837">
        <v>0.5</v>
      </c>
      <c r="R861" s="832">
        <v>1</v>
      </c>
      <c r="S861" s="837">
        <v>0.5</v>
      </c>
      <c r="T861" s="836">
        <v>0.5</v>
      </c>
      <c r="U861" s="838">
        <v>0.5</v>
      </c>
    </row>
    <row r="862" spans="1:21" ht="14.4" customHeight="1" x14ac:dyDescent="0.3">
      <c r="A862" s="831">
        <v>4</v>
      </c>
      <c r="B862" s="832" t="s">
        <v>2047</v>
      </c>
      <c r="C862" s="832" t="s">
        <v>2054</v>
      </c>
      <c r="D862" s="833" t="s">
        <v>3990</v>
      </c>
      <c r="E862" s="834" t="s">
        <v>2086</v>
      </c>
      <c r="F862" s="832" t="s">
        <v>2048</v>
      </c>
      <c r="G862" s="832" t="s">
        <v>2142</v>
      </c>
      <c r="H862" s="832" t="s">
        <v>576</v>
      </c>
      <c r="I862" s="832" t="s">
        <v>2143</v>
      </c>
      <c r="J862" s="832" t="s">
        <v>1048</v>
      </c>
      <c r="K862" s="832" t="s">
        <v>2144</v>
      </c>
      <c r="L862" s="835">
        <v>34.19</v>
      </c>
      <c r="M862" s="835">
        <v>34.19</v>
      </c>
      <c r="N862" s="832">
        <v>1</v>
      </c>
      <c r="O862" s="836">
        <v>1</v>
      </c>
      <c r="P862" s="835">
        <v>34.19</v>
      </c>
      <c r="Q862" s="837">
        <v>1</v>
      </c>
      <c r="R862" s="832">
        <v>1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4</v>
      </c>
      <c r="B863" s="832" t="s">
        <v>2047</v>
      </c>
      <c r="C863" s="832" t="s">
        <v>2054</v>
      </c>
      <c r="D863" s="833" t="s">
        <v>3990</v>
      </c>
      <c r="E863" s="834" t="s">
        <v>2086</v>
      </c>
      <c r="F863" s="832" t="s">
        <v>2048</v>
      </c>
      <c r="G863" s="832" t="s">
        <v>2122</v>
      </c>
      <c r="H863" s="832" t="s">
        <v>628</v>
      </c>
      <c r="I863" s="832" t="s">
        <v>1953</v>
      </c>
      <c r="J863" s="832" t="s">
        <v>751</v>
      </c>
      <c r="K863" s="832" t="s">
        <v>1954</v>
      </c>
      <c r="L863" s="835">
        <v>1385.62</v>
      </c>
      <c r="M863" s="835">
        <v>2771.24</v>
      </c>
      <c r="N863" s="832">
        <v>2</v>
      </c>
      <c r="O863" s="836">
        <v>0.5</v>
      </c>
      <c r="P863" s="835">
        <v>2771.24</v>
      </c>
      <c r="Q863" s="837">
        <v>1</v>
      </c>
      <c r="R863" s="832">
        <v>2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4</v>
      </c>
      <c r="B864" s="832" t="s">
        <v>2047</v>
      </c>
      <c r="C864" s="832" t="s">
        <v>2054</v>
      </c>
      <c r="D864" s="833" t="s">
        <v>3990</v>
      </c>
      <c r="E864" s="834" t="s">
        <v>2086</v>
      </c>
      <c r="F864" s="832" t="s">
        <v>2048</v>
      </c>
      <c r="G864" s="832" t="s">
        <v>2122</v>
      </c>
      <c r="H864" s="832" t="s">
        <v>628</v>
      </c>
      <c r="I864" s="832" t="s">
        <v>1645</v>
      </c>
      <c r="J864" s="832" t="s">
        <v>751</v>
      </c>
      <c r="K864" s="832" t="s">
        <v>1646</v>
      </c>
      <c r="L864" s="835">
        <v>1847.49</v>
      </c>
      <c r="M864" s="835">
        <v>5542.47</v>
      </c>
      <c r="N864" s="832">
        <v>3</v>
      </c>
      <c r="O864" s="836">
        <v>2</v>
      </c>
      <c r="P864" s="835">
        <v>5542.47</v>
      </c>
      <c r="Q864" s="837">
        <v>1</v>
      </c>
      <c r="R864" s="832">
        <v>3</v>
      </c>
      <c r="S864" s="837">
        <v>1</v>
      </c>
      <c r="T864" s="836">
        <v>2</v>
      </c>
      <c r="U864" s="838">
        <v>1</v>
      </c>
    </row>
    <row r="865" spans="1:21" ht="14.4" customHeight="1" x14ac:dyDescent="0.3">
      <c r="A865" s="831">
        <v>4</v>
      </c>
      <c r="B865" s="832" t="s">
        <v>2047</v>
      </c>
      <c r="C865" s="832" t="s">
        <v>2054</v>
      </c>
      <c r="D865" s="833" t="s">
        <v>3990</v>
      </c>
      <c r="E865" s="834" t="s">
        <v>2086</v>
      </c>
      <c r="F865" s="832" t="s">
        <v>2048</v>
      </c>
      <c r="G865" s="832" t="s">
        <v>3414</v>
      </c>
      <c r="H865" s="832" t="s">
        <v>576</v>
      </c>
      <c r="I865" s="832" t="s">
        <v>3415</v>
      </c>
      <c r="J865" s="832" t="s">
        <v>1312</v>
      </c>
      <c r="K865" s="832" t="s">
        <v>2873</v>
      </c>
      <c r="L865" s="835">
        <v>134.47999999999999</v>
      </c>
      <c r="M865" s="835">
        <v>1613.7599999999998</v>
      </c>
      <c r="N865" s="832">
        <v>12</v>
      </c>
      <c r="O865" s="836">
        <v>2</v>
      </c>
      <c r="P865" s="835">
        <v>1613.7599999999998</v>
      </c>
      <c r="Q865" s="837">
        <v>1</v>
      </c>
      <c r="R865" s="832">
        <v>12</v>
      </c>
      <c r="S865" s="837">
        <v>1</v>
      </c>
      <c r="T865" s="836">
        <v>2</v>
      </c>
      <c r="U865" s="838">
        <v>1</v>
      </c>
    </row>
    <row r="866" spans="1:21" ht="14.4" customHeight="1" x14ac:dyDescent="0.3">
      <c r="A866" s="831">
        <v>4</v>
      </c>
      <c r="B866" s="832" t="s">
        <v>2047</v>
      </c>
      <c r="C866" s="832" t="s">
        <v>2054</v>
      </c>
      <c r="D866" s="833" t="s">
        <v>3990</v>
      </c>
      <c r="E866" s="834" t="s">
        <v>2086</v>
      </c>
      <c r="F866" s="832" t="s">
        <v>2048</v>
      </c>
      <c r="G866" s="832" t="s">
        <v>3416</v>
      </c>
      <c r="H866" s="832" t="s">
        <v>576</v>
      </c>
      <c r="I866" s="832" t="s">
        <v>3417</v>
      </c>
      <c r="J866" s="832" t="s">
        <v>3418</v>
      </c>
      <c r="K866" s="832" t="s">
        <v>3419</v>
      </c>
      <c r="L866" s="835">
        <v>168.9</v>
      </c>
      <c r="M866" s="835">
        <v>168.9</v>
      </c>
      <c r="N866" s="832">
        <v>1</v>
      </c>
      <c r="O866" s="836">
        <v>0.5</v>
      </c>
      <c r="P866" s="835">
        <v>168.9</v>
      </c>
      <c r="Q866" s="837">
        <v>1</v>
      </c>
      <c r="R866" s="832">
        <v>1</v>
      </c>
      <c r="S866" s="837">
        <v>1</v>
      </c>
      <c r="T866" s="836">
        <v>0.5</v>
      </c>
      <c r="U866" s="838">
        <v>1</v>
      </c>
    </row>
    <row r="867" spans="1:21" ht="14.4" customHeight="1" x14ac:dyDescent="0.3">
      <c r="A867" s="831">
        <v>4</v>
      </c>
      <c r="B867" s="832" t="s">
        <v>2047</v>
      </c>
      <c r="C867" s="832" t="s">
        <v>2054</v>
      </c>
      <c r="D867" s="833" t="s">
        <v>3990</v>
      </c>
      <c r="E867" s="834" t="s">
        <v>2086</v>
      </c>
      <c r="F867" s="832" t="s">
        <v>2048</v>
      </c>
      <c r="G867" s="832" t="s">
        <v>2158</v>
      </c>
      <c r="H867" s="832" t="s">
        <v>576</v>
      </c>
      <c r="I867" s="832" t="s">
        <v>2827</v>
      </c>
      <c r="J867" s="832" t="s">
        <v>771</v>
      </c>
      <c r="K867" s="832" t="s">
        <v>2828</v>
      </c>
      <c r="L867" s="835">
        <v>103.67</v>
      </c>
      <c r="M867" s="835">
        <v>518.35</v>
      </c>
      <c r="N867" s="832">
        <v>5</v>
      </c>
      <c r="O867" s="836">
        <v>2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4</v>
      </c>
      <c r="B868" s="832" t="s">
        <v>2047</v>
      </c>
      <c r="C868" s="832" t="s">
        <v>2054</v>
      </c>
      <c r="D868" s="833" t="s">
        <v>3990</v>
      </c>
      <c r="E868" s="834" t="s">
        <v>2086</v>
      </c>
      <c r="F868" s="832" t="s">
        <v>2048</v>
      </c>
      <c r="G868" s="832" t="s">
        <v>2158</v>
      </c>
      <c r="H868" s="832" t="s">
        <v>576</v>
      </c>
      <c r="I868" s="832" t="s">
        <v>2159</v>
      </c>
      <c r="J868" s="832" t="s">
        <v>771</v>
      </c>
      <c r="K868" s="832" t="s">
        <v>2160</v>
      </c>
      <c r="L868" s="835">
        <v>103.67</v>
      </c>
      <c r="M868" s="835">
        <v>207.34</v>
      </c>
      <c r="N868" s="832">
        <v>2</v>
      </c>
      <c r="O868" s="836">
        <v>0.5</v>
      </c>
      <c r="P868" s="835">
        <v>207.34</v>
      </c>
      <c r="Q868" s="837">
        <v>1</v>
      </c>
      <c r="R868" s="832">
        <v>2</v>
      </c>
      <c r="S868" s="837">
        <v>1</v>
      </c>
      <c r="T868" s="836">
        <v>0.5</v>
      </c>
      <c r="U868" s="838">
        <v>1</v>
      </c>
    </row>
    <row r="869" spans="1:21" ht="14.4" customHeight="1" x14ac:dyDescent="0.3">
      <c r="A869" s="831">
        <v>4</v>
      </c>
      <c r="B869" s="832" t="s">
        <v>2047</v>
      </c>
      <c r="C869" s="832" t="s">
        <v>2054</v>
      </c>
      <c r="D869" s="833" t="s">
        <v>3990</v>
      </c>
      <c r="E869" s="834" t="s">
        <v>2086</v>
      </c>
      <c r="F869" s="832" t="s">
        <v>2048</v>
      </c>
      <c r="G869" s="832" t="s">
        <v>2158</v>
      </c>
      <c r="H869" s="832" t="s">
        <v>576</v>
      </c>
      <c r="I869" s="832" t="s">
        <v>2785</v>
      </c>
      <c r="J869" s="832" t="s">
        <v>771</v>
      </c>
      <c r="K869" s="832" t="s">
        <v>2160</v>
      </c>
      <c r="L869" s="835">
        <v>103.67</v>
      </c>
      <c r="M869" s="835">
        <v>103.67</v>
      </c>
      <c r="N869" s="832">
        <v>1</v>
      </c>
      <c r="O869" s="836">
        <v>1</v>
      </c>
      <c r="P869" s="835">
        <v>103.67</v>
      </c>
      <c r="Q869" s="837">
        <v>1</v>
      </c>
      <c r="R869" s="832">
        <v>1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4</v>
      </c>
      <c r="B870" s="832" t="s">
        <v>2047</v>
      </c>
      <c r="C870" s="832" t="s">
        <v>2054</v>
      </c>
      <c r="D870" s="833" t="s">
        <v>3990</v>
      </c>
      <c r="E870" s="834" t="s">
        <v>2086</v>
      </c>
      <c r="F870" s="832" t="s">
        <v>2048</v>
      </c>
      <c r="G870" s="832" t="s">
        <v>2702</v>
      </c>
      <c r="H870" s="832" t="s">
        <v>628</v>
      </c>
      <c r="I870" s="832" t="s">
        <v>2914</v>
      </c>
      <c r="J870" s="832" t="s">
        <v>1864</v>
      </c>
      <c r="K870" s="832" t="s">
        <v>2915</v>
      </c>
      <c r="L870" s="835">
        <v>57.6</v>
      </c>
      <c r="M870" s="835">
        <v>57.6</v>
      </c>
      <c r="N870" s="832">
        <v>1</v>
      </c>
      <c r="O870" s="836">
        <v>0.5</v>
      </c>
      <c r="P870" s="835">
        <v>57.6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4</v>
      </c>
      <c r="B871" s="832" t="s">
        <v>2047</v>
      </c>
      <c r="C871" s="832" t="s">
        <v>2054</v>
      </c>
      <c r="D871" s="833" t="s">
        <v>3990</v>
      </c>
      <c r="E871" s="834" t="s">
        <v>2086</v>
      </c>
      <c r="F871" s="832" t="s">
        <v>2048</v>
      </c>
      <c r="G871" s="832" t="s">
        <v>2702</v>
      </c>
      <c r="H871" s="832" t="s">
        <v>628</v>
      </c>
      <c r="I871" s="832" t="s">
        <v>1866</v>
      </c>
      <c r="J871" s="832" t="s">
        <v>1864</v>
      </c>
      <c r="K871" s="832" t="s">
        <v>1867</v>
      </c>
      <c r="L871" s="835">
        <v>115.18</v>
      </c>
      <c r="M871" s="835">
        <v>115.18</v>
      </c>
      <c r="N871" s="832">
        <v>1</v>
      </c>
      <c r="O871" s="836">
        <v>0.5</v>
      </c>
      <c r="P871" s="835">
        <v>115.18</v>
      </c>
      <c r="Q871" s="837">
        <v>1</v>
      </c>
      <c r="R871" s="832">
        <v>1</v>
      </c>
      <c r="S871" s="837">
        <v>1</v>
      </c>
      <c r="T871" s="836">
        <v>0.5</v>
      </c>
      <c r="U871" s="838">
        <v>1</v>
      </c>
    </row>
    <row r="872" spans="1:21" ht="14.4" customHeight="1" x14ac:dyDescent="0.3">
      <c r="A872" s="831">
        <v>4</v>
      </c>
      <c r="B872" s="832" t="s">
        <v>2047</v>
      </c>
      <c r="C872" s="832" t="s">
        <v>2054</v>
      </c>
      <c r="D872" s="833" t="s">
        <v>3990</v>
      </c>
      <c r="E872" s="834" t="s">
        <v>2086</v>
      </c>
      <c r="F872" s="832" t="s">
        <v>2048</v>
      </c>
      <c r="G872" s="832" t="s">
        <v>2238</v>
      </c>
      <c r="H872" s="832" t="s">
        <v>628</v>
      </c>
      <c r="I872" s="832" t="s">
        <v>1690</v>
      </c>
      <c r="J872" s="832" t="s">
        <v>896</v>
      </c>
      <c r="K872" s="832" t="s">
        <v>1691</v>
      </c>
      <c r="L872" s="835">
        <v>143.09</v>
      </c>
      <c r="M872" s="835">
        <v>143.09</v>
      </c>
      <c r="N872" s="832">
        <v>1</v>
      </c>
      <c r="O872" s="836">
        <v>0.5</v>
      </c>
      <c r="P872" s="835">
        <v>143.09</v>
      </c>
      <c r="Q872" s="837">
        <v>1</v>
      </c>
      <c r="R872" s="832">
        <v>1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4</v>
      </c>
      <c r="B873" s="832" t="s">
        <v>2047</v>
      </c>
      <c r="C873" s="832" t="s">
        <v>2054</v>
      </c>
      <c r="D873" s="833" t="s">
        <v>3990</v>
      </c>
      <c r="E873" s="834" t="s">
        <v>2086</v>
      </c>
      <c r="F873" s="832" t="s">
        <v>2048</v>
      </c>
      <c r="G873" s="832" t="s">
        <v>2239</v>
      </c>
      <c r="H873" s="832" t="s">
        <v>576</v>
      </c>
      <c r="I873" s="832" t="s">
        <v>2921</v>
      </c>
      <c r="J873" s="832" t="s">
        <v>631</v>
      </c>
      <c r="K873" s="832" t="s">
        <v>2922</v>
      </c>
      <c r="L873" s="835">
        <v>127.91</v>
      </c>
      <c r="M873" s="835">
        <v>255.82</v>
      </c>
      <c r="N873" s="832">
        <v>2</v>
      </c>
      <c r="O873" s="836">
        <v>2</v>
      </c>
      <c r="P873" s="835">
        <v>127.91</v>
      </c>
      <c r="Q873" s="837">
        <v>0.5</v>
      </c>
      <c r="R873" s="832">
        <v>1</v>
      </c>
      <c r="S873" s="837">
        <v>0.5</v>
      </c>
      <c r="T873" s="836">
        <v>1</v>
      </c>
      <c r="U873" s="838">
        <v>0.5</v>
      </c>
    </row>
    <row r="874" spans="1:21" ht="14.4" customHeight="1" x14ac:dyDescent="0.3">
      <c r="A874" s="831">
        <v>4</v>
      </c>
      <c r="B874" s="832" t="s">
        <v>2047</v>
      </c>
      <c r="C874" s="832" t="s">
        <v>2054</v>
      </c>
      <c r="D874" s="833" t="s">
        <v>3990</v>
      </c>
      <c r="E874" s="834" t="s">
        <v>2086</v>
      </c>
      <c r="F874" s="832" t="s">
        <v>2048</v>
      </c>
      <c r="G874" s="832" t="s">
        <v>2239</v>
      </c>
      <c r="H874" s="832" t="s">
        <v>576</v>
      </c>
      <c r="I874" s="832" t="s">
        <v>2240</v>
      </c>
      <c r="J874" s="832" t="s">
        <v>631</v>
      </c>
      <c r="K874" s="832" t="s">
        <v>2241</v>
      </c>
      <c r="L874" s="835">
        <v>52.61</v>
      </c>
      <c r="M874" s="835">
        <v>52.61</v>
      </c>
      <c r="N874" s="832">
        <v>1</v>
      </c>
      <c r="O874" s="836">
        <v>1</v>
      </c>
      <c r="P874" s="835">
        <v>52.61</v>
      </c>
      <c r="Q874" s="837">
        <v>1</v>
      </c>
      <c r="R874" s="832">
        <v>1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4</v>
      </c>
      <c r="B875" s="832" t="s">
        <v>2047</v>
      </c>
      <c r="C875" s="832" t="s">
        <v>2054</v>
      </c>
      <c r="D875" s="833" t="s">
        <v>3990</v>
      </c>
      <c r="E875" s="834" t="s">
        <v>2086</v>
      </c>
      <c r="F875" s="832" t="s">
        <v>2048</v>
      </c>
      <c r="G875" s="832" t="s">
        <v>3420</v>
      </c>
      <c r="H875" s="832" t="s">
        <v>576</v>
      </c>
      <c r="I875" s="832" t="s">
        <v>3421</v>
      </c>
      <c r="J875" s="832" t="s">
        <v>3422</v>
      </c>
      <c r="K875" s="832" t="s">
        <v>3423</v>
      </c>
      <c r="L875" s="835">
        <v>21.92</v>
      </c>
      <c r="M875" s="835">
        <v>65.760000000000005</v>
      </c>
      <c r="N875" s="832">
        <v>3</v>
      </c>
      <c r="O875" s="836">
        <v>1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4</v>
      </c>
      <c r="B876" s="832" t="s">
        <v>2047</v>
      </c>
      <c r="C876" s="832" t="s">
        <v>2054</v>
      </c>
      <c r="D876" s="833" t="s">
        <v>3990</v>
      </c>
      <c r="E876" s="834" t="s">
        <v>2086</v>
      </c>
      <c r="F876" s="832" t="s">
        <v>2048</v>
      </c>
      <c r="G876" s="832" t="s">
        <v>3424</v>
      </c>
      <c r="H876" s="832" t="s">
        <v>576</v>
      </c>
      <c r="I876" s="832" t="s">
        <v>3425</v>
      </c>
      <c r="J876" s="832" t="s">
        <v>3426</v>
      </c>
      <c r="K876" s="832" t="s">
        <v>3427</v>
      </c>
      <c r="L876" s="835">
        <v>0</v>
      </c>
      <c r="M876" s="835">
        <v>0</v>
      </c>
      <c r="N876" s="832">
        <v>1</v>
      </c>
      <c r="O876" s="836">
        <v>1</v>
      </c>
      <c r="P876" s="835">
        <v>0</v>
      </c>
      <c r="Q876" s="837"/>
      <c r="R876" s="832">
        <v>1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4</v>
      </c>
      <c r="B877" s="832" t="s">
        <v>2047</v>
      </c>
      <c r="C877" s="832" t="s">
        <v>2054</v>
      </c>
      <c r="D877" s="833" t="s">
        <v>3990</v>
      </c>
      <c r="E877" s="834" t="s">
        <v>2086</v>
      </c>
      <c r="F877" s="832" t="s">
        <v>2048</v>
      </c>
      <c r="G877" s="832" t="s">
        <v>2108</v>
      </c>
      <c r="H877" s="832" t="s">
        <v>576</v>
      </c>
      <c r="I877" s="832" t="s">
        <v>2109</v>
      </c>
      <c r="J877" s="832" t="s">
        <v>1300</v>
      </c>
      <c r="K877" s="832" t="s">
        <v>2110</v>
      </c>
      <c r="L877" s="835">
        <v>0</v>
      </c>
      <c r="M877" s="835">
        <v>0</v>
      </c>
      <c r="N877" s="832">
        <v>1</v>
      </c>
      <c r="O877" s="836">
        <v>1</v>
      </c>
      <c r="P877" s="835"/>
      <c r="Q877" s="837"/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4</v>
      </c>
      <c r="B878" s="832" t="s">
        <v>2047</v>
      </c>
      <c r="C878" s="832" t="s">
        <v>2054</v>
      </c>
      <c r="D878" s="833" t="s">
        <v>3990</v>
      </c>
      <c r="E878" s="834" t="s">
        <v>2086</v>
      </c>
      <c r="F878" s="832" t="s">
        <v>2048</v>
      </c>
      <c r="G878" s="832" t="s">
        <v>2927</v>
      </c>
      <c r="H878" s="832" t="s">
        <v>576</v>
      </c>
      <c r="I878" s="832" t="s">
        <v>3428</v>
      </c>
      <c r="J878" s="832" t="s">
        <v>731</v>
      </c>
      <c r="K878" s="832" t="s">
        <v>3429</v>
      </c>
      <c r="L878" s="835">
        <v>0</v>
      </c>
      <c r="M878" s="835">
        <v>0</v>
      </c>
      <c r="N878" s="832">
        <v>1</v>
      </c>
      <c r="O878" s="836">
        <v>0.5</v>
      </c>
      <c r="P878" s="835">
        <v>0</v>
      </c>
      <c r="Q878" s="837"/>
      <c r="R878" s="832">
        <v>1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4</v>
      </c>
      <c r="B879" s="832" t="s">
        <v>2047</v>
      </c>
      <c r="C879" s="832" t="s">
        <v>2054</v>
      </c>
      <c r="D879" s="833" t="s">
        <v>3990</v>
      </c>
      <c r="E879" s="834" t="s">
        <v>2086</v>
      </c>
      <c r="F879" s="832" t="s">
        <v>2048</v>
      </c>
      <c r="G879" s="832" t="s">
        <v>3366</v>
      </c>
      <c r="H879" s="832" t="s">
        <v>628</v>
      </c>
      <c r="I879" s="832" t="s">
        <v>1856</v>
      </c>
      <c r="J879" s="832" t="s">
        <v>1857</v>
      </c>
      <c r="K879" s="832" t="s">
        <v>1858</v>
      </c>
      <c r="L879" s="835">
        <v>25.5</v>
      </c>
      <c r="M879" s="835">
        <v>25.5</v>
      </c>
      <c r="N879" s="832">
        <v>1</v>
      </c>
      <c r="O879" s="836">
        <v>0.5</v>
      </c>
      <c r="P879" s="835">
        <v>25.5</v>
      </c>
      <c r="Q879" s="837">
        <v>1</v>
      </c>
      <c r="R879" s="832">
        <v>1</v>
      </c>
      <c r="S879" s="837">
        <v>1</v>
      </c>
      <c r="T879" s="836">
        <v>0.5</v>
      </c>
      <c r="U879" s="838">
        <v>1</v>
      </c>
    </row>
    <row r="880" spans="1:21" ht="14.4" customHeight="1" x14ac:dyDescent="0.3">
      <c r="A880" s="831">
        <v>4</v>
      </c>
      <c r="B880" s="832" t="s">
        <v>2047</v>
      </c>
      <c r="C880" s="832" t="s">
        <v>2054</v>
      </c>
      <c r="D880" s="833" t="s">
        <v>3990</v>
      </c>
      <c r="E880" s="834" t="s">
        <v>2086</v>
      </c>
      <c r="F880" s="832" t="s">
        <v>2048</v>
      </c>
      <c r="G880" s="832" t="s">
        <v>2111</v>
      </c>
      <c r="H880" s="832" t="s">
        <v>628</v>
      </c>
      <c r="I880" s="832" t="s">
        <v>1820</v>
      </c>
      <c r="J880" s="832" t="s">
        <v>880</v>
      </c>
      <c r="K880" s="832" t="s">
        <v>882</v>
      </c>
      <c r="L880" s="835">
        <v>0</v>
      </c>
      <c r="M880" s="835">
        <v>0</v>
      </c>
      <c r="N880" s="832">
        <v>3</v>
      </c>
      <c r="O880" s="836">
        <v>2.5</v>
      </c>
      <c r="P880" s="835">
        <v>0</v>
      </c>
      <c r="Q880" s="837"/>
      <c r="R880" s="832">
        <v>1</v>
      </c>
      <c r="S880" s="837">
        <v>0.33333333333333331</v>
      </c>
      <c r="T880" s="836">
        <v>0.5</v>
      </c>
      <c r="U880" s="838">
        <v>0.2</v>
      </c>
    </row>
    <row r="881" spans="1:21" ht="14.4" customHeight="1" x14ac:dyDescent="0.3">
      <c r="A881" s="831">
        <v>4</v>
      </c>
      <c r="B881" s="832" t="s">
        <v>2047</v>
      </c>
      <c r="C881" s="832" t="s">
        <v>2054</v>
      </c>
      <c r="D881" s="833" t="s">
        <v>3990</v>
      </c>
      <c r="E881" s="834" t="s">
        <v>2086</v>
      </c>
      <c r="F881" s="832" t="s">
        <v>2048</v>
      </c>
      <c r="G881" s="832" t="s">
        <v>3430</v>
      </c>
      <c r="H881" s="832" t="s">
        <v>628</v>
      </c>
      <c r="I881" s="832" t="s">
        <v>3431</v>
      </c>
      <c r="J881" s="832" t="s">
        <v>3432</v>
      </c>
      <c r="K881" s="832" t="s">
        <v>3433</v>
      </c>
      <c r="L881" s="835">
        <v>1179.5</v>
      </c>
      <c r="M881" s="835">
        <v>2359</v>
      </c>
      <c r="N881" s="832">
        <v>2</v>
      </c>
      <c r="O881" s="836">
        <v>1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4</v>
      </c>
      <c r="B882" s="832" t="s">
        <v>2047</v>
      </c>
      <c r="C882" s="832" t="s">
        <v>2054</v>
      </c>
      <c r="D882" s="833" t="s">
        <v>3990</v>
      </c>
      <c r="E882" s="834" t="s">
        <v>2086</v>
      </c>
      <c r="F882" s="832" t="s">
        <v>2048</v>
      </c>
      <c r="G882" s="832" t="s">
        <v>2709</v>
      </c>
      <c r="H882" s="832" t="s">
        <v>628</v>
      </c>
      <c r="I882" s="832" t="s">
        <v>1627</v>
      </c>
      <c r="J882" s="832" t="s">
        <v>1628</v>
      </c>
      <c r="K882" s="832" t="s">
        <v>1629</v>
      </c>
      <c r="L882" s="835">
        <v>414.07</v>
      </c>
      <c r="M882" s="835">
        <v>3726.63</v>
      </c>
      <c r="N882" s="832">
        <v>9</v>
      </c>
      <c r="O882" s="836">
        <v>3</v>
      </c>
      <c r="P882" s="835">
        <v>1242.21</v>
      </c>
      <c r="Q882" s="837">
        <v>0.33333333333333331</v>
      </c>
      <c r="R882" s="832">
        <v>3</v>
      </c>
      <c r="S882" s="837">
        <v>0.33333333333333331</v>
      </c>
      <c r="T882" s="836">
        <v>2</v>
      </c>
      <c r="U882" s="838">
        <v>0.66666666666666663</v>
      </c>
    </row>
    <row r="883" spans="1:21" ht="14.4" customHeight="1" x14ac:dyDescent="0.3">
      <c r="A883" s="831">
        <v>4</v>
      </c>
      <c r="B883" s="832" t="s">
        <v>2047</v>
      </c>
      <c r="C883" s="832" t="s">
        <v>2054</v>
      </c>
      <c r="D883" s="833" t="s">
        <v>3990</v>
      </c>
      <c r="E883" s="834" t="s">
        <v>2086</v>
      </c>
      <c r="F883" s="832" t="s">
        <v>2048</v>
      </c>
      <c r="G883" s="832" t="s">
        <v>2127</v>
      </c>
      <c r="H883" s="832" t="s">
        <v>576</v>
      </c>
      <c r="I883" s="832" t="s">
        <v>3434</v>
      </c>
      <c r="J883" s="832" t="s">
        <v>3435</v>
      </c>
      <c r="K883" s="832" t="s">
        <v>3436</v>
      </c>
      <c r="L883" s="835">
        <v>50.32</v>
      </c>
      <c r="M883" s="835">
        <v>50.32</v>
      </c>
      <c r="N883" s="832">
        <v>1</v>
      </c>
      <c r="O883" s="836">
        <v>1</v>
      </c>
      <c r="P883" s="835">
        <v>50.32</v>
      </c>
      <c r="Q883" s="837">
        <v>1</v>
      </c>
      <c r="R883" s="832">
        <v>1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4</v>
      </c>
      <c r="B884" s="832" t="s">
        <v>2047</v>
      </c>
      <c r="C884" s="832" t="s">
        <v>2054</v>
      </c>
      <c r="D884" s="833" t="s">
        <v>3990</v>
      </c>
      <c r="E884" s="834" t="s">
        <v>2086</v>
      </c>
      <c r="F884" s="832" t="s">
        <v>2048</v>
      </c>
      <c r="G884" s="832" t="s">
        <v>2127</v>
      </c>
      <c r="H884" s="832" t="s">
        <v>576</v>
      </c>
      <c r="I884" s="832" t="s">
        <v>2128</v>
      </c>
      <c r="J884" s="832" t="s">
        <v>972</v>
      </c>
      <c r="K884" s="832" t="s">
        <v>2129</v>
      </c>
      <c r="L884" s="835">
        <v>50.32</v>
      </c>
      <c r="M884" s="835">
        <v>100.64</v>
      </c>
      <c r="N884" s="832">
        <v>2</v>
      </c>
      <c r="O884" s="836">
        <v>1</v>
      </c>
      <c r="P884" s="835">
        <v>100.64</v>
      </c>
      <c r="Q884" s="837">
        <v>1</v>
      </c>
      <c r="R884" s="832">
        <v>2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4</v>
      </c>
      <c r="B885" s="832" t="s">
        <v>2047</v>
      </c>
      <c r="C885" s="832" t="s">
        <v>2054</v>
      </c>
      <c r="D885" s="833" t="s">
        <v>3990</v>
      </c>
      <c r="E885" s="834" t="s">
        <v>2086</v>
      </c>
      <c r="F885" s="832" t="s">
        <v>2048</v>
      </c>
      <c r="G885" s="832" t="s">
        <v>2112</v>
      </c>
      <c r="H885" s="832" t="s">
        <v>576</v>
      </c>
      <c r="I885" s="832" t="s">
        <v>2145</v>
      </c>
      <c r="J885" s="832" t="s">
        <v>1020</v>
      </c>
      <c r="K885" s="832" t="s">
        <v>1984</v>
      </c>
      <c r="L885" s="835">
        <v>154.36000000000001</v>
      </c>
      <c r="M885" s="835">
        <v>308.72000000000003</v>
      </c>
      <c r="N885" s="832">
        <v>2</v>
      </c>
      <c r="O885" s="836">
        <v>2</v>
      </c>
      <c r="P885" s="835">
        <v>308.72000000000003</v>
      </c>
      <c r="Q885" s="837">
        <v>1</v>
      </c>
      <c r="R885" s="832">
        <v>2</v>
      </c>
      <c r="S885" s="837">
        <v>1</v>
      </c>
      <c r="T885" s="836">
        <v>2</v>
      </c>
      <c r="U885" s="838">
        <v>1</v>
      </c>
    </row>
    <row r="886" spans="1:21" ht="14.4" customHeight="1" x14ac:dyDescent="0.3">
      <c r="A886" s="831">
        <v>4</v>
      </c>
      <c r="B886" s="832" t="s">
        <v>2047</v>
      </c>
      <c r="C886" s="832" t="s">
        <v>2054</v>
      </c>
      <c r="D886" s="833" t="s">
        <v>3990</v>
      </c>
      <c r="E886" s="834" t="s">
        <v>2086</v>
      </c>
      <c r="F886" s="832" t="s">
        <v>2048</v>
      </c>
      <c r="G886" s="832" t="s">
        <v>2112</v>
      </c>
      <c r="H886" s="832" t="s">
        <v>576</v>
      </c>
      <c r="I886" s="832" t="s">
        <v>3333</v>
      </c>
      <c r="J886" s="832" t="s">
        <v>1020</v>
      </c>
      <c r="K886" s="832" t="s">
        <v>1758</v>
      </c>
      <c r="L886" s="835">
        <v>225.06</v>
      </c>
      <c r="M886" s="835">
        <v>225.06</v>
      </c>
      <c r="N886" s="832">
        <v>1</v>
      </c>
      <c r="O886" s="836">
        <v>1</v>
      </c>
      <c r="P886" s="835">
        <v>225.06</v>
      </c>
      <c r="Q886" s="837">
        <v>1</v>
      </c>
      <c r="R886" s="832">
        <v>1</v>
      </c>
      <c r="S886" s="837">
        <v>1</v>
      </c>
      <c r="T886" s="836">
        <v>1</v>
      </c>
      <c r="U886" s="838">
        <v>1</v>
      </c>
    </row>
    <row r="887" spans="1:21" ht="14.4" customHeight="1" x14ac:dyDescent="0.3">
      <c r="A887" s="831">
        <v>4</v>
      </c>
      <c r="B887" s="832" t="s">
        <v>2047</v>
      </c>
      <c r="C887" s="832" t="s">
        <v>2054</v>
      </c>
      <c r="D887" s="833" t="s">
        <v>3990</v>
      </c>
      <c r="E887" s="834" t="s">
        <v>2086</v>
      </c>
      <c r="F887" s="832" t="s">
        <v>2048</v>
      </c>
      <c r="G887" s="832" t="s">
        <v>2146</v>
      </c>
      <c r="H887" s="832" t="s">
        <v>576</v>
      </c>
      <c r="I887" s="832" t="s">
        <v>2147</v>
      </c>
      <c r="J887" s="832" t="s">
        <v>2148</v>
      </c>
      <c r="K887" s="832" t="s">
        <v>2149</v>
      </c>
      <c r="L887" s="835">
        <v>374.79</v>
      </c>
      <c r="M887" s="835">
        <v>1873.95</v>
      </c>
      <c r="N887" s="832">
        <v>5</v>
      </c>
      <c r="O887" s="836">
        <v>1</v>
      </c>
      <c r="P887" s="835">
        <v>1873.95</v>
      </c>
      <c r="Q887" s="837">
        <v>1</v>
      </c>
      <c r="R887" s="832">
        <v>5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4</v>
      </c>
      <c r="B888" s="832" t="s">
        <v>2047</v>
      </c>
      <c r="C888" s="832" t="s">
        <v>2054</v>
      </c>
      <c r="D888" s="833" t="s">
        <v>3990</v>
      </c>
      <c r="E888" s="834" t="s">
        <v>2086</v>
      </c>
      <c r="F888" s="832" t="s">
        <v>2048</v>
      </c>
      <c r="G888" s="832" t="s">
        <v>2939</v>
      </c>
      <c r="H888" s="832" t="s">
        <v>576</v>
      </c>
      <c r="I888" s="832" t="s">
        <v>3437</v>
      </c>
      <c r="J888" s="832" t="s">
        <v>623</v>
      </c>
      <c r="K888" s="832" t="s">
        <v>3438</v>
      </c>
      <c r="L888" s="835">
        <v>0</v>
      </c>
      <c r="M888" s="835">
        <v>0</v>
      </c>
      <c r="N888" s="832">
        <v>1</v>
      </c>
      <c r="O888" s="836">
        <v>1</v>
      </c>
      <c r="P888" s="835">
        <v>0</v>
      </c>
      <c r="Q888" s="837"/>
      <c r="R888" s="832">
        <v>1</v>
      </c>
      <c r="S888" s="837">
        <v>1</v>
      </c>
      <c r="T888" s="836">
        <v>1</v>
      </c>
      <c r="U888" s="838">
        <v>1</v>
      </c>
    </row>
    <row r="889" spans="1:21" ht="14.4" customHeight="1" x14ac:dyDescent="0.3">
      <c r="A889" s="831">
        <v>4</v>
      </c>
      <c r="B889" s="832" t="s">
        <v>2047</v>
      </c>
      <c r="C889" s="832" t="s">
        <v>2054</v>
      </c>
      <c r="D889" s="833" t="s">
        <v>3990</v>
      </c>
      <c r="E889" s="834" t="s">
        <v>2086</v>
      </c>
      <c r="F889" s="832" t="s">
        <v>2048</v>
      </c>
      <c r="G889" s="832" t="s">
        <v>2249</v>
      </c>
      <c r="H889" s="832" t="s">
        <v>576</v>
      </c>
      <c r="I889" s="832" t="s">
        <v>2797</v>
      </c>
      <c r="J889" s="832" t="s">
        <v>2798</v>
      </c>
      <c r="K889" s="832" t="s">
        <v>2799</v>
      </c>
      <c r="L889" s="835">
        <v>248.55</v>
      </c>
      <c r="M889" s="835">
        <v>248.55</v>
      </c>
      <c r="N889" s="832">
        <v>1</v>
      </c>
      <c r="O889" s="836">
        <v>1</v>
      </c>
      <c r="P889" s="835">
        <v>248.55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4</v>
      </c>
      <c r="B890" s="832" t="s">
        <v>2047</v>
      </c>
      <c r="C890" s="832" t="s">
        <v>2054</v>
      </c>
      <c r="D890" s="833" t="s">
        <v>3990</v>
      </c>
      <c r="E890" s="834" t="s">
        <v>2086</v>
      </c>
      <c r="F890" s="832" t="s">
        <v>2048</v>
      </c>
      <c r="G890" s="832" t="s">
        <v>2249</v>
      </c>
      <c r="H890" s="832" t="s">
        <v>576</v>
      </c>
      <c r="I890" s="832" t="s">
        <v>2250</v>
      </c>
      <c r="J890" s="832" t="s">
        <v>2251</v>
      </c>
      <c r="K890" s="832" t="s">
        <v>2252</v>
      </c>
      <c r="L890" s="835">
        <v>248.55</v>
      </c>
      <c r="M890" s="835">
        <v>1491.3000000000002</v>
      </c>
      <c r="N890" s="832">
        <v>6</v>
      </c>
      <c r="O890" s="836">
        <v>6</v>
      </c>
      <c r="P890" s="835">
        <v>745.65000000000009</v>
      </c>
      <c r="Q890" s="837">
        <v>0.5</v>
      </c>
      <c r="R890" s="832">
        <v>3</v>
      </c>
      <c r="S890" s="837">
        <v>0.5</v>
      </c>
      <c r="T890" s="836">
        <v>3</v>
      </c>
      <c r="U890" s="838">
        <v>0.5</v>
      </c>
    </row>
    <row r="891" spans="1:21" ht="14.4" customHeight="1" x14ac:dyDescent="0.3">
      <c r="A891" s="831">
        <v>4</v>
      </c>
      <c r="B891" s="832" t="s">
        <v>2047</v>
      </c>
      <c r="C891" s="832" t="s">
        <v>2054</v>
      </c>
      <c r="D891" s="833" t="s">
        <v>3990</v>
      </c>
      <c r="E891" s="834" t="s">
        <v>2086</v>
      </c>
      <c r="F891" s="832" t="s">
        <v>2048</v>
      </c>
      <c r="G891" s="832" t="s">
        <v>2800</v>
      </c>
      <c r="H891" s="832" t="s">
        <v>576</v>
      </c>
      <c r="I891" s="832" t="s">
        <v>2942</v>
      </c>
      <c r="J891" s="832" t="s">
        <v>2802</v>
      </c>
      <c r="K891" s="832" t="s">
        <v>2803</v>
      </c>
      <c r="L891" s="835">
        <v>107.27</v>
      </c>
      <c r="M891" s="835">
        <v>643.62</v>
      </c>
      <c r="N891" s="832">
        <v>6</v>
      </c>
      <c r="O891" s="836">
        <v>1.5</v>
      </c>
      <c r="P891" s="835">
        <v>643.62</v>
      </c>
      <c r="Q891" s="837">
        <v>1</v>
      </c>
      <c r="R891" s="832">
        <v>6</v>
      </c>
      <c r="S891" s="837">
        <v>1</v>
      </c>
      <c r="T891" s="836">
        <v>1.5</v>
      </c>
      <c r="U891" s="838">
        <v>1</v>
      </c>
    </row>
    <row r="892" spans="1:21" ht="14.4" customHeight="1" x14ac:dyDescent="0.3">
      <c r="A892" s="831">
        <v>4</v>
      </c>
      <c r="B892" s="832" t="s">
        <v>2047</v>
      </c>
      <c r="C892" s="832" t="s">
        <v>2054</v>
      </c>
      <c r="D892" s="833" t="s">
        <v>3990</v>
      </c>
      <c r="E892" s="834" t="s">
        <v>2086</v>
      </c>
      <c r="F892" s="832" t="s">
        <v>2049</v>
      </c>
      <c r="G892" s="832" t="s">
        <v>2114</v>
      </c>
      <c r="H892" s="832" t="s">
        <v>576</v>
      </c>
      <c r="I892" s="832" t="s">
        <v>2253</v>
      </c>
      <c r="J892" s="832" t="s">
        <v>2116</v>
      </c>
      <c r="K892" s="832"/>
      <c r="L892" s="835">
        <v>0</v>
      </c>
      <c r="M892" s="835">
        <v>0</v>
      </c>
      <c r="N892" s="832">
        <v>5</v>
      </c>
      <c r="O892" s="836">
        <v>5</v>
      </c>
      <c r="P892" s="835">
        <v>0</v>
      </c>
      <c r="Q892" s="837"/>
      <c r="R892" s="832">
        <v>2</v>
      </c>
      <c r="S892" s="837">
        <v>0.4</v>
      </c>
      <c r="T892" s="836">
        <v>2</v>
      </c>
      <c r="U892" s="838">
        <v>0.4</v>
      </c>
    </row>
    <row r="893" spans="1:21" ht="14.4" customHeight="1" x14ac:dyDescent="0.3">
      <c r="A893" s="831">
        <v>4</v>
      </c>
      <c r="B893" s="832" t="s">
        <v>2047</v>
      </c>
      <c r="C893" s="832" t="s">
        <v>2054</v>
      </c>
      <c r="D893" s="833" t="s">
        <v>3990</v>
      </c>
      <c r="E893" s="834" t="s">
        <v>2086</v>
      </c>
      <c r="F893" s="832" t="s">
        <v>2049</v>
      </c>
      <c r="G893" s="832" t="s">
        <v>2114</v>
      </c>
      <c r="H893" s="832" t="s">
        <v>576</v>
      </c>
      <c r="I893" s="832" t="s">
        <v>2713</v>
      </c>
      <c r="J893" s="832" t="s">
        <v>2116</v>
      </c>
      <c r="K893" s="832"/>
      <c r="L893" s="835">
        <v>0</v>
      </c>
      <c r="M893" s="835">
        <v>0</v>
      </c>
      <c r="N893" s="832">
        <v>3</v>
      </c>
      <c r="O893" s="836">
        <v>3</v>
      </c>
      <c r="P893" s="835">
        <v>0</v>
      </c>
      <c r="Q893" s="837"/>
      <c r="R893" s="832">
        <v>3</v>
      </c>
      <c r="S893" s="837">
        <v>1</v>
      </c>
      <c r="T893" s="836">
        <v>3</v>
      </c>
      <c r="U893" s="838">
        <v>1</v>
      </c>
    </row>
    <row r="894" spans="1:21" ht="14.4" customHeight="1" x14ac:dyDescent="0.3">
      <c r="A894" s="831">
        <v>4</v>
      </c>
      <c r="B894" s="832" t="s">
        <v>2047</v>
      </c>
      <c r="C894" s="832" t="s">
        <v>2054</v>
      </c>
      <c r="D894" s="833" t="s">
        <v>3990</v>
      </c>
      <c r="E894" s="834" t="s">
        <v>2086</v>
      </c>
      <c r="F894" s="832" t="s">
        <v>2049</v>
      </c>
      <c r="G894" s="832" t="s">
        <v>2114</v>
      </c>
      <c r="H894" s="832" t="s">
        <v>576</v>
      </c>
      <c r="I894" s="832" t="s">
        <v>3439</v>
      </c>
      <c r="J894" s="832" t="s">
        <v>2116</v>
      </c>
      <c r="K894" s="832"/>
      <c r="L894" s="835">
        <v>0</v>
      </c>
      <c r="M894" s="835">
        <v>0</v>
      </c>
      <c r="N894" s="832">
        <v>1</v>
      </c>
      <c r="O894" s="836">
        <v>0.5</v>
      </c>
      <c r="P894" s="835">
        <v>0</v>
      </c>
      <c r="Q894" s="837"/>
      <c r="R894" s="832">
        <v>1</v>
      </c>
      <c r="S894" s="837">
        <v>1</v>
      </c>
      <c r="T894" s="836">
        <v>0.5</v>
      </c>
      <c r="U894" s="838">
        <v>1</v>
      </c>
    </row>
    <row r="895" spans="1:21" ht="14.4" customHeight="1" x14ac:dyDescent="0.3">
      <c r="A895" s="831">
        <v>4</v>
      </c>
      <c r="B895" s="832" t="s">
        <v>2047</v>
      </c>
      <c r="C895" s="832" t="s">
        <v>2054</v>
      </c>
      <c r="D895" s="833" t="s">
        <v>3990</v>
      </c>
      <c r="E895" s="834" t="s">
        <v>2086</v>
      </c>
      <c r="F895" s="832" t="s">
        <v>2049</v>
      </c>
      <c r="G895" s="832" t="s">
        <v>2114</v>
      </c>
      <c r="H895" s="832" t="s">
        <v>576</v>
      </c>
      <c r="I895" s="832" t="s">
        <v>3440</v>
      </c>
      <c r="J895" s="832" t="s">
        <v>2116</v>
      </c>
      <c r="K895" s="832"/>
      <c r="L895" s="835">
        <v>0</v>
      </c>
      <c r="M895" s="835">
        <v>0</v>
      </c>
      <c r="N895" s="832">
        <v>1</v>
      </c>
      <c r="O895" s="836">
        <v>1</v>
      </c>
      <c r="P895" s="835">
        <v>0</v>
      </c>
      <c r="Q895" s="837"/>
      <c r="R895" s="832">
        <v>1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4</v>
      </c>
      <c r="B896" s="832" t="s">
        <v>2047</v>
      </c>
      <c r="C896" s="832" t="s">
        <v>2054</v>
      </c>
      <c r="D896" s="833" t="s">
        <v>3990</v>
      </c>
      <c r="E896" s="834" t="s">
        <v>2086</v>
      </c>
      <c r="F896" s="832" t="s">
        <v>2049</v>
      </c>
      <c r="G896" s="832" t="s">
        <v>2114</v>
      </c>
      <c r="H896" s="832" t="s">
        <v>576</v>
      </c>
      <c r="I896" s="832" t="s">
        <v>2115</v>
      </c>
      <c r="J896" s="832" t="s">
        <v>2116</v>
      </c>
      <c r="K896" s="832"/>
      <c r="L896" s="835">
        <v>0</v>
      </c>
      <c r="M896" s="835">
        <v>0</v>
      </c>
      <c r="N896" s="832">
        <v>10</v>
      </c>
      <c r="O896" s="836">
        <v>9.5</v>
      </c>
      <c r="P896" s="835">
        <v>0</v>
      </c>
      <c r="Q896" s="837"/>
      <c r="R896" s="832">
        <v>8</v>
      </c>
      <c r="S896" s="837">
        <v>0.8</v>
      </c>
      <c r="T896" s="836">
        <v>7.5</v>
      </c>
      <c r="U896" s="838">
        <v>0.78947368421052633</v>
      </c>
    </row>
    <row r="897" spans="1:21" ht="14.4" customHeight="1" x14ac:dyDescent="0.3">
      <c r="A897" s="831">
        <v>4</v>
      </c>
      <c r="B897" s="832" t="s">
        <v>2047</v>
      </c>
      <c r="C897" s="832" t="s">
        <v>2054</v>
      </c>
      <c r="D897" s="833" t="s">
        <v>3990</v>
      </c>
      <c r="E897" s="834" t="s">
        <v>2086</v>
      </c>
      <c r="F897" s="832" t="s">
        <v>2050</v>
      </c>
      <c r="G897" s="832" t="s">
        <v>2254</v>
      </c>
      <c r="H897" s="832" t="s">
        <v>576</v>
      </c>
      <c r="I897" s="832" t="s">
        <v>2255</v>
      </c>
      <c r="J897" s="832" t="s">
        <v>2256</v>
      </c>
      <c r="K897" s="832" t="s">
        <v>2257</v>
      </c>
      <c r="L897" s="835">
        <v>500</v>
      </c>
      <c r="M897" s="835">
        <v>500</v>
      </c>
      <c r="N897" s="832">
        <v>1</v>
      </c>
      <c r="O897" s="836">
        <v>1</v>
      </c>
      <c r="P897" s="835">
        <v>500</v>
      </c>
      <c r="Q897" s="837">
        <v>1</v>
      </c>
      <c r="R897" s="832">
        <v>1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4</v>
      </c>
      <c r="B898" s="832" t="s">
        <v>2047</v>
      </c>
      <c r="C898" s="832" t="s">
        <v>2054</v>
      </c>
      <c r="D898" s="833" t="s">
        <v>3990</v>
      </c>
      <c r="E898" s="834" t="s">
        <v>2086</v>
      </c>
      <c r="F898" s="832" t="s">
        <v>2050</v>
      </c>
      <c r="G898" s="832" t="s">
        <v>2254</v>
      </c>
      <c r="H898" s="832" t="s">
        <v>576</v>
      </c>
      <c r="I898" s="832" t="s">
        <v>2258</v>
      </c>
      <c r="J898" s="832" t="s">
        <v>2259</v>
      </c>
      <c r="K898" s="832" t="s">
        <v>2260</v>
      </c>
      <c r="L898" s="835">
        <v>287</v>
      </c>
      <c r="M898" s="835">
        <v>861</v>
      </c>
      <c r="N898" s="832">
        <v>3</v>
      </c>
      <c r="O898" s="836">
        <v>3</v>
      </c>
      <c r="P898" s="835">
        <v>861</v>
      </c>
      <c r="Q898" s="837">
        <v>1</v>
      </c>
      <c r="R898" s="832">
        <v>3</v>
      </c>
      <c r="S898" s="837">
        <v>1</v>
      </c>
      <c r="T898" s="836">
        <v>3</v>
      </c>
      <c r="U898" s="838">
        <v>1</v>
      </c>
    </row>
    <row r="899" spans="1:21" ht="14.4" customHeight="1" x14ac:dyDescent="0.3">
      <c r="A899" s="831">
        <v>4</v>
      </c>
      <c r="B899" s="832" t="s">
        <v>2047</v>
      </c>
      <c r="C899" s="832" t="s">
        <v>2054</v>
      </c>
      <c r="D899" s="833" t="s">
        <v>3990</v>
      </c>
      <c r="E899" s="834" t="s">
        <v>2086</v>
      </c>
      <c r="F899" s="832" t="s">
        <v>2050</v>
      </c>
      <c r="G899" s="832" t="s">
        <v>2254</v>
      </c>
      <c r="H899" s="832" t="s">
        <v>576</v>
      </c>
      <c r="I899" s="832" t="s">
        <v>2261</v>
      </c>
      <c r="J899" s="832" t="s">
        <v>2262</v>
      </c>
      <c r="K899" s="832" t="s">
        <v>2263</v>
      </c>
      <c r="L899" s="835">
        <v>253</v>
      </c>
      <c r="M899" s="835">
        <v>1518</v>
      </c>
      <c r="N899" s="832">
        <v>6</v>
      </c>
      <c r="O899" s="836">
        <v>3</v>
      </c>
      <c r="P899" s="835">
        <v>1265</v>
      </c>
      <c r="Q899" s="837">
        <v>0.83333333333333337</v>
      </c>
      <c r="R899" s="832">
        <v>5</v>
      </c>
      <c r="S899" s="837">
        <v>0.83333333333333337</v>
      </c>
      <c r="T899" s="836">
        <v>2</v>
      </c>
      <c r="U899" s="838">
        <v>0.66666666666666663</v>
      </c>
    </row>
    <row r="900" spans="1:21" ht="14.4" customHeight="1" x14ac:dyDescent="0.3">
      <c r="A900" s="831">
        <v>4</v>
      </c>
      <c r="B900" s="832" t="s">
        <v>2047</v>
      </c>
      <c r="C900" s="832" t="s">
        <v>2054</v>
      </c>
      <c r="D900" s="833" t="s">
        <v>3990</v>
      </c>
      <c r="E900" s="834" t="s">
        <v>2086</v>
      </c>
      <c r="F900" s="832" t="s">
        <v>2050</v>
      </c>
      <c r="G900" s="832" t="s">
        <v>2254</v>
      </c>
      <c r="H900" s="832" t="s">
        <v>576</v>
      </c>
      <c r="I900" s="832" t="s">
        <v>2943</v>
      </c>
      <c r="J900" s="832" t="s">
        <v>2944</v>
      </c>
      <c r="K900" s="832" t="s">
        <v>2945</v>
      </c>
      <c r="L900" s="835">
        <v>124</v>
      </c>
      <c r="M900" s="835">
        <v>124</v>
      </c>
      <c r="N900" s="832">
        <v>1</v>
      </c>
      <c r="O900" s="836">
        <v>1</v>
      </c>
      <c r="P900" s="835">
        <v>124</v>
      </c>
      <c r="Q900" s="837">
        <v>1</v>
      </c>
      <c r="R900" s="832">
        <v>1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4</v>
      </c>
      <c r="B901" s="832" t="s">
        <v>2047</v>
      </c>
      <c r="C901" s="832" t="s">
        <v>2054</v>
      </c>
      <c r="D901" s="833" t="s">
        <v>3990</v>
      </c>
      <c r="E901" s="834" t="s">
        <v>2086</v>
      </c>
      <c r="F901" s="832" t="s">
        <v>2050</v>
      </c>
      <c r="G901" s="832" t="s">
        <v>2254</v>
      </c>
      <c r="H901" s="832" t="s">
        <v>576</v>
      </c>
      <c r="I901" s="832" t="s">
        <v>2264</v>
      </c>
      <c r="J901" s="832" t="s">
        <v>2265</v>
      </c>
      <c r="K901" s="832" t="s">
        <v>2266</v>
      </c>
      <c r="L901" s="835">
        <v>2304</v>
      </c>
      <c r="M901" s="835">
        <v>13824</v>
      </c>
      <c r="N901" s="832">
        <v>6</v>
      </c>
      <c r="O901" s="836">
        <v>1</v>
      </c>
      <c r="P901" s="835">
        <v>13824</v>
      </c>
      <c r="Q901" s="837">
        <v>1</v>
      </c>
      <c r="R901" s="832">
        <v>6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4</v>
      </c>
      <c r="B902" s="832" t="s">
        <v>2047</v>
      </c>
      <c r="C902" s="832" t="s">
        <v>2054</v>
      </c>
      <c r="D902" s="833" t="s">
        <v>3990</v>
      </c>
      <c r="E902" s="834" t="s">
        <v>2086</v>
      </c>
      <c r="F902" s="832" t="s">
        <v>2050</v>
      </c>
      <c r="G902" s="832" t="s">
        <v>2254</v>
      </c>
      <c r="H902" s="832" t="s">
        <v>576</v>
      </c>
      <c r="I902" s="832" t="s">
        <v>2267</v>
      </c>
      <c r="J902" s="832" t="s">
        <v>2268</v>
      </c>
      <c r="K902" s="832" t="s">
        <v>2269</v>
      </c>
      <c r="L902" s="835">
        <v>2094.4899999999998</v>
      </c>
      <c r="M902" s="835">
        <v>10472.449999999999</v>
      </c>
      <c r="N902" s="832">
        <v>5</v>
      </c>
      <c r="O902" s="836">
        <v>1</v>
      </c>
      <c r="P902" s="835">
        <v>10472.449999999999</v>
      </c>
      <c r="Q902" s="837">
        <v>1</v>
      </c>
      <c r="R902" s="832">
        <v>5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4</v>
      </c>
      <c r="B903" s="832" t="s">
        <v>2047</v>
      </c>
      <c r="C903" s="832" t="s">
        <v>2054</v>
      </c>
      <c r="D903" s="833" t="s">
        <v>3990</v>
      </c>
      <c r="E903" s="834" t="s">
        <v>2086</v>
      </c>
      <c r="F903" s="832" t="s">
        <v>2050</v>
      </c>
      <c r="G903" s="832" t="s">
        <v>2254</v>
      </c>
      <c r="H903" s="832" t="s">
        <v>576</v>
      </c>
      <c r="I903" s="832" t="s">
        <v>2276</v>
      </c>
      <c r="J903" s="832" t="s">
        <v>2277</v>
      </c>
      <c r="K903" s="832" t="s">
        <v>2278</v>
      </c>
      <c r="L903" s="835">
        <v>291.2</v>
      </c>
      <c r="M903" s="835">
        <v>291.2</v>
      </c>
      <c r="N903" s="832">
        <v>1</v>
      </c>
      <c r="O903" s="836">
        <v>1</v>
      </c>
      <c r="P903" s="835">
        <v>291.2</v>
      </c>
      <c r="Q903" s="837">
        <v>1</v>
      </c>
      <c r="R903" s="832">
        <v>1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4</v>
      </c>
      <c r="B904" s="832" t="s">
        <v>2047</v>
      </c>
      <c r="C904" s="832" t="s">
        <v>2054</v>
      </c>
      <c r="D904" s="833" t="s">
        <v>3990</v>
      </c>
      <c r="E904" s="834" t="s">
        <v>2086</v>
      </c>
      <c r="F904" s="832" t="s">
        <v>2050</v>
      </c>
      <c r="G904" s="832" t="s">
        <v>2254</v>
      </c>
      <c r="H904" s="832" t="s">
        <v>576</v>
      </c>
      <c r="I904" s="832" t="s">
        <v>2285</v>
      </c>
      <c r="J904" s="832" t="s">
        <v>2286</v>
      </c>
      <c r="K904" s="832" t="s">
        <v>2287</v>
      </c>
      <c r="L904" s="835">
        <v>579</v>
      </c>
      <c r="M904" s="835">
        <v>4632</v>
      </c>
      <c r="N904" s="832">
        <v>8</v>
      </c>
      <c r="O904" s="836">
        <v>2</v>
      </c>
      <c r="P904" s="835">
        <v>4632</v>
      </c>
      <c r="Q904" s="837">
        <v>1</v>
      </c>
      <c r="R904" s="832">
        <v>8</v>
      </c>
      <c r="S904" s="837">
        <v>1</v>
      </c>
      <c r="T904" s="836">
        <v>2</v>
      </c>
      <c r="U904" s="838">
        <v>1</v>
      </c>
    </row>
    <row r="905" spans="1:21" ht="14.4" customHeight="1" x14ac:dyDescent="0.3">
      <c r="A905" s="831">
        <v>4</v>
      </c>
      <c r="B905" s="832" t="s">
        <v>2047</v>
      </c>
      <c r="C905" s="832" t="s">
        <v>2054</v>
      </c>
      <c r="D905" s="833" t="s">
        <v>3990</v>
      </c>
      <c r="E905" s="834" t="s">
        <v>2086</v>
      </c>
      <c r="F905" s="832" t="s">
        <v>2050</v>
      </c>
      <c r="G905" s="832" t="s">
        <v>2254</v>
      </c>
      <c r="H905" s="832" t="s">
        <v>576</v>
      </c>
      <c r="I905" s="832" t="s">
        <v>2288</v>
      </c>
      <c r="J905" s="832" t="s">
        <v>2289</v>
      </c>
      <c r="K905" s="832" t="s">
        <v>2290</v>
      </c>
      <c r="L905" s="835">
        <v>180.25</v>
      </c>
      <c r="M905" s="835">
        <v>721</v>
      </c>
      <c r="N905" s="832">
        <v>4</v>
      </c>
      <c r="O905" s="836">
        <v>3</v>
      </c>
      <c r="P905" s="835">
        <v>721</v>
      </c>
      <c r="Q905" s="837">
        <v>1</v>
      </c>
      <c r="R905" s="832">
        <v>4</v>
      </c>
      <c r="S905" s="837">
        <v>1</v>
      </c>
      <c r="T905" s="836">
        <v>3</v>
      </c>
      <c r="U905" s="838">
        <v>1</v>
      </c>
    </row>
    <row r="906" spans="1:21" ht="14.4" customHeight="1" x14ac:dyDescent="0.3">
      <c r="A906" s="831">
        <v>4</v>
      </c>
      <c r="B906" s="832" t="s">
        <v>2047</v>
      </c>
      <c r="C906" s="832" t="s">
        <v>2054</v>
      </c>
      <c r="D906" s="833" t="s">
        <v>3990</v>
      </c>
      <c r="E906" s="834" t="s">
        <v>2086</v>
      </c>
      <c r="F906" s="832" t="s">
        <v>2050</v>
      </c>
      <c r="G906" s="832" t="s">
        <v>2254</v>
      </c>
      <c r="H906" s="832" t="s">
        <v>576</v>
      </c>
      <c r="I906" s="832" t="s">
        <v>2299</v>
      </c>
      <c r="J906" s="832" t="s">
        <v>2300</v>
      </c>
      <c r="K906" s="832" t="s">
        <v>2301</v>
      </c>
      <c r="L906" s="835">
        <v>2473.21</v>
      </c>
      <c r="M906" s="835">
        <v>2473.21</v>
      </c>
      <c r="N906" s="832">
        <v>1</v>
      </c>
      <c r="O906" s="836">
        <v>1</v>
      </c>
      <c r="P906" s="835">
        <v>2473.21</v>
      </c>
      <c r="Q906" s="837">
        <v>1</v>
      </c>
      <c r="R906" s="832">
        <v>1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4</v>
      </c>
      <c r="B907" s="832" t="s">
        <v>2047</v>
      </c>
      <c r="C907" s="832" t="s">
        <v>2054</v>
      </c>
      <c r="D907" s="833" t="s">
        <v>3990</v>
      </c>
      <c r="E907" s="834" t="s">
        <v>2086</v>
      </c>
      <c r="F907" s="832" t="s">
        <v>2050</v>
      </c>
      <c r="G907" s="832" t="s">
        <v>2254</v>
      </c>
      <c r="H907" s="832" t="s">
        <v>576</v>
      </c>
      <c r="I907" s="832" t="s">
        <v>2302</v>
      </c>
      <c r="J907" s="832" t="s">
        <v>2303</v>
      </c>
      <c r="K907" s="832" t="s">
        <v>1352</v>
      </c>
      <c r="L907" s="835">
        <v>485.63</v>
      </c>
      <c r="M907" s="835">
        <v>971.26</v>
      </c>
      <c r="N907" s="832">
        <v>2</v>
      </c>
      <c r="O907" s="836">
        <v>1</v>
      </c>
      <c r="P907" s="835">
        <v>971.26</v>
      </c>
      <c r="Q907" s="837">
        <v>1</v>
      </c>
      <c r="R907" s="832">
        <v>2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4</v>
      </c>
      <c r="B908" s="832" t="s">
        <v>2047</v>
      </c>
      <c r="C908" s="832" t="s">
        <v>2054</v>
      </c>
      <c r="D908" s="833" t="s">
        <v>3990</v>
      </c>
      <c r="E908" s="834" t="s">
        <v>2086</v>
      </c>
      <c r="F908" s="832" t="s">
        <v>2050</v>
      </c>
      <c r="G908" s="832" t="s">
        <v>2254</v>
      </c>
      <c r="H908" s="832" t="s">
        <v>576</v>
      </c>
      <c r="I908" s="832" t="s">
        <v>2328</v>
      </c>
      <c r="J908" s="832" t="s">
        <v>2329</v>
      </c>
      <c r="K908" s="832" t="s">
        <v>2330</v>
      </c>
      <c r="L908" s="835">
        <v>1500.3</v>
      </c>
      <c r="M908" s="835">
        <v>9001.7999999999993</v>
      </c>
      <c r="N908" s="832">
        <v>6</v>
      </c>
      <c r="O908" s="836">
        <v>1</v>
      </c>
      <c r="P908" s="835">
        <v>9001.7999999999993</v>
      </c>
      <c r="Q908" s="837">
        <v>1</v>
      </c>
      <c r="R908" s="832">
        <v>6</v>
      </c>
      <c r="S908" s="837">
        <v>1</v>
      </c>
      <c r="T908" s="836">
        <v>1</v>
      </c>
      <c r="U908" s="838">
        <v>1</v>
      </c>
    </row>
    <row r="909" spans="1:21" ht="14.4" customHeight="1" x14ac:dyDescent="0.3">
      <c r="A909" s="831">
        <v>4</v>
      </c>
      <c r="B909" s="832" t="s">
        <v>2047</v>
      </c>
      <c r="C909" s="832" t="s">
        <v>2054</v>
      </c>
      <c r="D909" s="833" t="s">
        <v>3990</v>
      </c>
      <c r="E909" s="834" t="s">
        <v>2086</v>
      </c>
      <c r="F909" s="832" t="s">
        <v>2050</v>
      </c>
      <c r="G909" s="832" t="s">
        <v>2254</v>
      </c>
      <c r="H909" s="832" t="s">
        <v>576</v>
      </c>
      <c r="I909" s="832" t="s">
        <v>2345</v>
      </c>
      <c r="J909" s="832" t="s">
        <v>2346</v>
      </c>
      <c r="K909" s="832" t="s">
        <v>2347</v>
      </c>
      <c r="L909" s="835">
        <v>369.69</v>
      </c>
      <c r="M909" s="835">
        <v>739.38</v>
      </c>
      <c r="N909" s="832">
        <v>2</v>
      </c>
      <c r="O909" s="836">
        <v>2</v>
      </c>
      <c r="P909" s="835">
        <v>739.38</v>
      </c>
      <c r="Q909" s="837">
        <v>1</v>
      </c>
      <c r="R909" s="832">
        <v>2</v>
      </c>
      <c r="S909" s="837">
        <v>1</v>
      </c>
      <c r="T909" s="836">
        <v>2</v>
      </c>
      <c r="U909" s="838">
        <v>1</v>
      </c>
    </row>
    <row r="910" spans="1:21" ht="14.4" customHeight="1" x14ac:dyDescent="0.3">
      <c r="A910" s="831">
        <v>4</v>
      </c>
      <c r="B910" s="832" t="s">
        <v>2047</v>
      </c>
      <c r="C910" s="832" t="s">
        <v>2054</v>
      </c>
      <c r="D910" s="833" t="s">
        <v>3990</v>
      </c>
      <c r="E910" s="834" t="s">
        <v>2086</v>
      </c>
      <c r="F910" s="832" t="s">
        <v>2050</v>
      </c>
      <c r="G910" s="832" t="s">
        <v>2254</v>
      </c>
      <c r="H910" s="832" t="s">
        <v>576</v>
      </c>
      <c r="I910" s="832" t="s">
        <v>2350</v>
      </c>
      <c r="J910" s="832" t="s">
        <v>2351</v>
      </c>
      <c r="K910" s="832" t="s">
        <v>2272</v>
      </c>
      <c r="L910" s="835">
        <v>500</v>
      </c>
      <c r="M910" s="835">
        <v>1000</v>
      </c>
      <c r="N910" s="832">
        <v>2</v>
      </c>
      <c r="O910" s="836">
        <v>1</v>
      </c>
      <c r="P910" s="835">
        <v>1000</v>
      </c>
      <c r="Q910" s="837">
        <v>1</v>
      </c>
      <c r="R910" s="832">
        <v>2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4</v>
      </c>
      <c r="B911" s="832" t="s">
        <v>2047</v>
      </c>
      <c r="C911" s="832" t="s">
        <v>2054</v>
      </c>
      <c r="D911" s="833" t="s">
        <v>3990</v>
      </c>
      <c r="E911" s="834" t="s">
        <v>2086</v>
      </c>
      <c r="F911" s="832" t="s">
        <v>2050</v>
      </c>
      <c r="G911" s="832" t="s">
        <v>2254</v>
      </c>
      <c r="H911" s="832" t="s">
        <v>576</v>
      </c>
      <c r="I911" s="832" t="s">
        <v>2355</v>
      </c>
      <c r="J911" s="832" t="s">
        <v>2356</v>
      </c>
      <c r="K911" s="832" t="s">
        <v>2257</v>
      </c>
      <c r="L911" s="835">
        <v>1080</v>
      </c>
      <c r="M911" s="835">
        <v>1080</v>
      </c>
      <c r="N911" s="832">
        <v>1</v>
      </c>
      <c r="O911" s="836">
        <v>1</v>
      </c>
      <c r="P911" s="835">
        <v>1080</v>
      </c>
      <c r="Q911" s="837">
        <v>1</v>
      </c>
      <c r="R911" s="832">
        <v>1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4</v>
      </c>
      <c r="B912" s="832" t="s">
        <v>2047</v>
      </c>
      <c r="C912" s="832" t="s">
        <v>2054</v>
      </c>
      <c r="D912" s="833" t="s">
        <v>3990</v>
      </c>
      <c r="E912" s="834" t="s">
        <v>2086</v>
      </c>
      <c r="F912" s="832" t="s">
        <v>2050</v>
      </c>
      <c r="G912" s="832" t="s">
        <v>2254</v>
      </c>
      <c r="H912" s="832" t="s">
        <v>576</v>
      </c>
      <c r="I912" s="832" t="s">
        <v>2357</v>
      </c>
      <c r="J912" s="832" t="s">
        <v>2358</v>
      </c>
      <c r="K912" s="832" t="s">
        <v>1352</v>
      </c>
      <c r="L912" s="835">
        <v>600</v>
      </c>
      <c r="M912" s="835">
        <v>600</v>
      </c>
      <c r="N912" s="832">
        <v>1</v>
      </c>
      <c r="O912" s="836">
        <v>1</v>
      </c>
      <c r="P912" s="835">
        <v>600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4</v>
      </c>
      <c r="B913" s="832" t="s">
        <v>2047</v>
      </c>
      <c r="C913" s="832" t="s">
        <v>2054</v>
      </c>
      <c r="D913" s="833" t="s">
        <v>3990</v>
      </c>
      <c r="E913" s="834" t="s">
        <v>2086</v>
      </c>
      <c r="F913" s="832" t="s">
        <v>2050</v>
      </c>
      <c r="G913" s="832" t="s">
        <v>2254</v>
      </c>
      <c r="H913" s="832" t="s">
        <v>576</v>
      </c>
      <c r="I913" s="832" t="s">
        <v>2362</v>
      </c>
      <c r="J913" s="832" t="s">
        <v>2363</v>
      </c>
      <c r="K913" s="832" t="s">
        <v>1352</v>
      </c>
      <c r="L913" s="835">
        <v>1000</v>
      </c>
      <c r="M913" s="835">
        <v>1000</v>
      </c>
      <c r="N913" s="832">
        <v>1</v>
      </c>
      <c r="O913" s="836">
        <v>1</v>
      </c>
      <c r="P913" s="835">
        <v>1000</v>
      </c>
      <c r="Q913" s="837">
        <v>1</v>
      </c>
      <c r="R913" s="832">
        <v>1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4</v>
      </c>
      <c r="B914" s="832" t="s">
        <v>2047</v>
      </c>
      <c r="C914" s="832" t="s">
        <v>2054</v>
      </c>
      <c r="D914" s="833" t="s">
        <v>3990</v>
      </c>
      <c r="E914" s="834" t="s">
        <v>2086</v>
      </c>
      <c r="F914" s="832" t="s">
        <v>2050</v>
      </c>
      <c r="G914" s="832" t="s">
        <v>2254</v>
      </c>
      <c r="H914" s="832" t="s">
        <v>576</v>
      </c>
      <c r="I914" s="832" t="s">
        <v>2953</v>
      </c>
      <c r="J914" s="832" t="s">
        <v>2954</v>
      </c>
      <c r="K914" s="832" t="s">
        <v>2955</v>
      </c>
      <c r="L914" s="835">
        <v>3000</v>
      </c>
      <c r="M914" s="835">
        <v>9000</v>
      </c>
      <c r="N914" s="832">
        <v>3</v>
      </c>
      <c r="O914" s="836">
        <v>1</v>
      </c>
      <c r="P914" s="835">
        <v>9000</v>
      </c>
      <c r="Q914" s="837">
        <v>1</v>
      </c>
      <c r="R914" s="832">
        <v>3</v>
      </c>
      <c r="S914" s="837">
        <v>1</v>
      </c>
      <c r="T914" s="836">
        <v>1</v>
      </c>
      <c r="U914" s="838">
        <v>1</v>
      </c>
    </row>
    <row r="915" spans="1:21" ht="14.4" customHeight="1" x14ac:dyDescent="0.3">
      <c r="A915" s="831">
        <v>4</v>
      </c>
      <c r="B915" s="832" t="s">
        <v>2047</v>
      </c>
      <c r="C915" s="832" t="s">
        <v>2054</v>
      </c>
      <c r="D915" s="833" t="s">
        <v>3990</v>
      </c>
      <c r="E915" s="834" t="s">
        <v>2086</v>
      </c>
      <c r="F915" s="832" t="s">
        <v>2050</v>
      </c>
      <c r="G915" s="832" t="s">
        <v>2254</v>
      </c>
      <c r="H915" s="832" t="s">
        <v>576</v>
      </c>
      <c r="I915" s="832" t="s">
        <v>2364</v>
      </c>
      <c r="J915" s="832" t="s">
        <v>2365</v>
      </c>
      <c r="K915" s="832" t="s">
        <v>2361</v>
      </c>
      <c r="L915" s="835">
        <v>300</v>
      </c>
      <c r="M915" s="835">
        <v>2100</v>
      </c>
      <c r="N915" s="832">
        <v>7</v>
      </c>
      <c r="O915" s="836">
        <v>3</v>
      </c>
      <c r="P915" s="835">
        <v>2100</v>
      </c>
      <c r="Q915" s="837">
        <v>1</v>
      </c>
      <c r="R915" s="832">
        <v>7</v>
      </c>
      <c r="S915" s="837">
        <v>1</v>
      </c>
      <c r="T915" s="836">
        <v>3</v>
      </c>
      <c r="U915" s="838">
        <v>1</v>
      </c>
    </row>
    <row r="916" spans="1:21" ht="14.4" customHeight="1" x14ac:dyDescent="0.3">
      <c r="A916" s="831">
        <v>4</v>
      </c>
      <c r="B916" s="832" t="s">
        <v>2047</v>
      </c>
      <c r="C916" s="832" t="s">
        <v>2054</v>
      </c>
      <c r="D916" s="833" t="s">
        <v>3990</v>
      </c>
      <c r="E916" s="834" t="s">
        <v>2086</v>
      </c>
      <c r="F916" s="832" t="s">
        <v>2050</v>
      </c>
      <c r="G916" s="832" t="s">
        <v>2254</v>
      </c>
      <c r="H916" s="832" t="s">
        <v>576</v>
      </c>
      <c r="I916" s="832" t="s">
        <v>3441</v>
      </c>
      <c r="J916" s="832" t="s">
        <v>3442</v>
      </c>
      <c r="K916" s="832" t="s">
        <v>3443</v>
      </c>
      <c r="L916" s="835">
        <v>856.97</v>
      </c>
      <c r="M916" s="835">
        <v>10283.64</v>
      </c>
      <c r="N916" s="832">
        <v>12</v>
      </c>
      <c r="O916" s="836">
        <v>2</v>
      </c>
      <c r="P916" s="835">
        <v>10283.64</v>
      </c>
      <c r="Q916" s="837">
        <v>1</v>
      </c>
      <c r="R916" s="832">
        <v>12</v>
      </c>
      <c r="S916" s="837">
        <v>1</v>
      </c>
      <c r="T916" s="836">
        <v>2</v>
      </c>
      <c r="U916" s="838">
        <v>1</v>
      </c>
    </row>
    <row r="917" spans="1:21" ht="14.4" customHeight="1" x14ac:dyDescent="0.3">
      <c r="A917" s="831">
        <v>4</v>
      </c>
      <c r="B917" s="832" t="s">
        <v>2047</v>
      </c>
      <c r="C917" s="832" t="s">
        <v>2054</v>
      </c>
      <c r="D917" s="833" t="s">
        <v>3990</v>
      </c>
      <c r="E917" s="834" t="s">
        <v>2086</v>
      </c>
      <c r="F917" s="832" t="s">
        <v>2050</v>
      </c>
      <c r="G917" s="832" t="s">
        <v>2254</v>
      </c>
      <c r="H917" s="832" t="s">
        <v>576</v>
      </c>
      <c r="I917" s="832" t="s">
        <v>2374</v>
      </c>
      <c r="J917" s="832" t="s">
        <v>2375</v>
      </c>
      <c r="K917" s="832" t="s">
        <v>2376</v>
      </c>
      <c r="L917" s="835">
        <v>761.3</v>
      </c>
      <c r="M917" s="835">
        <v>9135.5999999999985</v>
      </c>
      <c r="N917" s="832">
        <v>12</v>
      </c>
      <c r="O917" s="836">
        <v>2</v>
      </c>
      <c r="P917" s="835">
        <v>9135.5999999999985</v>
      </c>
      <c r="Q917" s="837">
        <v>1</v>
      </c>
      <c r="R917" s="832">
        <v>12</v>
      </c>
      <c r="S917" s="837">
        <v>1</v>
      </c>
      <c r="T917" s="836">
        <v>2</v>
      </c>
      <c r="U917" s="838">
        <v>1</v>
      </c>
    </row>
    <row r="918" spans="1:21" ht="14.4" customHeight="1" x14ac:dyDescent="0.3">
      <c r="A918" s="831">
        <v>4</v>
      </c>
      <c r="B918" s="832" t="s">
        <v>2047</v>
      </c>
      <c r="C918" s="832" t="s">
        <v>2054</v>
      </c>
      <c r="D918" s="833" t="s">
        <v>3990</v>
      </c>
      <c r="E918" s="834" t="s">
        <v>2086</v>
      </c>
      <c r="F918" s="832" t="s">
        <v>2050</v>
      </c>
      <c r="G918" s="832" t="s">
        <v>2254</v>
      </c>
      <c r="H918" s="832" t="s">
        <v>576</v>
      </c>
      <c r="I918" s="832" t="s">
        <v>2391</v>
      </c>
      <c r="J918" s="832" t="s">
        <v>2392</v>
      </c>
      <c r="K918" s="832" t="s">
        <v>2393</v>
      </c>
      <c r="L918" s="835">
        <v>319</v>
      </c>
      <c r="M918" s="835">
        <v>957</v>
      </c>
      <c r="N918" s="832">
        <v>3</v>
      </c>
      <c r="O918" s="836">
        <v>1</v>
      </c>
      <c r="P918" s="835">
        <v>957</v>
      </c>
      <c r="Q918" s="837">
        <v>1</v>
      </c>
      <c r="R918" s="832">
        <v>3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4</v>
      </c>
      <c r="B919" s="832" t="s">
        <v>2047</v>
      </c>
      <c r="C919" s="832" t="s">
        <v>2054</v>
      </c>
      <c r="D919" s="833" t="s">
        <v>3990</v>
      </c>
      <c r="E919" s="834" t="s">
        <v>2086</v>
      </c>
      <c r="F919" s="832" t="s">
        <v>2050</v>
      </c>
      <c r="G919" s="832" t="s">
        <v>2254</v>
      </c>
      <c r="H919" s="832" t="s">
        <v>576</v>
      </c>
      <c r="I919" s="832" t="s">
        <v>2404</v>
      </c>
      <c r="J919" s="832" t="s">
        <v>2405</v>
      </c>
      <c r="K919" s="832" t="s">
        <v>2284</v>
      </c>
      <c r="L919" s="835">
        <v>556.46</v>
      </c>
      <c r="M919" s="835">
        <v>556.46</v>
      </c>
      <c r="N919" s="832">
        <v>1</v>
      </c>
      <c r="O919" s="836">
        <v>1</v>
      </c>
      <c r="P919" s="835">
        <v>556.46</v>
      </c>
      <c r="Q919" s="837">
        <v>1</v>
      </c>
      <c r="R919" s="832">
        <v>1</v>
      </c>
      <c r="S919" s="837">
        <v>1</v>
      </c>
      <c r="T919" s="836">
        <v>1</v>
      </c>
      <c r="U919" s="838">
        <v>1</v>
      </c>
    </row>
    <row r="920" spans="1:21" ht="14.4" customHeight="1" x14ac:dyDescent="0.3">
      <c r="A920" s="831">
        <v>4</v>
      </c>
      <c r="B920" s="832" t="s">
        <v>2047</v>
      </c>
      <c r="C920" s="832" t="s">
        <v>2054</v>
      </c>
      <c r="D920" s="833" t="s">
        <v>3990</v>
      </c>
      <c r="E920" s="834" t="s">
        <v>2086</v>
      </c>
      <c r="F920" s="832" t="s">
        <v>2050</v>
      </c>
      <c r="G920" s="832" t="s">
        <v>2254</v>
      </c>
      <c r="H920" s="832" t="s">
        <v>576</v>
      </c>
      <c r="I920" s="832" t="s">
        <v>2976</v>
      </c>
      <c r="J920" s="832" t="s">
        <v>2332</v>
      </c>
      <c r="K920" s="832" t="s">
        <v>2977</v>
      </c>
      <c r="L920" s="835">
        <v>761.3</v>
      </c>
      <c r="M920" s="835">
        <v>15226</v>
      </c>
      <c r="N920" s="832">
        <v>20</v>
      </c>
      <c r="O920" s="836">
        <v>3</v>
      </c>
      <c r="P920" s="835">
        <v>15226</v>
      </c>
      <c r="Q920" s="837">
        <v>1</v>
      </c>
      <c r="R920" s="832">
        <v>20</v>
      </c>
      <c r="S920" s="837">
        <v>1</v>
      </c>
      <c r="T920" s="836">
        <v>3</v>
      </c>
      <c r="U920" s="838">
        <v>1</v>
      </c>
    </row>
    <row r="921" spans="1:21" ht="14.4" customHeight="1" x14ac:dyDescent="0.3">
      <c r="A921" s="831">
        <v>4</v>
      </c>
      <c r="B921" s="832" t="s">
        <v>2047</v>
      </c>
      <c r="C921" s="832" t="s">
        <v>2054</v>
      </c>
      <c r="D921" s="833" t="s">
        <v>3990</v>
      </c>
      <c r="E921" s="834" t="s">
        <v>2086</v>
      </c>
      <c r="F921" s="832" t="s">
        <v>2050</v>
      </c>
      <c r="G921" s="832" t="s">
        <v>2254</v>
      </c>
      <c r="H921" s="832" t="s">
        <v>576</v>
      </c>
      <c r="I921" s="832" t="s">
        <v>2409</v>
      </c>
      <c r="J921" s="832" t="s">
        <v>2410</v>
      </c>
      <c r="K921" s="832" t="s">
        <v>2411</v>
      </c>
      <c r="L921" s="835">
        <v>1124.9000000000001</v>
      </c>
      <c r="M921" s="835">
        <v>5624.5</v>
      </c>
      <c r="N921" s="832">
        <v>5</v>
      </c>
      <c r="O921" s="836">
        <v>2</v>
      </c>
      <c r="P921" s="835">
        <v>5624.5</v>
      </c>
      <c r="Q921" s="837">
        <v>1</v>
      </c>
      <c r="R921" s="832">
        <v>5</v>
      </c>
      <c r="S921" s="837">
        <v>1</v>
      </c>
      <c r="T921" s="836">
        <v>2</v>
      </c>
      <c r="U921" s="838">
        <v>1</v>
      </c>
    </row>
    <row r="922" spans="1:21" ht="14.4" customHeight="1" x14ac:dyDescent="0.3">
      <c r="A922" s="831">
        <v>4</v>
      </c>
      <c r="B922" s="832" t="s">
        <v>2047</v>
      </c>
      <c r="C922" s="832" t="s">
        <v>2054</v>
      </c>
      <c r="D922" s="833" t="s">
        <v>3990</v>
      </c>
      <c r="E922" s="834" t="s">
        <v>2086</v>
      </c>
      <c r="F922" s="832" t="s">
        <v>2050</v>
      </c>
      <c r="G922" s="832" t="s">
        <v>2254</v>
      </c>
      <c r="H922" s="832" t="s">
        <v>576</v>
      </c>
      <c r="I922" s="832" t="s">
        <v>2412</v>
      </c>
      <c r="J922" s="832" t="s">
        <v>2413</v>
      </c>
      <c r="K922" s="832" t="s">
        <v>1352</v>
      </c>
      <c r="L922" s="835">
        <v>590.5</v>
      </c>
      <c r="M922" s="835">
        <v>590.5</v>
      </c>
      <c r="N922" s="832">
        <v>1</v>
      </c>
      <c r="O922" s="836">
        <v>1</v>
      </c>
      <c r="P922" s="835">
        <v>590.5</v>
      </c>
      <c r="Q922" s="837">
        <v>1</v>
      </c>
      <c r="R922" s="832">
        <v>1</v>
      </c>
      <c r="S922" s="837">
        <v>1</v>
      </c>
      <c r="T922" s="836">
        <v>1</v>
      </c>
      <c r="U922" s="838">
        <v>1</v>
      </c>
    </row>
    <row r="923" spans="1:21" ht="14.4" customHeight="1" x14ac:dyDescent="0.3">
      <c r="A923" s="831">
        <v>4</v>
      </c>
      <c r="B923" s="832" t="s">
        <v>2047</v>
      </c>
      <c r="C923" s="832" t="s">
        <v>2054</v>
      </c>
      <c r="D923" s="833" t="s">
        <v>3990</v>
      </c>
      <c r="E923" s="834" t="s">
        <v>2086</v>
      </c>
      <c r="F923" s="832" t="s">
        <v>2050</v>
      </c>
      <c r="G923" s="832" t="s">
        <v>2254</v>
      </c>
      <c r="H923" s="832" t="s">
        <v>576</v>
      </c>
      <c r="I923" s="832" t="s">
        <v>2414</v>
      </c>
      <c r="J923" s="832" t="s">
        <v>2415</v>
      </c>
      <c r="K923" s="832" t="s">
        <v>2416</v>
      </c>
      <c r="L923" s="835">
        <v>299.25</v>
      </c>
      <c r="M923" s="835">
        <v>1197</v>
      </c>
      <c r="N923" s="832">
        <v>4</v>
      </c>
      <c r="O923" s="836">
        <v>2</v>
      </c>
      <c r="P923" s="835">
        <v>598.5</v>
      </c>
      <c r="Q923" s="837">
        <v>0.5</v>
      </c>
      <c r="R923" s="832">
        <v>2</v>
      </c>
      <c r="S923" s="837">
        <v>0.5</v>
      </c>
      <c r="T923" s="836">
        <v>1</v>
      </c>
      <c r="U923" s="838">
        <v>0.5</v>
      </c>
    </row>
    <row r="924" spans="1:21" ht="14.4" customHeight="1" x14ac:dyDescent="0.3">
      <c r="A924" s="831">
        <v>4</v>
      </c>
      <c r="B924" s="832" t="s">
        <v>2047</v>
      </c>
      <c r="C924" s="832" t="s">
        <v>2054</v>
      </c>
      <c r="D924" s="833" t="s">
        <v>3990</v>
      </c>
      <c r="E924" s="834" t="s">
        <v>2086</v>
      </c>
      <c r="F924" s="832" t="s">
        <v>2050</v>
      </c>
      <c r="G924" s="832" t="s">
        <v>2254</v>
      </c>
      <c r="H924" s="832" t="s">
        <v>576</v>
      </c>
      <c r="I924" s="832" t="s">
        <v>2981</v>
      </c>
      <c r="J924" s="832" t="s">
        <v>2954</v>
      </c>
      <c r="K924" s="832" t="s">
        <v>2982</v>
      </c>
      <c r="L924" s="835">
        <v>3000</v>
      </c>
      <c r="M924" s="835">
        <v>6000</v>
      </c>
      <c r="N924" s="832">
        <v>2</v>
      </c>
      <c r="O924" s="836">
        <v>1</v>
      </c>
      <c r="P924" s="835">
        <v>6000</v>
      </c>
      <c r="Q924" s="837">
        <v>1</v>
      </c>
      <c r="R924" s="832">
        <v>2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4</v>
      </c>
      <c r="B925" s="832" t="s">
        <v>2047</v>
      </c>
      <c r="C925" s="832" t="s">
        <v>2054</v>
      </c>
      <c r="D925" s="833" t="s">
        <v>3990</v>
      </c>
      <c r="E925" s="834" t="s">
        <v>2086</v>
      </c>
      <c r="F925" s="832" t="s">
        <v>2050</v>
      </c>
      <c r="G925" s="832" t="s">
        <v>2254</v>
      </c>
      <c r="H925" s="832" t="s">
        <v>576</v>
      </c>
      <c r="I925" s="832" t="s">
        <v>2417</v>
      </c>
      <c r="J925" s="832" t="s">
        <v>2418</v>
      </c>
      <c r="K925" s="832" t="s">
        <v>2370</v>
      </c>
      <c r="L925" s="835">
        <v>311</v>
      </c>
      <c r="M925" s="835">
        <v>311</v>
      </c>
      <c r="N925" s="832">
        <v>1</v>
      </c>
      <c r="O925" s="836">
        <v>1</v>
      </c>
      <c r="P925" s="835">
        <v>311</v>
      </c>
      <c r="Q925" s="837">
        <v>1</v>
      </c>
      <c r="R925" s="832">
        <v>1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4</v>
      </c>
      <c r="B926" s="832" t="s">
        <v>2047</v>
      </c>
      <c r="C926" s="832" t="s">
        <v>2054</v>
      </c>
      <c r="D926" s="833" t="s">
        <v>3990</v>
      </c>
      <c r="E926" s="834" t="s">
        <v>2086</v>
      </c>
      <c r="F926" s="832" t="s">
        <v>2050</v>
      </c>
      <c r="G926" s="832" t="s">
        <v>2254</v>
      </c>
      <c r="H926" s="832" t="s">
        <v>576</v>
      </c>
      <c r="I926" s="832" t="s">
        <v>2440</v>
      </c>
      <c r="J926" s="832" t="s">
        <v>2441</v>
      </c>
      <c r="K926" s="832" t="s">
        <v>2442</v>
      </c>
      <c r="L926" s="835">
        <v>2814.63</v>
      </c>
      <c r="M926" s="835">
        <v>8443.89</v>
      </c>
      <c r="N926" s="832">
        <v>3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4</v>
      </c>
      <c r="B927" s="832" t="s">
        <v>2047</v>
      </c>
      <c r="C927" s="832" t="s">
        <v>2054</v>
      </c>
      <c r="D927" s="833" t="s">
        <v>3990</v>
      </c>
      <c r="E927" s="834" t="s">
        <v>2086</v>
      </c>
      <c r="F927" s="832" t="s">
        <v>2050</v>
      </c>
      <c r="G927" s="832" t="s">
        <v>2254</v>
      </c>
      <c r="H927" s="832" t="s">
        <v>576</v>
      </c>
      <c r="I927" s="832" t="s">
        <v>2443</v>
      </c>
      <c r="J927" s="832" t="s">
        <v>2441</v>
      </c>
      <c r="K927" s="832" t="s">
        <v>2444</v>
      </c>
      <c r="L927" s="835">
        <v>2814.63</v>
      </c>
      <c r="M927" s="835">
        <v>25331.670000000002</v>
      </c>
      <c r="N927" s="832">
        <v>9</v>
      </c>
      <c r="O927" s="836">
        <v>1</v>
      </c>
      <c r="P927" s="835">
        <v>25331.670000000002</v>
      </c>
      <c r="Q927" s="837">
        <v>1</v>
      </c>
      <c r="R927" s="832">
        <v>9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4</v>
      </c>
      <c r="B928" s="832" t="s">
        <v>2047</v>
      </c>
      <c r="C928" s="832" t="s">
        <v>2054</v>
      </c>
      <c r="D928" s="833" t="s">
        <v>3990</v>
      </c>
      <c r="E928" s="834" t="s">
        <v>2086</v>
      </c>
      <c r="F928" s="832" t="s">
        <v>2050</v>
      </c>
      <c r="G928" s="832" t="s">
        <v>2254</v>
      </c>
      <c r="H928" s="832" t="s">
        <v>576</v>
      </c>
      <c r="I928" s="832" t="s">
        <v>2451</v>
      </c>
      <c r="J928" s="832" t="s">
        <v>2452</v>
      </c>
      <c r="K928" s="832" t="s">
        <v>2453</v>
      </c>
      <c r="L928" s="835">
        <v>233.18</v>
      </c>
      <c r="M928" s="835">
        <v>233.18</v>
      </c>
      <c r="N928" s="832">
        <v>1</v>
      </c>
      <c r="O928" s="836">
        <v>1</v>
      </c>
      <c r="P928" s="835">
        <v>233.18</v>
      </c>
      <c r="Q928" s="837">
        <v>1</v>
      </c>
      <c r="R928" s="832">
        <v>1</v>
      </c>
      <c r="S928" s="837">
        <v>1</v>
      </c>
      <c r="T928" s="836">
        <v>1</v>
      </c>
      <c r="U928" s="838">
        <v>1</v>
      </c>
    </row>
    <row r="929" spans="1:21" ht="14.4" customHeight="1" x14ac:dyDescent="0.3">
      <c r="A929" s="831">
        <v>4</v>
      </c>
      <c r="B929" s="832" t="s">
        <v>2047</v>
      </c>
      <c r="C929" s="832" t="s">
        <v>2054</v>
      </c>
      <c r="D929" s="833" t="s">
        <v>3990</v>
      </c>
      <c r="E929" s="834" t="s">
        <v>2086</v>
      </c>
      <c r="F929" s="832" t="s">
        <v>2050</v>
      </c>
      <c r="G929" s="832" t="s">
        <v>2254</v>
      </c>
      <c r="H929" s="832" t="s">
        <v>576</v>
      </c>
      <c r="I929" s="832" t="s">
        <v>2471</v>
      </c>
      <c r="J929" s="832" t="s">
        <v>2472</v>
      </c>
      <c r="K929" s="832" t="s">
        <v>2473</v>
      </c>
      <c r="L929" s="835">
        <v>300</v>
      </c>
      <c r="M929" s="835">
        <v>900</v>
      </c>
      <c r="N929" s="832">
        <v>3</v>
      </c>
      <c r="O929" s="836">
        <v>1</v>
      </c>
      <c r="P929" s="835">
        <v>900</v>
      </c>
      <c r="Q929" s="837">
        <v>1</v>
      </c>
      <c r="R929" s="832">
        <v>3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4</v>
      </c>
      <c r="B930" s="832" t="s">
        <v>2047</v>
      </c>
      <c r="C930" s="832" t="s">
        <v>2054</v>
      </c>
      <c r="D930" s="833" t="s">
        <v>3990</v>
      </c>
      <c r="E930" s="834" t="s">
        <v>2086</v>
      </c>
      <c r="F930" s="832" t="s">
        <v>2050</v>
      </c>
      <c r="G930" s="832" t="s">
        <v>2254</v>
      </c>
      <c r="H930" s="832" t="s">
        <v>576</v>
      </c>
      <c r="I930" s="832" t="s">
        <v>3006</v>
      </c>
      <c r="J930" s="832" t="s">
        <v>3007</v>
      </c>
      <c r="K930" s="832" t="s">
        <v>3008</v>
      </c>
      <c r="L930" s="835">
        <v>128</v>
      </c>
      <c r="M930" s="835">
        <v>896</v>
      </c>
      <c r="N930" s="832">
        <v>7</v>
      </c>
      <c r="O930" s="836">
        <v>2</v>
      </c>
      <c r="P930" s="835">
        <v>896</v>
      </c>
      <c r="Q930" s="837">
        <v>1</v>
      </c>
      <c r="R930" s="832">
        <v>7</v>
      </c>
      <c r="S930" s="837">
        <v>1</v>
      </c>
      <c r="T930" s="836">
        <v>2</v>
      </c>
      <c r="U930" s="838">
        <v>1</v>
      </c>
    </row>
    <row r="931" spans="1:21" ht="14.4" customHeight="1" x14ac:dyDescent="0.3">
      <c r="A931" s="831">
        <v>4</v>
      </c>
      <c r="B931" s="832" t="s">
        <v>2047</v>
      </c>
      <c r="C931" s="832" t="s">
        <v>2054</v>
      </c>
      <c r="D931" s="833" t="s">
        <v>3990</v>
      </c>
      <c r="E931" s="834" t="s">
        <v>2086</v>
      </c>
      <c r="F931" s="832" t="s">
        <v>2050</v>
      </c>
      <c r="G931" s="832" t="s">
        <v>2254</v>
      </c>
      <c r="H931" s="832" t="s">
        <v>576</v>
      </c>
      <c r="I931" s="832" t="s">
        <v>2479</v>
      </c>
      <c r="J931" s="832" t="s">
        <v>2480</v>
      </c>
      <c r="K931" s="832" t="s">
        <v>2481</v>
      </c>
      <c r="L931" s="835">
        <v>175</v>
      </c>
      <c r="M931" s="835">
        <v>700</v>
      </c>
      <c r="N931" s="832">
        <v>4</v>
      </c>
      <c r="O931" s="836">
        <v>2</v>
      </c>
      <c r="P931" s="835">
        <v>700</v>
      </c>
      <c r="Q931" s="837">
        <v>1</v>
      </c>
      <c r="R931" s="832">
        <v>4</v>
      </c>
      <c r="S931" s="837">
        <v>1</v>
      </c>
      <c r="T931" s="836">
        <v>2</v>
      </c>
      <c r="U931" s="838">
        <v>1</v>
      </c>
    </row>
    <row r="932" spans="1:21" ht="14.4" customHeight="1" x14ac:dyDescent="0.3">
      <c r="A932" s="831">
        <v>4</v>
      </c>
      <c r="B932" s="832" t="s">
        <v>2047</v>
      </c>
      <c r="C932" s="832" t="s">
        <v>2054</v>
      </c>
      <c r="D932" s="833" t="s">
        <v>3990</v>
      </c>
      <c r="E932" s="834" t="s">
        <v>2086</v>
      </c>
      <c r="F932" s="832" t="s">
        <v>2050</v>
      </c>
      <c r="G932" s="832" t="s">
        <v>2254</v>
      </c>
      <c r="H932" s="832" t="s">
        <v>576</v>
      </c>
      <c r="I932" s="832" t="s">
        <v>2493</v>
      </c>
      <c r="J932" s="832" t="s">
        <v>2494</v>
      </c>
      <c r="K932" s="832" t="s">
        <v>2495</v>
      </c>
      <c r="L932" s="835">
        <v>2939</v>
      </c>
      <c r="M932" s="835">
        <v>2939</v>
      </c>
      <c r="N932" s="832">
        <v>1</v>
      </c>
      <c r="O932" s="836">
        <v>1</v>
      </c>
      <c r="P932" s="835">
        <v>2939</v>
      </c>
      <c r="Q932" s="837">
        <v>1</v>
      </c>
      <c r="R932" s="832">
        <v>1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4</v>
      </c>
      <c r="B933" s="832" t="s">
        <v>2047</v>
      </c>
      <c r="C933" s="832" t="s">
        <v>2054</v>
      </c>
      <c r="D933" s="833" t="s">
        <v>3990</v>
      </c>
      <c r="E933" s="834" t="s">
        <v>2086</v>
      </c>
      <c r="F933" s="832" t="s">
        <v>2050</v>
      </c>
      <c r="G933" s="832" t="s">
        <v>2254</v>
      </c>
      <c r="H933" s="832" t="s">
        <v>576</v>
      </c>
      <c r="I933" s="832" t="s">
        <v>2499</v>
      </c>
      <c r="J933" s="832" t="s">
        <v>2500</v>
      </c>
      <c r="K933" s="832" t="s">
        <v>2501</v>
      </c>
      <c r="L933" s="835">
        <v>519.9</v>
      </c>
      <c r="M933" s="835">
        <v>519.9</v>
      </c>
      <c r="N933" s="832">
        <v>1</v>
      </c>
      <c r="O933" s="836">
        <v>1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4</v>
      </c>
      <c r="B934" s="832" t="s">
        <v>2047</v>
      </c>
      <c r="C934" s="832" t="s">
        <v>2054</v>
      </c>
      <c r="D934" s="833" t="s">
        <v>3990</v>
      </c>
      <c r="E934" s="834" t="s">
        <v>2086</v>
      </c>
      <c r="F934" s="832" t="s">
        <v>2050</v>
      </c>
      <c r="G934" s="832" t="s">
        <v>2254</v>
      </c>
      <c r="H934" s="832" t="s">
        <v>576</v>
      </c>
      <c r="I934" s="832" t="s">
        <v>3027</v>
      </c>
      <c r="J934" s="832" t="s">
        <v>2586</v>
      </c>
      <c r="K934" s="832" t="s">
        <v>3028</v>
      </c>
      <c r="L934" s="835">
        <v>2184.6799999999998</v>
      </c>
      <c r="M934" s="835">
        <v>6554.0399999999991</v>
      </c>
      <c r="N934" s="832">
        <v>3</v>
      </c>
      <c r="O934" s="836">
        <v>1</v>
      </c>
      <c r="P934" s="835">
        <v>6554.0399999999991</v>
      </c>
      <c r="Q934" s="837">
        <v>1</v>
      </c>
      <c r="R934" s="832">
        <v>3</v>
      </c>
      <c r="S934" s="837">
        <v>1</v>
      </c>
      <c r="T934" s="836">
        <v>1</v>
      </c>
      <c r="U934" s="838">
        <v>1</v>
      </c>
    </row>
    <row r="935" spans="1:21" ht="14.4" customHeight="1" x14ac:dyDescent="0.3">
      <c r="A935" s="831">
        <v>4</v>
      </c>
      <c r="B935" s="832" t="s">
        <v>2047</v>
      </c>
      <c r="C935" s="832" t="s">
        <v>2054</v>
      </c>
      <c r="D935" s="833" t="s">
        <v>3990</v>
      </c>
      <c r="E935" s="834" t="s">
        <v>2086</v>
      </c>
      <c r="F935" s="832" t="s">
        <v>2050</v>
      </c>
      <c r="G935" s="832" t="s">
        <v>2254</v>
      </c>
      <c r="H935" s="832" t="s">
        <v>576</v>
      </c>
      <c r="I935" s="832" t="s">
        <v>2523</v>
      </c>
      <c r="J935" s="832" t="s">
        <v>2524</v>
      </c>
      <c r="K935" s="832" t="s">
        <v>2525</v>
      </c>
      <c r="L935" s="835">
        <v>221.37</v>
      </c>
      <c r="M935" s="835">
        <v>221.37</v>
      </c>
      <c r="N935" s="832">
        <v>1</v>
      </c>
      <c r="O935" s="836">
        <v>1</v>
      </c>
      <c r="P935" s="835">
        <v>221.37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4</v>
      </c>
      <c r="B936" s="832" t="s">
        <v>2047</v>
      </c>
      <c r="C936" s="832" t="s">
        <v>2054</v>
      </c>
      <c r="D936" s="833" t="s">
        <v>3990</v>
      </c>
      <c r="E936" s="834" t="s">
        <v>2086</v>
      </c>
      <c r="F936" s="832" t="s">
        <v>2050</v>
      </c>
      <c r="G936" s="832" t="s">
        <v>2254</v>
      </c>
      <c r="H936" s="832" t="s">
        <v>576</v>
      </c>
      <c r="I936" s="832" t="s">
        <v>2529</v>
      </c>
      <c r="J936" s="832" t="s">
        <v>2530</v>
      </c>
      <c r="K936" s="832" t="s">
        <v>2528</v>
      </c>
      <c r="L936" s="835">
        <v>499.99</v>
      </c>
      <c r="M936" s="835">
        <v>499.99</v>
      </c>
      <c r="N936" s="832">
        <v>1</v>
      </c>
      <c r="O936" s="836">
        <v>1</v>
      </c>
      <c r="P936" s="835">
        <v>499.99</v>
      </c>
      <c r="Q936" s="837">
        <v>1</v>
      </c>
      <c r="R936" s="832">
        <v>1</v>
      </c>
      <c r="S936" s="837">
        <v>1</v>
      </c>
      <c r="T936" s="836">
        <v>1</v>
      </c>
      <c r="U936" s="838">
        <v>1</v>
      </c>
    </row>
    <row r="937" spans="1:21" ht="14.4" customHeight="1" x14ac:dyDescent="0.3">
      <c r="A937" s="831">
        <v>4</v>
      </c>
      <c r="B937" s="832" t="s">
        <v>2047</v>
      </c>
      <c r="C937" s="832" t="s">
        <v>2054</v>
      </c>
      <c r="D937" s="833" t="s">
        <v>3990</v>
      </c>
      <c r="E937" s="834" t="s">
        <v>2086</v>
      </c>
      <c r="F937" s="832" t="s">
        <v>2050</v>
      </c>
      <c r="G937" s="832" t="s">
        <v>2254</v>
      </c>
      <c r="H937" s="832" t="s">
        <v>576</v>
      </c>
      <c r="I937" s="832" t="s">
        <v>2531</v>
      </c>
      <c r="J937" s="832" t="s">
        <v>2532</v>
      </c>
      <c r="K937" s="832" t="s">
        <v>2533</v>
      </c>
      <c r="L937" s="835">
        <v>599.44000000000005</v>
      </c>
      <c r="M937" s="835">
        <v>599.44000000000005</v>
      </c>
      <c r="N937" s="832">
        <v>1</v>
      </c>
      <c r="O937" s="836">
        <v>1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4</v>
      </c>
      <c r="B938" s="832" t="s">
        <v>2047</v>
      </c>
      <c r="C938" s="832" t="s">
        <v>2054</v>
      </c>
      <c r="D938" s="833" t="s">
        <v>3990</v>
      </c>
      <c r="E938" s="834" t="s">
        <v>2086</v>
      </c>
      <c r="F938" s="832" t="s">
        <v>2050</v>
      </c>
      <c r="G938" s="832" t="s">
        <v>2254</v>
      </c>
      <c r="H938" s="832" t="s">
        <v>576</v>
      </c>
      <c r="I938" s="832" t="s">
        <v>2534</v>
      </c>
      <c r="J938" s="832" t="s">
        <v>2530</v>
      </c>
      <c r="K938" s="832" t="s">
        <v>2535</v>
      </c>
      <c r="L938" s="835">
        <v>999.98</v>
      </c>
      <c r="M938" s="835">
        <v>2999.94</v>
      </c>
      <c r="N938" s="832">
        <v>3</v>
      </c>
      <c r="O938" s="836">
        <v>2</v>
      </c>
      <c r="P938" s="835">
        <v>2999.94</v>
      </c>
      <c r="Q938" s="837">
        <v>1</v>
      </c>
      <c r="R938" s="832">
        <v>3</v>
      </c>
      <c r="S938" s="837">
        <v>1</v>
      </c>
      <c r="T938" s="836">
        <v>2</v>
      </c>
      <c r="U938" s="838">
        <v>1</v>
      </c>
    </row>
    <row r="939" spans="1:21" ht="14.4" customHeight="1" x14ac:dyDescent="0.3">
      <c r="A939" s="831">
        <v>4</v>
      </c>
      <c r="B939" s="832" t="s">
        <v>2047</v>
      </c>
      <c r="C939" s="832" t="s">
        <v>2054</v>
      </c>
      <c r="D939" s="833" t="s">
        <v>3990</v>
      </c>
      <c r="E939" s="834" t="s">
        <v>2086</v>
      </c>
      <c r="F939" s="832" t="s">
        <v>2050</v>
      </c>
      <c r="G939" s="832" t="s">
        <v>2254</v>
      </c>
      <c r="H939" s="832" t="s">
        <v>576</v>
      </c>
      <c r="I939" s="832" t="s">
        <v>2544</v>
      </c>
      <c r="J939" s="832" t="s">
        <v>2545</v>
      </c>
      <c r="K939" s="832" t="s">
        <v>2546</v>
      </c>
      <c r="L939" s="835">
        <v>208.05</v>
      </c>
      <c r="M939" s="835">
        <v>832.2</v>
      </c>
      <c r="N939" s="832">
        <v>4</v>
      </c>
      <c r="O939" s="836">
        <v>1</v>
      </c>
      <c r="P939" s="835">
        <v>832.2</v>
      </c>
      <c r="Q939" s="837">
        <v>1</v>
      </c>
      <c r="R939" s="832">
        <v>4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4</v>
      </c>
      <c r="B940" s="832" t="s">
        <v>2047</v>
      </c>
      <c r="C940" s="832" t="s">
        <v>2054</v>
      </c>
      <c r="D940" s="833" t="s">
        <v>3990</v>
      </c>
      <c r="E940" s="834" t="s">
        <v>2086</v>
      </c>
      <c r="F940" s="832" t="s">
        <v>2050</v>
      </c>
      <c r="G940" s="832" t="s">
        <v>2254</v>
      </c>
      <c r="H940" s="832" t="s">
        <v>576</v>
      </c>
      <c r="I940" s="832" t="s">
        <v>2553</v>
      </c>
      <c r="J940" s="832" t="s">
        <v>2554</v>
      </c>
      <c r="K940" s="832" t="s">
        <v>2555</v>
      </c>
      <c r="L940" s="835">
        <v>1629.94</v>
      </c>
      <c r="M940" s="835">
        <v>8149.7000000000007</v>
      </c>
      <c r="N940" s="832">
        <v>5</v>
      </c>
      <c r="O940" s="836">
        <v>1</v>
      </c>
      <c r="P940" s="835">
        <v>8149.7000000000007</v>
      </c>
      <c r="Q940" s="837">
        <v>1</v>
      </c>
      <c r="R940" s="832">
        <v>5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4</v>
      </c>
      <c r="B941" s="832" t="s">
        <v>2047</v>
      </c>
      <c r="C941" s="832" t="s">
        <v>2054</v>
      </c>
      <c r="D941" s="833" t="s">
        <v>3990</v>
      </c>
      <c r="E941" s="834" t="s">
        <v>2086</v>
      </c>
      <c r="F941" s="832" t="s">
        <v>2050</v>
      </c>
      <c r="G941" s="832" t="s">
        <v>2254</v>
      </c>
      <c r="H941" s="832" t="s">
        <v>576</v>
      </c>
      <c r="I941" s="832" t="s">
        <v>3444</v>
      </c>
      <c r="J941" s="832" t="s">
        <v>2591</v>
      </c>
      <c r="K941" s="832" t="s">
        <v>3445</v>
      </c>
      <c r="L941" s="835">
        <v>1487.79</v>
      </c>
      <c r="M941" s="835">
        <v>8926.74</v>
      </c>
      <c r="N941" s="832">
        <v>6</v>
      </c>
      <c r="O941" s="836">
        <v>1</v>
      </c>
      <c r="P941" s="835">
        <v>8926.74</v>
      </c>
      <c r="Q941" s="837">
        <v>1</v>
      </c>
      <c r="R941" s="832">
        <v>6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4</v>
      </c>
      <c r="B942" s="832" t="s">
        <v>2047</v>
      </c>
      <c r="C942" s="832" t="s">
        <v>2054</v>
      </c>
      <c r="D942" s="833" t="s">
        <v>3990</v>
      </c>
      <c r="E942" s="834" t="s">
        <v>2086</v>
      </c>
      <c r="F942" s="832" t="s">
        <v>2050</v>
      </c>
      <c r="G942" s="832" t="s">
        <v>2254</v>
      </c>
      <c r="H942" s="832" t="s">
        <v>576</v>
      </c>
      <c r="I942" s="832" t="s">
        <v>3204</v>
      </c>
      <c r="J942" s="832" t="s">
        <v>2300</v>
      </c>
      <c r="K942" s="832" t="s">
        <v>3205</v>
      </c>
      <c r="L942" s="835">
        <v>2473.21</v>
      </c>
      <c r="M942" s="835">
        <v>2473.21</v>
      </c>
      <c r="N942" s="832">
        <v>1</v>
      </c>
      <c r="O942" s="836">
        <v>1</v>
      </c>
      <c r="P942" s="835">
        <v>2473.21</v>
      </c>
      <c r="Q942" s="837">
        <v>1</v>
      </c>
      <c r="R942" s="832">
        <v>1</v>
      </c>
      <c r="S942" s="837">
        <v>1</v>
      </c>
      <c r="T942" s="836">
        <v>1</v>
      </c>
      <c r="U942" s="838">
        <v>1</v>
      </c>
    </row>
    <row r="943" spans="1:21" ht="14.4" customHeight="1" x14ac:dyDescent="0.3">
      <c r="A943" s="831">
        <v>4</v>
      </c>
      <c r="B943" s="832" t="s">
        <v>2047</v>
      </c>
      <c r="C943" s="832" t="s">
        <v>2054</v>
      </c>
      <c r="D943" s="833" t="s">
        <v>3990</v>
      </c>
      <c r="E943" s="834" t="s">
        <v>2086</v>
      </c>
      <c r="F943" s="832" t="s">
        <v>2050</v>
      </c>
      <c r="G943" s="832" t="s">
        <v>2254</v>
      </c>
      <c r="H943" s="832" t="s">
        <v>576</v>
      </c>
      <c r="I943" s="832" t="s">
        <v>3054</v>
      </c>
      <c r="J943" s="832" t="s">
        <v>2566</v>
      </c>
      <c r="K943" s="832" t="s">
        <v>3055</v>
      </c>
      <c r="L943" s="835">
        <v>1500</v>
      </c>
      <c r="M943" s="835">
        <v>18000</v>
      </c>
      <c r="N943" s="832">
        <v>12</v>
      </c>
      <c r="O943" s="836">
        <v>2</v>
      </c>
      <c r="P943" s="835">
        <v>18000</v>
      </c>
      <c r="Q943" s="837">
        <v>1</v>
      </c>
      <c r="R943" s="832">
        <v>12</v>
      </c>
      <c r="S943" s="837">
        <v>1</v>
      </c>
      <c r="T943" s="836">
        <v>2</v>
      </c>
      <c r="U943" s="838">
        <v>1</v>
      </c>
    </row>
    <row r="944" spans="1:21" ht="14.4" customHeight="1" x14ac:dyDescent="0.3">
      <c r="A944" s="831">
        <v>4</v>
      </c>
      <c r="B944" s="832" t="s">
        <v>2047</v>
      </c>
      <c r="C944" s="832" t="s">
        <v>2054</v>
      </c>
      <c r="D944" s="833" t="s">
        <v>3990</v>
      </c>
      <c r="E944" s="834" t="s">
        <v>2086</v>
      </c>
      <c r="F944" s="832" t="s">
        <v>2050</v>
      </c>
      <c r="G944" s="832" t="s">
        <v>2254</v>
      </c>
      <c r="H944" s="832" t="s">
        <v>576</v>
      </c>
      <c r="I944" s="832" t="s">
        <v>3074</v>
      </c>
      <c r="J944" s="832" t="s">
        <v>3075</v>
      </c>
      <c r="K944" s="832" t="s">
        <v>2370</v>
      </c>
      <c r="L944" s="835">
        <v>309</v>
      </c>
      <c r="M944" s="835">
        <v>309</v>
      </c>
      <c r="N944" s="832">
        <v>1</v>
      </c>
      <c r="O944" s="836">
        <v>1</v>
      </c>
      <c r="P944" s="835">
        <v>309</v>
      </c>
      <c r="Q944" s="837">
        <v>1</v>
      </c>
      <c r="R944" s="832">
        <v>1</v>
      </c>
      <c r="S944" s="837">
        <v>1</v>
      </c>
      <c r="T944" s="836">
        <v>1</v>
      </c>
      <c r="U944" s="838">
        <v>1</v>
      </c>
    </row>
    <row r="945" spans="1:21" ht="14.4" customHeight="1" x14ac:dyDescent="0.3">
      <c r="A945" s="831">
        <v>4</v>
      </c>
      <c r="B945" s="832" t="s">
        <v>2047</v>
      </c>
      <c r="C945" s="832" t="s">
        <v>2054</v>
      </c>
      <c r="D945" s="833" t="s">
        <v>3990</v>
      </c>
      <c r="E945" s="834" t="s">
        <v>2086</v>
      </c>
      <c r="F945" s="832" t="s">
        <v>2050</v>
      </c>
      <c r="G945" s="832" t="s">
        <v>2254</v>
      </c>
      <c r="H945" s="832" t="s">
        <v>576</v>
      </c>
      <c r="I945" s="832" t="s">
        <v>3080</v>
      </c>
      <c r="J945" s="832" t="s">
        <v>3081</v>
      </c>
      <c r="K945" s="832" t="s">
        <v>3082</v>
      </c>
      <c r="L945" s="835">
        <v>1257.81</v>
      </c>
      <c r="M945" s="835">
        <v>2515.62</v>
      </c>
      <c r="N945" s="832">
        <v>2</v>
      </c>
      <c r="O945" s="836">
        <v>1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4</v>
      </c>
      <c r="B946" s="832" t="s">
        <v>2047</v>
      </c>
      <c r="C946" s="832" t="s">
        <v>2054</v>
      </c>
      <c r="D946" s="833" t="s">
        <v>3990</v>
      </c>
      <c r="E946" s="834" t="s">
        <v>2086</v>
      </c>
      <c r="F946" s="832" t="s">
        <v>2050</v>
      </c>
      <c r="G946" s="832" t="s">
        <v>2254</v>
      </c>
      <c r="H946" s="832" t="s">
        <v>576</v>
      </c>
      <c r="I946" s="832" t="s">
        <v>3083</v>
      </c>
      <c r="J946" s="832" t="s">
        <v>2604</v>
      </c>
      <c r="K946" s="832" t="s">
        <v>3084</v>
      </c>
      <c r="L946" s="835">
        <v>3053.49</v>
      </c>
      <c r="M946" s="835">
        <v>3053.49</v>
      </c>
      <c r="N946" s="832">
        <v>1</v>
      </c>
      <c r="O946" s="836">
        <v>1</v>
      </c>
      <c r="P946" s="835">
        <v>3053.49</v>
      </c>
      <c r="Q946" s="837">
        <v>1</v>
      </c>
      <c r="R946" s="832">
        <v>1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4</v>
      </c>
      <c r="B947" s="832" t="s">
        <v>2047</v>
      </c>
      <c r="C947" s="832" t="s">
        <v>2054</v>
      </c>
      <c r="D947" s="833" t="s">
        <v>3990</v>
      </c>
      <c r="E947" s="834" t="s">
        <v>2086</v>
      </c>
      <c r="F947" s="832" t="s">
        <v>2050</v>
      </c>
      <c r="G947" s="832" t="s">
        <v>2254</v>
      </c>
      <c r="H947" s="832" t="s">
        <v>576</v>
      </c>
      <c r="I947" s="832" t="s">
        <v>2608</v>
      </c>
      <c r="J947" s="832" t="s">
        <v>2609</v>
      </c>
      <c r="K947" s="832" t="s">
        <v>2610</v>
      </c>
      <c r="L947" s="835">
        <v>298.49</v>
      </c>
      <c r="M947" s="835">
        <v>596.98</v>
      </c>
      <c r="N947" s="832">
        <v>2</v>
      </c>
      <c r="O947" s="836">
        <v>2</v>
      </c>
      <c r="P947" s="835">
        <v>596.98</v>
      </c>
      <c r="Q947" s="837">
        <v>1</v>
      </c>
      <c r="R947" s="832">
        <v>2</v>
      </c>
      <c r="S947" s="837">
        <v>1</v>
      </c>
      <c r="T947" s="836">
        <v>2</v>
      </c>
      <c r="U947" s="838">
        <v>1</v>
      </c>
    </row>
    <row r="948" spans="1:21" ht="14.4" customHeight="1" x14ac:dyDescent="0.3">
      <c r="A948" s="831">
        <v>4</v>
      </c>
      <c r="B948" s="832" t="s">
        <v>2047</v>
      </c>
      <c r="C948" s="832" t="s">
        <v>2054</v>
      </c>
      <c r="D948" s="833" t="s">
        <v>3990</v>
      </c>
      <c r="E948" s="834" t="s">
        <v>2086</v>
      </c>
      <c r="F948" s="832" t="s">
        <v>2050</v>
      </c>
      <c r="G948" s="832" t="s">
        <v>2254</v>
      </c>
      <c r="H948" s="832" t="s">
        <v>576</v>
      </c>
      <c r="I948" s="832" t="s">
        <v>2624</v>
      </c>
      <c r="J948" s="832" t="s">
        <v>2625</v>
      </c>
      <c r="K948" s="832" t="s">
        <v>2626</v>
      </c>
      <c r="L948" s="835">
        <v>1382.42</v>
      </c>
      <c r="M948" s="835">
        <v>1382.42</v>
      </c>
      <c r="N948" s="832">
        <v>1</v>
      </c>
      <c r="O948" s="836">
        <v>1</v>
      </c>
      <c r="P948" s="835">
        <v>1382.42</v>
      </c>
      <c r="Q948" s="837">
        <v>1</v>
      </c>
      <c r="R948" s="832">
        <v>1</v>
      </c>
      <c r="S948" s="837">
        <v>1</v>
      </c>
      <c r="T948" s="836">
        <v>1</v>
      </c>
      <c r="U948" s="838">
        <v>1</v>
      </c>
    </row>
    <row r="949" spans="1:21" ht="14.4" customHeight="1" x14ac:dyDescent="0.3">
      <c r="A949" s="831">
        <v>4</v>
      </c>
      <c r="B949" s="832" t="s">
        <v>2047</v>
      </c>
      <c r="C949" s="832" t="s">
        <v>2054</v>
      </c>
      <c r="D949" s="833" t="s">
        <v>3990</v>
      </c>
      <c r="E949" s="834" t="s">
        <v>2086</v>
      </c>
      <c r="F949" s="832" t="s">
        <v>2050</v>
      </c>
      <c r="G949" s="832" t="s">
        <v>2254</v>
      </c>
      <c r="H949" s="832" t="s">
        <v>576</v>
      </c>
      <c r="I949" s="832" t="s">
        <v>3127</v>
      </c>
      <c r="J949" s="832" t="s">
        <v>3128</v>
      </c>
      <c r="K949" s="832" t="s">
        <v>1352</v>
      </c>
      <c r="L949" s="835">
        <v>1337.76</v>
      </c>
      <c r="M949" s="835">
        <v>2675.52</v>
      </c>
      <c r="N949" s="832">
        <v>2</v>
      </c>
      <c r="O949" s="836">
        <v>2</v>
      </c>
      <c r="P949" s="835">
        <v>1337.76</v>
      </c>
      <c r="Q949" s="837">
        <v>0.5</v>
      </c>
      <c r="R949" s="832">
        <v>1</v>
      </c>
      <c r="S949" s="837">
        <v>0.5</v>
      </c>
      <c r="T949" s="836">
        <v>1</v>
      </c>
      <c r="U949" s="838">
        <v>0.5</v>
      </c>
    </row>
    <row r="950" spans="1:21" ht="14.4" customHeight="1" x14ac:dyDescent="0.3">
      <c r="A950" s="831">
        <v>4</v>
      </c>
      <c r="B950" s="832" t="s">
        <v>2047</v>
      </c>
      <c r="C950" s="832" t="s">
        <v>2054</v>
      </c>
      <c r="D950" s="833" t="s">
        <v>3990</v>
      </c>
      <c r="E950" s="834" t="s">
        <v>2086</v>
      </c>
      <c r="F950" s="832" t="s">
        <v>2050</v>
      </c>
      <c r="G950" s="832" t="s">
        <v>2633</v>
      </c>
      <c r="H950" s="832" t="s">
        <v>576</v>
      </c>
      <c r="I950" s="832" t="s">
        <v>2637</v>
      </c>
      <c r="J950" s="832" t="s">
        <v>2638</v>
      </c>
      <c r="K950" s="832" t="s">
        <v>2639</v>
      </c>
      <c r="L950" s="835">
        <v>100</v>
      </c>
      <c r="M950" s="835">
        <v>2700</v>
      </c>
      <c r="N950" s="832">
        <v>27</v>
      </c>
      <c r="O950" s="836">
        <v>6</v>
      </c>
      <c r="P950" s="835">
        <v>2700</v>
      </c>
      <c r="Q950" s="837">
        <v>1</v>
      </c>
      <c r="R950" s="832">
        <v>27</v>
      </c>
      <c r="S950" s="837">
        <v>1</v>
      </c>
      <c r="T950" s="836">
        <v>6</v>
      </c>
      <c r="U950" s="838">
        <v>1</v>
      </c>
    </row>
    <row r="951" spans="1:21" ht="14.4" customHeight="1" x14ac:dyDescent="0.3">
      <c r="A951" s="831">
        <v>4</v>
      </c>
      <c r="B951" s="832" t="s">
        <v>2047</v>
      </c>
      <c r="C951" s="832" t="s">
        <v>2054</v>
      </c>
      <c r="D951" s="833" t="s">
        <v>3990</v>
      </c>
      <c r="E951" s="834" t="s">
        <v>2086</v>
      </c>
      <c r="F951" s="832" t="s">
        <v>2050</v>
      </c>
      <c r="G951" s="832" t="s">
        <v>2633</v>
      </c>
      <c r="H951" s="832" t="s">
        <v>576</v>
      </c>
      <c r="I951" s="832" t="s">
        <v>2640</v>
      </c>
      <c r="J951" s="832" t="s">
        <v>2641</v>
      </c>
      <c r="K951" s="832" t="s">
        <v>2642</v>
      </c>
      <c r="L951" s="835">
        <v>120</v>
      </c>
      <c r="M951" s="835">
        <v>600</v>
      </c>
      <c r="N951" s="832">
        <v>5</v>
      </c>
      <c r="O951" s="836">
        <v>2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4</v>
      </c>
      <c r="B952" s="832" t="s">
        <v>2047</v>
      </c>
      <c r="C952" s="832" t="s">
        <v>2054</v>
      </c>
      <c r="D952" s="833" t="s">
        <v>3990</v>
      </c>
      <c r="E952" s="834" t="s">
        <v>2086</v>
      </c>
      <c r="F952" s="832" t="s">
        <v>2050</v>
      </c>
      <c r="G952" s="832" t="s">
        <v>2633</v>
      </c>
      <c r="H952" s="832" t="s">
        <v>576</v>
      </c>
      <c r="I952" s="832" t="s">
        <v>2724</v>
      </c>
      <c r="J952" s="832" t="s">
        <v>2725</v>
      </c>
      <c r="K952" s="832" t="s">
        <v>2726</v>
      </c>
      <c r="L952" s="835">
        <v>1197.75</v>
      </c>
      <c r="M952" s="835">
        <v>2395.5</v>
      </c>
      <c r="N952" s="832">
        <v>2</v>
      </c>
      <c r="O952" s="836">
        <v>1</v>
      </c>
      <c r="P952" s="835">
        <v>2395.5</v>
      </c>
      <c r="Q952" s="837">
        <v>1</v>
      </c>
      <c r="R952" s="832">
        <v>2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4</v>
      </c>
      <c r="B953" s="832" t="s">
        <v>2047</v>
      </c>
      <c r="C953" s="832" t="s">
        <v>2054</v>
      </c>
      <c r="D953" s="833" t="s">
        <v>3990</v>
      </c>
      <c r="E953" s="834" t="s">
        <v>2086</v>
      </c>
      <c r="F953" s="832" t="s">
        <v>2050</v>
      </c>
      <c r="G953" s="832" t="s">
        <v>2643</v>
      </c>
      <c r="H953" s="832" t="s">
        <v>576</v>
      </c>
      <c r="I953" s="832" t="s">
        <v>2644</v>
      </c>
      <c r="J953" s="832" t="s">
        <v>2645</v>
      </c>
      <c r="K953" s="832" t="s">
        <v>2646</v>
      </c>
      <c r="L953" s="835">
        <v>410</v>
      </c>
      <c r="M953" s="835">
        <v>5740</v>
      </c>
      <c r="N953" s="832">
        <v>14</v>
      </c>
      <c r="O953" s="836">
        <v>14</v>
      </c>
      <c r="P953" s="835">
        <v>5330</v>
      </c>
      <c r="Q953" s="837">
        <v>0.9285714285714286</v>
      </c>
      <c r="R953" s="832">
        <v>13</v>
      </c>
      <c r="S953" s="837">
        <v>0.9285714285714286</v>
      </c>
      <c r="T953" s="836">
        <v>13</v>
      </c>
      <c r="U953" s="838">
        <v>0.9285714285714286</v>
      </c>
    </row>
    <row r="954" spans="1:21" ht="14.4" customHeight="1" x14ac:dyDescent="0.3">
      <c r="A954" s="831">
        <v>4</v>
      </c>
      <c r="B954" s="832" t="s">
        <v>2047</v>
      </c>
      <c r="C954" s="832" t="s">
        <v>2054</v>
      </c>
      <c r="D954" s="833" t="s">
        <v>3990</v>
      </c>
      <c r="E954" s="834" t="s">
        <v>2086</v>
      </c>
      <c r="F954" s="832" t="s">
        <v>2050</v>
      </c>
      <c r="G954" s="832" t="s">
        <v>2643</v>
      </c>
      <c r="H954" s="832" t="s">
        <v>576</v>
      </c>
      <c r="I954" s="832" t="s">
        <v>2727</v>
      </c>
      <c r="J954" s="832" t="s">
        <v>2728</v>
      </c>
      <c r="K954" s="832" t="s">
        <v>2729</v>
      </c>
      <c r="L954" s="835">
        <v>566</v>
      </c>
      <c r="M954" s="835">
        <v>1698</v>
      </c>
      <c r="N954" s="832">
        <v>3</v>
      </c>
      <c r="O954" s="836">
        <v>3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4</v>
      </c>
      <c r="B955" s="832" t="s">
        <v>2047</v>
      </c>
      <c r="C955" s="832" t="s">
        <v>2054</v>
      </c>
      <c r="D955" s="833" t="s">
        <v>3990</v>
      </c>
      <c r="E955" s="834" t="s">
        <v>2086</v>
      </c>
      <c r="F955" s="832" t="s">
        <v>2050</v>
      </c>
      <c r="G955" s="832" t="s">
        <v>2647</v>
      </c>
      <c r="H955" s="832" t="s">
        <v>576</v>
      </c>
      <c r="I955" s="832" t="s">
        <v>2648</v>
      </c>
      <c r="J955" s="832" t="s">
        <v>2649</v>
      </c>
      <c r="K955" s="832" t="s">
        <v>2650</v>
      </c>
      <c r="L955" s="835">
        <v>900</v>
      </c>
      <c r="M955" s="835">
        <v>6300</v>
      </c>
      <c r="N955" s="832">
        <v>7</v>
      </c>
      <c r="O955" s="836">
        <v>7</v>
      </c>
      <c r="P955" s="835">
        <v>6300</v>
      </c>
      <c r="Q955" s="837">
        <v>1</v>
      </c>
      <c r="R955" s="832">
        <v>7</v>
      </c>
      <c r="S955" s="837">
        <v>1</v>
      </c>
      <c r="T955" s="836">
        <v>7</v>
      </c>
      <c r="U955" s="838">
        <v>1</v>
      </c>
    </row>
    <row r="956" spans="1:21" ht="14.4" customHeight="1" x14ac:dyDescent="0.3">
      <c r="A956" s="831">
        <v>4</v>
      </c>
      <c r="B956" s="832" t="s">
        <v>2047</v>
      </c>
      <c r="C956" s="832" t="s">
        <v>2054</v>
      </c>
      <c r="D956" s="833" t="s">
        <v>3990</v>
      </c>
      <c r="E956" s="834" t="s">
        <v>2086</v>
      </c>
      <c r="F956" s="832" t="s">
        <v>2050</v>
      </c>
      <c r="G956" s="832" t="s">
        <v>2647</v>
      </c>
      <c r="H956" s="832" t="s">
        <v>576</v>
      </c>
      <c r="I956" s="832" t="s">
        <v>2730</v>
      </c>
      <c r="J956" s="832" t="s">
        <v>2731</v>
      </c>
      <c r="K956" s="832" t="s">
        <v>2732</v>
      </c>
      <c r="L956" s="835">
        <v>378.48</v>
      </c>
      <c r="M956" s="835">
        <v>378.48</v>
      </c>
      <c r="N956" s="832">
        <v>1</v>
      </c>
      <c r="O956" s="836">
        <v>1</v>
      </c>
      <c r="P956" s="835">
        <v>378.48</v>
      </c>
      <c r="Q956" s="837">
        <v>1</v>
      </c>
      <c r="R956" s="832">
        <v>1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4</v>
      </c>
      <c r="B957" s="832" t="s">
        <v>2047</v>
      </c>
      <c r="C957" s="832" t="s">
        <v>2054</v>
      </c>
      <c r="D957" s="833" t="s">
        <v>3990</v>
      </c>
      <c r="E957" s="834" t="s">
        <v>2087</v>
      </c>
      <c r="F957" s="832" t="s">
        <v>2048</v>
      </c>
      <c r="G957" s="832" t="s">
        <v>2864</v>
      </c>
      <c r="H957" s="832" t="s">
        <v>628</v>
      </c>
      <c r="I957" s="832" t="s">
        <v>3376</v>
      </c>
      <c r="J957" s="832" t="s">
        <v>2866</v>
      </c>
      <c r="K957" s="832" t="s">
        <v>3377</v>
      </c>
      <c r="L957" s="835">
        <v>85.27</v>
      </c>
      <c r="M957" s="835">
        <v>85.27</v>
      </c>
      <c r="N957" s="832">
        <v>1</v>
      </c>
      <c r="O957" s="836">
        <v>0.5</v>
      </c>
      <c r="P957" s="835">
        <v>85.27</v>
      </c>
      <c r="Q957" s="837">
        <v>1</v>
      </c>
      <c r="R957" s="832">
        <v>1</v>
      </c>
      <c r="S957" s="837">
        <v>1</v>
      </c>
      <c r="T957" s="836">
        <v>0.5</v>
      </c>
      <c r="U957" s="838">
        <v>1</v>
      </c>
    </row>
    <row r="958" spans="1:21" ht="14.4" customHeight="1" x14ac:dyDescent="0.3">
      <c r="A958" s="831">
        <v>4</v>
      </c>
      <c r="B958" s="832" t="s">
        <v>2047</v>
      </c>
      <c r="C958" s="832" t="s">
        <v>2054</v>
      </c>
      <c r="D958" s="833" t="s">
        <v>3990</v>
      </c>
      <c r="E958" s="834" t="s">
        <v>2087</v>
      </c>
      <c r="F958" s="832" t="s">
        <v>2048</v>
      </c>
      <c r="G958" s="832" t="s">
        <v>2211</v>
      </c>
      <c r="H958" s="832" t="s">
        <v>576</v>
      </c>
      <c r="I958" s="832" t="s">
        <v>3446</v>
      </c>
      <c r="J958" s="832" t="s">
        <v>3447</v>
      </c>
      <c r="K958" s="832" t="s">
        <v>3448</v>
      </c>
      <c r="L958" s="835">
        <v>18.68</v>
      </c>
      <c r="M958" s="835">
        <v>18.68</v>
      </c>
      <c r="N958" s="832">
        <v>1</v>
      </c>
      <c r="O958" s="836">
        <v>1</v>
      </c>
      <c r="P958" s="835">
        <v>18.68</v>
      </c>
      <c r="Q958" s="837">
        <v>1</v>
      </c>
      <c r="R958" s="832">
        <v>1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4</v>
      </c>
      <c r="B959" s="832" t="s">
        <v>2047</v>
      </c>
      <c r="C959" s="832" t="s">
        <v>2054</v>
      </c>
      <c r="D959" s="833" t="s">
        <v>3990</v>
      </c>
      <c r="E959" s="834" t="s">
        <v>2087</v>
      </c>
      <c r="F959" s="832" t="s">
        <v>2048</v>
      </c>
      <c r="G959" s="832" t="s">
        <v>2177</v>
      </c>
      <c r="H959" s="832" t="s">
        <v>628</v>
      </c>
      <c r="I959" s="832" t="s">
        <v>1875</v>
      </c>
      <c r="J959" s="832" t="s">
        <v>755</v>
      </c>
      <c r="K959" s="832" t="s">
        <v>1876</v>
      </c>
      <c r="L959" s="835">
        <v>42.51</v>
      </c>
      <c r="M959" s="835">
        <v>127.53</v>
      </c>
      <c r="N959" s="832">
        <v>3</v>
      </c>
      <c r="O959" s="836">
        <v>2.5</v>
      </c>
      <c r="P959" s="835">
        <v>127.53</v>
      </c>
      <c r="Q959" s="837">
        <v>1</v>
      </c>
      <c r="R959" s="832">
        <v>3</v>
      </c>
      <c r="S959" s="837">
        <v>1</v>
      </c>
      <c r="T959" s="836">
        <v>2.5</v>
      </c>
      <c r="U959" s="838">
        <v>1</v>
      </c>
    </row>
    <row r="960" spans="1:21" ht="14.4" customHeight="1" x14ac:dyDescent="0.3">
      <c r="A960" s="831">
        <v>4</v>
      </c>
      <c r="B960" s="832" t="s">
        <v>2047</v>
      </c>
      <c r="C960" s="832" t="s">
        <v>2054</v>
      </c>
      <c r="D960" s="833" t="s">
        <v>3990</v>
      </c>
      <c r="E960" s="834" t="s">
        <v>2087</v>
      </c>
      <c r="F960" s="832" t="s">
        <v>2048</v>
      </c>
      <c r="G960" s="832" t="s">
        <v>3286</v>
      </c>
      <c r="H960" s="832" t="s">
        <v>576</v>
      </c>
      <c r="I960" s="832" t="s">
        <v>3449</v>
      </c>
      <c r="J960" s="832" t="s">
        <v>808</v>
      </c>
      <c r="K960" s="832" t="s">
        <v>810</v>
      </c>
      <c r="L960" s="835">
        <v>105.63</v>
      </c>
      <c r="M960" s="835">
        <v>105.63</v>
      </c>
      <c r="N960" s="832">
        <v>1</v>
      </c>
      <c r="O960" s="836">
        <v>1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4</v>
      </c>
      <c r="B961" s="832" t="s">
        <v>2047</v>
      </c>
      <c r="C961" s="832" t="s">
        <v>2054</v>
      </c>
      <c r="D961" s="833" t="s">
        <v>3990</v>
      </c>
      <c r="E961" s="834" t="s">
        <v>2087</v>
      </c>
      <c r="F961" s="832" t="s">
        <v>2048</v>
      </c>
      <c r="G961" s="832" t="s">
        <v>2104</v>
      </c>
      <c r="H961" s="832" t="s">
        <v>576</v>
      </c>
      <c r="I961" s="832" t="s">
        <v>2105</v>
      </c>
      <c r="J961" s="832" t="s">
        <v>2106</v>
      </c>
      <c r="K961" s="832" t="s">
        <v>2107</v>
      </c>
      <c r="L961" s="835">
        <v>0</v>
      </c>
      <c r="M961" s="835">
        <v>0</v>
      </c>
      <c r="N961" s="832">
        <v>1</v>
      </c>
      <c r="O961" s="836">
        <v>0.5</v>
      </c>
      <c r="P961" s="835">
        <v>0</v>
      </c>
      <c r="Q961" s="837"/>
      <c r="R961" s="832">
        <v>1</v>
      </c>
      <c r="S961" s="837">
        <v>1</v>
      </c>
      <c r="T961" s="836">
        <v>0.5</v>
      </c>
      <c r="U961" s="838">
        <v>1</v>
      </c>
    </row>
    <row r="962" spans="1:21" ht="14.4" customHeight="1" x14ac:dyDescent="0.3">
      <c r="A962" s="831">
        <v>4</v>
      </c>
      <c r="B962" s="832" t="s">
        <v>2047</v>
      </c>
      <c r="C962" s="832" t="s">
        <v>2054</v>
      </c>
      <c r="D962" s="833" t="s">
        <v>3990</v>
      </c>
      <c r="E962" s="834" t="s">
        <v>2087</v>
      </c>
      <c r="F962" s="832" t="s">
        <v>2048</v>
      </c>
      <c r="G962" s="832" t="s">
        <v>3149</v>
      </c>
      <c r="H962" s="832" t="s">
        <v>576</v>
      </c>
      <c r="I962" s="832" t="s">
        <v>3150</v>
      </c>
      <c r="J962" s="832" t="s">
        <v>1234</v>
      </c>
      <c r="K962" s="832" t="s">
        <v>3151</v>
      </c>
      <c r="L962" s="835">
        <v>760.22</v>
      </c>
      <c r="M962" s="835">
        <v>25847.479999999996</v>
      </c>
      <c r="N962" s="832">
        <v>34</v>
      </c>
      <c r="O962" s="836">
        <v>11.5</v>
      </c>
      <c r="P962" s="835">
        <v>17485.059999999998</v>
      </c>
      <c r="Q962" s="837">
        <v>0.67647058823529416</v>
      </c>
      <c r="R962" s="832">
        <v>23</v>
      </c>
      <c r="S962" s="837">
        <v>0.67647058823529416</v>
      </c>
      <c r="T962" s="836">
        <v>8</v>
      </c>
      <c r="U962" s="838">
        <v>0.69565217391304346</v>
      </c>
    </row>
    <row r="963" spans="1:21" ht="14.4" customHeight="1" x14ac:dyDescent="0.3">
      <c r="A963" s="831">
        <v>4</v>
      </c>
      <c r="B963" s="832" t="s">
        <v>2047</v>
      </c>
      <c r="C963" s="832" t="s">
        <v>2054</v>
      </c>
      <c r="D963" s="833" t="s">
        <v>3990</v>
      </c>
      <c r="E963" s="834" t="s">
        <v>2087</v>
      </c>
      <c r="F963" s="832" t="s">
        <v>2048</v>
      </c>
      <c r="G963" s="832" t="s">
        <v>3149</v>
      </c>
      <c r="H963" s="832" t="s">
        <v>576</v>
      </c>
      <c r="I963" s="832" t="s">
        <v>3450</v>
      </c>
      <c r="J963" s="832" t="s">
        <v>3451</v>
      </c>
      <c r="K963" s="832" t="s">
        <v>3296</v>
      </c>
      <c r="L963" s="835">
        <v>1520.46</v>
      </c>
      <c r="M963" s="835">
        <v>1520.46</v>
      </c>
      <c r="N963" s="832">
        <v>1</v>
      </c>
      <c r="O963" s="836">
        <v>1</v>
      </c>
      <c r="P963" s="835">
        <v>1520.46</v>
      </c>
      <c r="Q963" s="837">
        <v>1</v>
      </c>
      <c r="R963" s="832">
        <v>1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4</v>
      </c>
      <c r="B964" s="832" t="s">
        <v>2047</v>
      </c>
      <c r="C964" s="832" t="s">
        <v>2054</v>
      </c>
      <c r="D964" s="833" t="s">
        <v>3990</v>
      </c>
      <c r="E964" s="834" t="s">
        <v>2087</v>
      </c>
      <c r="F964" s="832" t="s">
        <v>2048</v>
      </c>
      <c r="G964" s="832" t="s">
        <v>2695</v>
      </c>
      <c r="H964" s="832" t="s">
        <v>576</v>
      </c>
      <c r="I964" s="832" t="s">
        <v>2696</v>
      </c>
      <c r="J964" s="832" t="s">
        <v>1137</v>
      </c>
      <c r="K964" s="832" t="s">
        <v>2697</v>
      </c>
      <c r="L964" s="835">
        <v>0</v>
      </c>
      <c r="M964" s="835">
        <v>0</v>
      </c>
      <c r="N964" s="832">
        <v>1</v>
      </c>
      <c r="O964" s="836">
        <v>1</v>
      </c>
      <c r="P964" s="835">
        <v>0</v>
      </c>
      <c r="Q964" s="837"/>
      <c r="R964" s="832">
        <v>1</v>
      </c>
      <c r="S964" s="837">
        <v>1</v>
      </c>
      <c r="T964" s="836">
        <v>1</v>
      </c>
      <c r="U964" s="838">
        <v>1</v>
      </c>
    </row>
    <row r="965" spans="1:21" ht="14.4" customHeight="1" x14ac:dyDescent="0.3">
      <c r="A965" s="831">
        <v>4</v>
      </c>
      <c r="B965" s="832" t="s">
        <v>2047</v>
      </c>
      <c r="C965" s="832" t="s">
        <v>2054</v>
      </c>
      <c r="D965" s="833" t="s">
        <v>3990</v>
      </c>
      <c r="E965" s="834" t="s">
        <v>2087</v>
      </c>
      <c r="F965" s="832" t="s">
        <v>2048</v>
      </c>
      <c r="G965" s="832" t="s">
        <v>3152</v>
      </c>
      <c r="H965" s="832" t="s">
        <v>576</v>
      </c>
      <c r="I965" s="832" t="s">
        <v>3153</v>
      </c>
      <c r="J965" s="832" t="s">
        <v>3154</v>
      </c>
      <c r="K965" s="832" t="s">
        <v>3155</v>
      </c>
      <c r="L965" s="835">
        <v>140.44</v>
      </c>
      <c r="M965" s="835">
        <v>140.44</v>
      </c>
      <c r="N965" s="832">
        <v>1</v>
      </c>
      <c r="O965" s="836">
        <v>1</v>
      </c>
      <c r="P965" s="835">
        <v>140.44</v>
      </c>
      <c r="Q965" s="837">
        <v>1</v>
      </c>
      <c r="R965" s="832">
        <v>1</v>
      </c>
      <c r="S965" s="837">
        <v>1</v>
      </c>
      <c r="T965" s="836">
        <v>1</v>
      </c>
      <c r="U965" s="838">
        <v>1</v>
      </c>
    </row>
    <row r="966" spans="1:21" ht="14.4" customHeight="1" x14ac:dyDescent="0.3">
      <c r="A966" s="831">
        <v>4</v>
      </c>
      <c r="B966" s="832" t="s">
        <v>2047</v>
      </c>
      <c r="C966" s="832" t="s">
        <v>2054</v>
      </c>
      <c r="D966" s="833" t="s">
        <v>3990</v>
      </c>
      <c r="E966" s="834" t="s">
        <v>2087</v>
      </c>
      <c r="F966" s="832" t="s">
        <v>2048</v>
      </c>
      <c r="G966" s="832" t="s">
        <v>2122</v>
      </c>
      <c r="H966" s="832" t="s">
        <v>628</v>
      </c>
      <c r="I966" s="832" t="s">
        <v>1953</v>
      </c>
      <c r="J966" s="832" t="s">
        <v>751</v>
      </c>
      <c r="K966" s="832" t="s">
        <v>1954</v>
      </c>
      <c r="L966" s="835">
        <v>1385.62</v>
      </c>
      <c r="M966" s="835">
        <v>2771.24</v>
      </c>
      <c r="N966" s="832">
        <v>2</v>
      </c>
      <c r="O966" s="836">
        <v>0.5</v>
      </c>
      <c r="P966" s="835">
        <v>2771.24</v>
      </c>
      <c r="Q966" s="837">
        <v>1</v>
      </c>
      <c r="R966" s="832">
        <v>2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4</v>
      </c>
      <c r="B967" s="832" t="s">
        <v>2047</v>
      </c>
      <c r="C967" s="832" t="s">
        <v>2054</v>
      </c>
      <c r="D967" s="833" t="s">
        <v>3990</v>
      </c>
      <c r="E967" s="834" t="s">
        <v>2087</v>
      </c>
      <c r="F967" s="832" t="s">
        <v>2048</v>
      </c>
      <c r="G967" s="832" t="s">
        <v>2122</v>
      </c>
      <c r="H967" s="832" t="s">
        <v>628</v>
      </c>
      <c r="I967" s="832" t="s">
        <v>2123</v>
      </c>
      <c r="J967" s="832" t="s">
        <v>749</v>
      </c>
      <c r="K967" s="832" t="s">
        <v>2124</v>
      </c>
      <c r="L967" s="835">
        <v>736.33</v>
      </c>
      <c r="M967" s="835">
        <v>2208.9900000000002</v>
      </c>
      <c r="N967" s="832">
        <v>3</v>
      </c>
      <c r="O967" s="836">
        <v>3</v>
      </c>
      <c r="P967" s="835">
        <v>1472.66</v>
      </c>
      <c r="Q967" s="837">
        <v>0.66666666666666663</v>
      </c>
      <c r="R967" s="832">
        <v>2</v>
      </c>
      <c r="S967" s="837">
        <v>0.66666666666666663</v>
      </c>
      <c r="T967" s="836">
        <v>2</v>
      </c>
      <c r="U967" s="838">
        <v>0.66666666666666663</v>
      </c>
    </row>
    <row r="968" spans="1:21" ht="14.4" customHeight="1" x14ac:dyDescent="0.3">
      <c r="A968" s="831">
        <v>4</v>
      </c>
      <c r="B968" s="832" t="s">
        <v>2047</v>
      </c>
      <c r="C968" s="832" t="s">
        <v>2054</v>
      </c>
      <c r="D968" s="833" t="s">
        <v>3990</v>
      </c>
      <c r="E968" s="834" t="s">
        <v>2087</v>
      </c>
      <c r="F968" s="832" t="s">
        <v>2048</v>
      </c>
      <c r="G968" s="832" t="s">
        <v>2122</v>
      </c>
      <c r="H968" s="832" t="s">
        <v>628</v>
      </c>
      <c r="I968" s="832" t="s">
        <v>1645</v>
      </c>
      <c r="J968" s="832" t="s">
        <v>751</v>
      </c>
      <c r="K968" s="832" t="s">
        <v>1646</v>
      </c>
      <c r="L968" s="835">
        <v>1847.49</v>
      </c>
      <c r="M968" s="835">
        <v>5542.47</v>
      </c>
      <c r="N968" s="832">
        <v>3</v>
      </c>
      <c r="O968" s="836">
        <v>2.5</v>
      </c>
      <c r="P968" s="835">
        <v>3694.98</v>
      </c>
      <c r="Q968" s="837">
        <v>0.66666666666666663</v>
      </c>
      <c r="R968" s="832">
        <v>2</v>
      </c>
      <c r="S968" s="837">
        <v>0.66666666666666663</v>
      </c>
      <c r="T968" s="836">
        <v>1.5</v>
      </c>
      <c r="U968" s="838">
        <v>0.6</v>
      </c>
    </row>
    <row r="969" spans="1:21" ht="14.4" customHeight="1" x14ac:dyDescent="0.3">
      <c r="A969" s="831">
        <v>4</v>
      </c>
      <c r="B969" s="832" t="s">
        <v>2047</v>
      </c>
      <c r="C969" s="832" t="s">
        <v>2054</v>
      </c>
      <c r="D969" s="833" t="s">
        <v>3990</v>
      </c>
      <c r="E969" s="834" t="s">
        <v>2087</v>
      </c>
      <c r="F969" s="832" t="s">
        <v>2048</v>
      </c>
      <c r="G969" s="832" t="s">
        <v>2169</v>
      </c>
      <c r="H969" s="832" t="s">
        <v>576</v>
      </c>
      <c r="I969" s="832" t="s">
        <v>2170</v>
      </c>
      <c r="J969" s="832" t="s">
        <v>650</v>
      </c>
      <c r="K969" s="832" t="s">
        <v>1145</v>
      </c>
      <c r="L969" s="835">
        <v>35.25</v>
      </c>
      <c r="M969" s="835">
        <v>70.5</v>
      </c>
      <c r="N969" s="832">
        <v>2</v>
      </c>
      <c r="O969" s="836">
        <v>1</v>
      </c>
      <c r="P969" s="835">
        <v>70.5</v>
      </c>
      <c r="Q969" s="837">
        <v>1</v>
      </c>
      <c r="R969" s="832">
        <v>2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4</v>
      </c>
      <c r="B970" s="832" t="s">
        <v>2047</v>
      </c>
      <c r="C970" s="832" t="s">
        <v>2054</v>
      </c>
      <c r="D970" s="833" t="s">
        <v>3990</v>
      </c>
      <c r="E970" s="834" t="s">
        <v>2087</v>
      </c>
      <c r="F970" s="832" t="s">
        <v>2048</v>
      </c>
      <c r="G970" s="832" t="s">
        <v>2169</v>
      </c>
      <c r="H970" s="832" t="s">
        <v>576</v>
      </c>
      <c r="I970" s="832" t="s">
        <v>2182</v>
      </c>
      <c r="J970" s="832" t="s">
        <v>650</v>
      </c>
      <c r="K970" s="832" t="s">
        <v>2183</v>
      </c>
      <c r="L970" s="835">
        <v>35.25</v>
      </c>
      <c r="M970" s="835">
        <v>35.25</v>
      </c>
      <c r="N970" s="832">
        <v>1</v>
      </c>
      <c r="O970" s="836">
        <v>1</v>
      </c>
      <c r="P970" s="835">
        <v>35.25</v>
      </c>
      <c r="Q970" s="837">
        <v>1</v>
      </c>
      <c r="R970" s="832">
        <v>1</v>
      </c>
      <c r="S970" s="837">
        <v>1</v>
      </c>
      <c r="T970" s="836">
        <v>1</v>
      </c>
      <c r="U970" s="838">
        <v>1</v>
      </c>
    </row>
    <row r="971" spans="1:21" ht="14.4" customHeight="1" x14ac:dyDescent="0.3">
      <c r="A971" s="831">
        <v>4</v>
      </c>
      <c r="B971" s="832" t="s">
        <v>2047</v>
      </c>
      <c r="C971" s="832" t="s">
        <v>2054</v>
      </c>
      <c r="D971" s="833" t="s">
        <v>3990</v>
      </c>
      <c r="E971" s="834" t="s">
        <v>2087</v>
      </c>
      <c r="F971" s="832" t="s">
        <v>2048</v>
      </c>
      <c r="G971" s="832" t="s">
        <v>3416</v>
      </c>
      <c r="H971" s="832" t="s">
        <v>576</v>
      </c>
      <c r="I971" s="832" t="s">
        <v>3452</v>
      </c>
      <c r="J971" s="832" t="s">
        <v>3453</v>
      </c>
      <c r="K971" s="832" t="s">
        <v>3454</v>
      </c>
      <c r="L971" s="835">
        <v>84.45</v>
      </c>
      <c r="M971" s="835">
        <v>168.9</v>
      </c>
      <c r="N971" s="832">
        <v>2</v>
      </c>
      <c r="O971" s="836">
        <v>1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4</v>
      </c>
      <c r="B972" s="832" t="s">
        <v>2047</v>
      </c>
      <c r="C972" s="832" t="s">
        <v>2054</v>
      </c>
      <c r="D972" s="833" t="s">
        <v>3990</v>
      </c>
      <c r="E972" s="834" t="s">
        <v>2087</v>
      </c>
      <c r="F972" s="832" t="s">
        <v>2048</v>
      </c>
      <c r="G972" s="832" t="s">
        <v>2158</v>
      </c>
      <c r="H972" s="832" t="s">
        <v>576</v>
      </c>
      <c r="I972" s="832" t="s">
        <v>3455</v>
      </c>
      <c r="J972" s="832" t="s">
        <v>771</v>
      </c>
      <c r="K972" s="832" t="s">
        <v>3456</v>
      </c>
      <c r="L972" s="835">
        <v>32.25</v>
      </c>
      <c r="M972" s="835">
        <v>64.5</v>
      </c>
      <c r="N972" s="832">
        <v>2</v>
      </c>
      <c r="O972" s="836">
        <v>1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4</v>
      </c>
      <c r="B973" s="832" t="s">
        <v>2047</v>
      </c>
      <c r="C973" s="832" t="s">
        <v>2054</v>
      </c>
      <c r="D973" s="833" t="s">
        <v>3990</v>
      </c>
      <c r="E973" s="834" t="s">
        <v>2087</v>
      </c>
      <c r="F973" s="832" t="s">
        <v>2048</v>
      </c>
      <c r="G973" s="832" t="s">
        <v>2158</v>
      </c>
      <c r="H973" s="832" t="s">
        <v>576</v>
      </c>
      <c r="I973" s="832" t="s">
        <v>2159</v>
      </c>
      <c r="J973" s="832" t="s">
        <v>771</v>
      </c>
      <c r="K973" s="832" t="s">
        <v>2160</v>
      </c>
      <c r="L973" s="835">
        <v>103.67</v>
      </c>
      <c r="M973" s="835">
        <v>2073.4</v>
      </c>
      <c r="N973" s="832">
        <v>20</v>
      </c>
      <c r="O973" s="836">
        <v>10.5</v>
      </c>
      <c r="P973" s="835">
        <v>1658.7200000000003</v>
      </c>
      <c r="Q973" s="837">
        <v>0.8</v>
      </c>
      <c r="R973" s="832">
        <v>16</v>
      </c>
      <c r="S973" s="837">
        <v>0.8</v>
      </c>
      <c r="T973" s="836">
        <v>8.5</v>
      </c>
      <c r="U973" s="838">
        <v>0.80952380952380953</v>
      </c>
    </row>
    <row r="974" spans="1:21" ht="14.4" customHeight="1" x14ac:dyDescent="0.3">
      <c r="A974" s="831">
        <v>4</v>
      </c>
      <c r="B974" s="832" t="s">
        <v>2047</v>
      </c>
      <c r="C974" s="832" t="s">
        <v>2054</v>
      </c>
      <c r="D974" s="833" t="s">
        <v>3990</v>
      </c>
      <c r="E974" s="834" t="s">
        <v>2087</v>
      </c>
      <c r="F974" s="832" t="s">
        <v>2048</v>
      </c>
      <c r="G974" s="832" t="s">
        <v>2702</v>
      </c>
      <c r="H974" s="832" t="s">
        <v>576</v>
      </c>
      <c r="I974" s="832" t="s">
        <v>3457</v>
      </c>
      <c r="J974" s="832" t="s">
        <v>3458</v>
      </c>
      <c r="K974" s="832" t="s">
        <v>3459</v>
      </c>
      <c r="L974" s="835">
        <v>32.25</v>
      </c>
      <c r="M974" s="835">
        <v>64.5</v>
      </c>
      <c r="N974" s="832">
        <v>2</v>
      </c>
      <c r="O974" s="836">
        <v>1</v>
      </c>
      <c r="P974" s="835">
        <v>64.5</v>
      </c>
      <c r="Q974" s="837">
        <v>1</v>
      </c>
      <c r="R974" s="832">
        <v>2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4</v>
      </c>
      <c r="B975" s="832" t="s">
        <v>2047</v>
      </c>
      <c r="C975" s="832" t="s">
        <v>2054</v>
      </c>
      <c r="D975" s="833" t="s">
        <v>3990</v>
      </c>
      <c r="E975" s="834" t="s">
        <v>2087</v>
      </c>
      <c r="F975" s="832" t="s">
        <v>2048</v>
      </c>
      <c r="G975" s="832" t="s">
        <v>2239</v>
      </c>
      <c r="H975" s="832" t="s">
        <v>576</v>
      </c>
      <c r="I975" s="832" t="s">
        <v>2921</v>
      </c>
      <c r="J975" s="832" t="s">
        <v>631</v>
      </c>
      <c r="K975" s="832" t="s">
        <v>2922</v>
      </c>
      <c r="L975" s="835">
        <v>108.44</v>
      </c>
      <c r="M975" s="835">
        <v>216.88</v>
      </c>
      <c r="N975" s="832">
        <v>2</v>
      </c>
      <c r="O975" s="836">
        <v>1</v>
      </c>
      <c r="P975" s="835">
        <v>216.88</v>
      </c>
      <c r="Q975" s="837">
        <v>1</v>
      </c>
      <c r="R975" s="832">
        <v>2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4</v>
      </c>
      <c r="B976" s="832" t="s">
        <v>2047</v>
      </c>
      <c r="C976" s="832" t="s">
        <v>2054</v>
      </c>
      <c r="D976" s="833" t="s">
        <v>3990</v>
      </c>
      <c r="E976" s="834" t="s">
        <v>2087</v>
      </c>
      <c r="F976" s="832" t="s">
        <v>2048</v>
      </c>
      <c r="G976" s="832" t="s">
        <v>2239</v>
      </c>
      <c r="H976" s="832" t="s">
        <v>576</v>
      </c>
      <c r="I976" s="832" t="s">
        <v>2921</v>
      </c>
      <c r="J976" s="832" t="s">
        <v>631</v>
      </c>
      <c r="K976" s="832" t="s">
        <v>2922</v>
      </c>
      <c r="L976" s="835">
        <v>127.91</v>
      </c>
      <c r="M976" s="835">
        <v>511.64</v>
      </c>
      <c r="N976" s="832">
        <v>4</v>
      </c>
      <c r="O976" s="836">
        <v>3</v>
      </c>
      <c r="P976" s="835">
        <v>383.73</v>
      </c>
      <c r="Q976" s="837">
        <v>0.75000000000000011</v>
      </c>
      <c r="R976" s="832">
        <v>3</v>
      </c>
      <c r="S976" s="837">
        <v>0.75</v>
      </c>
      <c r="T976" s="836">
        <v>2</v>
      </c>
      <c r="U976" s="838">
        <v>0.66666666666666663</v>
      </c>
    </row>
    <row r="977" spans="1:21" ht="14.4" customHeight="1" x14ac:dyDescent="0.3">
      <c r="A977" s="831">
        <v>4</v>
      </c>
      <c r="B977" s="832" t="s">
        <v>2047</v>
      </c>
      <c r="C977" s="832" t="s">
        <v>2054</v>
      </c>
      <c r="D977" s="833" t="s">
        <v>3990</v>
      </c>
      <c r="E977" s="834" t="s">
        <v>2087</v>
      </c>
      <c r="F977" s="832" t="s">
        <v>2048</v>
      </c>
      <c r="G977" s="832" t="s">
        <v>3366</v>
      </c>
      <c r="H977" s="832" t="s">
        <v>628</v>
      </c>
      <c r="I977" s="832" t="s">
        <v>1931</v>
      </c>
      <c r="J977" s="832" t="s">
        <v>1236</v>
      </c>
      <c r="K977" s="832" t="s">
        <v>1932</v>
      </c>
      <c r="L977" s="835">
        <v>63.75</v>
      </c>
      <c r="M977" s="835">
        <v>63.75</v>
      </c>
      <c r="N977" s="832">
        <v>1</v>
      </c>
      <c r="O977" s="836">
        <v>1</v>
      </c>
      <c r="P977" s="835">
        <v>63.75</v>
      </c>
      <c r="Q977" s="837">
        <v>1</v>
      </c>
      <c r="R977" s="832">
        <v>1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4</v>
      </c>
      <c r="B978" s="832" t="s">
        <v>2047</v>
      </c>
      <c r="C978" s="832" t="s">
        <v>2054</v>
      </c>
      <c r="D978" s="833" t="s">
        <v>3990</v>
      </c>
      <c r="E978" s="834" t="s">
        <v>2087</v>
      </c>
      <c r="F978" s="832" t="s">
        <v>2048</v>
      </c>
      <c r="G978" s="832" t="s">
        <v>2245</v>
      </c>
      <c r="H978" s="832" t="s">
        <v>576</v>
      </c>
      <c r="I978" s="832" t="s">
        <v>3170</v>
      </c>
      <c r="J978" s="832" t="s">
        <v>824</v>
      </c>
      <c r="K978" s="832" t="s">
        <v>3171</v>
      </c>
      <c r="L978" s="835">
        <v>0</v>
      </c>
      <c r="M978" s="835">
        <v>0</v>
      </c>
      <c r="N978" s="832">
        <v>5</v>
      </c>
      <c r="O978" s="836">
        <v>1</v>
      </c>
      <c r="P978" s="835">
        <v>0</v>
      </c>
      <c r="Q978" s="837"/>
      <c r="R978" s="832">
        <v>5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4</v>
      </c>
      <c r="B979" s="832" t="s">
        <v>2047</v>
      </c>
      <c r="C979" s="832" t="s">
        <v>2054</v>
      </c>
      <c r="D979" s="833" t="s">
        <v>3990</v>
      </c>
      <c r="E979" s="834" t="s">
        <v>2087</v>
      </c>
      <c r="F979" s="832" t="s">
        <v>2048</v>
      </c>
      <c r="G979" s="832" t="s">
        <v>2111</v>
      </c>
      <c r="H979" s="832" t="s">
        <v>628</v>
      </c>
      <c r="I979" s="832" t="s">
        <v>1820</v>
      </c>
      <c r="J979" s="832" t="s">
        <v>880</v>
      </c>
      <c r="K979" s="832" t="s">
        <v>882</v>
      </c>
      <c r="L979" s="835">
        <v>0</v>
      </c>
      <c r="M979" s="835">
        <v>0</v>
      </c>
      <c r="N979" s="832">
        <v>5</v>
      </c>
      <c r="O979" s="836">
        <v>3</v>
      </c>
      <c r="P979" s="835">
        <v>0</v>
      </c>
      <c r="Q979" s="837"/>
      <c r="R979" s="832">
        <v>3</v>
      </c>
      <c r="S979" s="837">
        <v>0.6</v>
      </c>
      <c r="T979" s="836">
        <v>2</v>
      </c>
      <c r="U979" s="838">
        <v>0.66666666666666663</v>
      </c>
    </row>
    <row r="980" spans="1:21" ht="14.4" customHeight="1" x14ac:dyDescent="0.3">
      <c r="A980" s="831">
        <v>4</v>
      </c>
      <c r="B980" s="832" t="s">
        <v>2047</v>
      </c>
      <c r="C980" s="832" t="s">
        <v>2054</v>
      </c>
      <c r="D980" s="833" t="s">
        <v>3990</v>
      </c>
      <c r="E980" s="834" t="s">
        <v>2087</v>
      </c>
      <c r="F980" s="832" t="s">
        <v>2048</v>
      </c>
      <c r="G980" s="832" t="s">
        <v>3460</v>
      </c>
      <c r="H980" s="832" t="s">
        <v>576</v>
      </c>
      <c r="I980" s="832" t="s">
        <v>3461</v>
      </c>
      <c r="J980" s="832" t="s">
        <v>3462</v>
      </c>
      <c r="K980" s="832" t="s">
        <v>3463</v>
      </c>
      <c r="L980" s="835">
        <v>60.39</v>
      </c>
      <c r="M980" s="835">
        <v>1147.4100000000001</v>
      </c>
      <c r="N980" s="832">
        <v>19</v>
      </c>
      <c r="O980" s="836">
        <v>7</v>
      </c>
      <c r="P980" s="835">
        <v>181.17000000000002</v>
      </c>
      <c r="Q980" s="837">
        <v>0.15789473684210525</v>
      </c>
      <c r="R980" s="832">
        <v>3</v>
      </c>
      <c r="S980" s="837">
        <v>0.15789473684210525</v>
      </c>
      <c r="T980" s="836">
        <v>1</v>
      </c>
      <c r="U980" s="838">
        <v>0.14285714285714285</v>
      </c>
    </row>
    <row r="981" spans="1:21" ht="14.4" customHeight="1" x14ac:dyDescent="0.3">
      <c r="A981" s="831">
        <v>4</v>
      </c>
      <c r="B981" s="832" t="s">
        <v>2047</v>
      </c>
      <c r="C981" s="832" t="s">
        <v>2054</v>
      </c>
      <c r="D981" s="833" t="s">
        <v>3990</v>
      </c>
      <c r="E981" s="834" t="s">
        <v>2087</v>
      </c>
      <c r="F981" s="832" t="s">
        <v>2048</v>
      </c>
      <c r="G981" s="832" t="s">
        <v>2934</v>
      </c>
      <c r="H981" s="832" t="s">
        <v>628</v>
      </c>
      <c r="I981" s="832" t="s">
        <v>3464</v>
      </c>
      <c r="J981" s="832" t="s">
        <v>980</v>
      </c>
      <c r="K981" s="832" t="s">
        <v>3465</v>
      </c>
      <c r="L981" s="835">
        <v>0</v>
      </c>
      <c r="M981" s="835">
        <v>0</v>
      </c>
      <c r="N981" s="832">
        <v>1</v>
      </c>
      <c r="O981" s="836">
        <v>0.5</v>
      </c>
      <c r="P981" s="835"/>
      <c r="Q981" s="837"/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4</v>
      </c>
      <c r="B982" s="832" t="s">
        <v>2047</v>
      </c>
      <c r="C982" s="832" t="s">
        <v>2054</v>
      </c>
      <c r="D982" s="833" t="s">
        <v>3990</v>
      </c>
      <c r="E982" s="834" t="s">
        <v>2087</v>
      </c>
      <c r="F982" s="832" t="s">
        <v>2048</v>
      </c>
      <c r="G982" s="832" t="s">
        <v>2934</v>
      </c>
      <c r="H982" s="832" t="s">
        <v>576</v>
      </c>
      <c r="I982" s="832" t="s">
        <v>3182</v>
      </c>
      <c r="J982" s="832" t="s">
        <v>3183</v>
      </c>
      <c r="K982" s="832" t="s">
        <v>2040</v>
      </c>
      <c r="L982" s="835">
        <v>0</v>
      </c>
      <c r="M982" s="835">
        <v>0</v>
      </c>
      <c r="N982" s="832">
        <v>2</v>
      </c>
      <c r="O982" s="836">
        <v>1.5</v>
      </c>
      <c r="P982" s="835">
        <v>0</v>
      </c>
      <c r="Q982" s="837"/>
      <c r="R982" s="832">
        <v>2</v>
      </c>
      <c r="S982" s="837">
        <v>1</v>
      </c>
      <c r="T982" s="836">
        <v>1.5</v>
      </c>
      <c r="U982" s="838">
        <v>1</v>
      </c>
    </row>
    <row r="983" spans="1:21" ht="14.4" customHeight="1" x14ac:dyDescent="0.3">
      <c r="A983" s="831">
        <v>4</v>
      </c>
      <c r="B983" s="832" t="s">
        <v>2047</v>
      </c>
      <c r="C983" s="832" t="s">
        <v>2054</v>
      </c>
      <c r="D983" s="833" t="s">
        <v>3990</v>
      </c>
      <c r="E983" s="834" t="s">
        <v>2087</v>
      </c>
      <c r="F983" s="832" t="s">
        <v>2048</v>
      </c>
      <c r="G983" s="832" t="s">
        <v>3184</v>
      </c>
      <c r="H983" s="832" t="s">
        <v>628</v>
      </c>
      <c r="I983" s="832" t="s">
        <v>3466</v>
      </c>
      <c r="J983" s="832" t="s">
        <v>1651</v>
      </c>
      <c r="K983" s="832" t="s">
        <v>3467</v>
      </c>
      <c r="L983" s="835">
        <v>1906.97</v>
      </c>
      <c r="M983" s="835">
        <v>1906.97</v>
      </c>
      <c r="N983" s="832">
        <v>1</v>
      </c>
      <c r="O983" s="836">
        <v>1</v>
      </c>
      <c r="P983" s="835">
        <v>1906.97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4</v>
      </c>
      <c r="B984" s="832" t="s">
        <v>2047</v>
      </c>
      <c r="C984" s="832" t="s">
        <v>2054</v>
      </c>
      <c r="D984" s="833" t="s">
        <v>3990</v>
      </c>
      <c r="E984" s="834" t="s">
        <v>2087</v>
      </c>
      <c r="F984" s="832" t="s">
        <v>2048</v>
      </c>
      <c r="G984" s="832" t="s">
        <v>3184</v>
      </c>
      <c r="H984" s="832" t="s">
        <v>628</v>
      </c>
      <c r="I984" s="832" t="s">
        <v>3185</v>
      </c>
      <c r="J984" s="832" t="s">
        <v>1651</v>
      </c>
      <c r="K984" s="832" t="s">
        <v>3186</v>
      </c>
      <c r="L984" s="835">
        <v>1544.99</v>
      </c>
      <c r="M984" s="835">
        <v>1544.99</v>
      </c>
      <c r="N984" s="832">
        <v>1</v>
      </c>
      <c r="O984" s="836">
        <v>1</v>
      </c>
      <c r="P984" s="835">
        <v>1544.99</v>
      </c>
      <c r="Q984" s="837">
        <v>1</v>
      </c>
      <c r="R984" s="832">
        <v>1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4</v>
      </c>
      <c r="B985" s="832" t="s">
        <v>2047</v>
      </c>
      <c r="C985" s="832" t="s">
        <v>2054</v>
      </c>
      <c r="D985" s="833" t="s">
        <v>3990</v>
      </c>
      <c r="E985" s="834" t="s">
        <v>2087</v>
      </c>
      <c r="F985" s="832" t="s">
        <v>2048</v>
      </c>
      <c r="G985" s="832" t="s">
        <v>2709</v>
      </c>
      <c r="H985" s="832" t="s">
        <v>628</v>
      </c>
      <c r="I985" s="832" t="s">
        <v>1868</v>
      </c>
      <c r="J985" s="832" t="s">
        <v>1628</v>
      </c>
      <c r="K985" s="832" t="s">
        <v>1869</v>
      </c>
      <c r="L985" s="835">
        <v>165.63</v>
      </c>
      <c r="M985" s="835">
        <v>165.63</v>
      </c>
      <c r="N985" s="832">
        <v>1</v>
      </c>
      <c r="O985" s="836">
        <v>1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4</v>
      </c>
      <c r="B986" s="832" t="s">
        <v>2047</v>
      </c>
      <c r="C986" s="832" t="s">
        <v>2054</v>
      </c>
      <c r="D986" s="833" t="s">
        <v>3990</v>
      </c>
      <c r="E986" s="834" t="s">
        <v>2087</v>
      </c>
      <c r="F986" s="832" t="s">
        <v>2048</v>
      </c>
      <c r="G986" s="832" t="s">
        <v>2709</v>
      </c>
      <c r="H986" s="832" t="s">
        <v>628</v>
      </c>
      <c r="I986" s="832" t="s">
        <v>1627</v>
      </c>
      <c r="J986" s="832" t="s">
        <v>1628</v>
      </c>
      <c r="K986" s="832" t="s">
        <v>1629</v>
      </c>
      <c r="L986" s="835">
        <v>414.07</v>
      </c>
      <c r="M986" s="835">
        <v>2484.42</v>
      </c>
      <c r="N986" s="832">
        <v>6</v>
      </c>
      <c r="O986" s="836">
        <v>3</v>
      </c>
      <c r="P986" s="835">
        <v>1656.28</v>
      </c>
      <c r="Q986" s="837">
        <v>0.66666666666666663</v>
      </c>
      <c r="R986" s="832">
        <v>4</v>
      </c>
      <c r="S986" s="837">
        <v>0.66666666666666663</v>
      </c>
      <c r="T986" s="836">
        <v>2</v>
      </c>
      <c r="U986" s="838">
        <v>0.66666666666666663</v>
      </c>
    </row>
    <row r="987" spans="1:21" ht="14.4" customHeight="1" x14ac:dyDescent="0.3">
      <c r="A987" s="831">
        <v>4</v>
      </c>
      <c r="B987" s="832" t="s">
        <v>2047</v>
      </c>
      <c r="C987" s="832" t="s">
        <v>2054</v>
      </c>
      <c r="D987" s="833" t="s">
        <v>3990</v>
      </c>
      <c r="E987" s="834" t="s">
        <v>2087</v>
      </c>
      <c r="F987" s="832" t="s">
        <v>2048</v>
      </c>
      <c r="G987" s="832" t="s">
        <v>2112</v>
      </c>
      <c r="H987" s="832" t="s">
        <v>628</v>
      </c>
      <c r="I987" s="832" t="s">
        <v>1983</v>
      </c>
      <c r="J987" s="832" t="s">
        <v>1020</v>
      </c>
      <c r="K987" s="832" t="s">
        <v>1984</v>
      </c>
      <c r="L987" s="835">
        <v>154.36000000000001</v>
      </c>
      <c r="M987" s="835">
        <v>308.72000000000003</v>
      </c>
      <c r="N987" s="832">
        <v>2</v>
      </c>
      <c r="O987" s="836">
        <v>1</v>
      </c>
      <c r="P987" s="835">
        <v>308.72000000000003</v>
      </c>
      <c r="Q987" s="837">
        <v>1</v>
      </c>
      <c r="R987" s="832">
        <v>2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4</v>
      </c>
      <c r="B988" s="832" t="s">
        <v>2047</v>
      </c>
      <c r="C988" s="832" t="s">
        <v>2054</v>
      </c>
      <c r="D988" s="833" t="s">
        <v>3990</v>
      </c>
      <c r="E988" s="834" t="s">
        <v>2087</v>
      </c>
      <c r="F988" s="832" t="s">
        <v>2048</v>
      </c>
      <c r="G988" s="832" t="s">
        <v>2112</v>
      </c>
      <c r="H988" s="832" t="s">
        <v>576</v>
      </c>
      <c r="I988" s="832" t="s">
        <v>2145</v>
      </c>
      <c r="J988" s="832" t="s">
        <v>1020</v>
      </c>
      <c r="K988" s="832" t="s">
        <v>1984</v>
      </c>
      <c r="L988" s="835">
        <v>154.36000000000001</v>
      </c>
      <c r="M988" s="835">
        <v>308.72000000000003</v>
      </c>
      <c r="N988" s="832">
        <v>2</v>
      </c>
      <c r="O988" s="836">
        <v>0.5</v>
      </c>
      <c r="P988" s="835">
        <v>308.72000000000003</v>
      </c>
      <c r="Q988" s="837">
        <v>1</v>
      </c>
      <c r="R988" s="832">
        <v>2</v>
      </c>
      <c r="S988" s="837">
        <v>1</v>
      </c>
      <c r="T988" s="836">
        <v>0.5</v>
      </c>
      <c r="U988" s="838">
        <v>1</v>
      </c>
    </row>
    <row r="989" spans="1:21" ht="14.4" customHeight="1" x14ac:dyDescent="0.3">
      <c r="A989" s="831">
        <v>4</v>
      </c>
      <c r="B989" s="832" t="s">
        <v>2047</v>
      </c>
      <c r="C989" s="832" t="s">
        <v>2054</v>
      </c>
      <c r="D989" s="833" t="s">
        <v>3990</v>
      </c>
      <c r="E989" s="834" t="s">
        <v>2087</v>
      </c>
      <c r="F989" s="832" t="s">
        <v>2048</v>
      </c>
      <c r="G989" s="832" t="s">
        <v>2146</v>
      </c>
      <c r="H989" s="832" t="s">
        <v>576</v>
      </c>
      <c r="I989" s="832" t="s">
        <v>2248</v>
      </c>
      <c r="J989" s="832" t="s">
        <v>2148</v>
      </c>
      <c r="K989" s="832" t="s">
        <v>2149</v>
      </c>
      <c r="L989" s="835">
        <v>374.79</v>
      </c>
      <c r="M989" s="835">
        <v>85452.120000000024</v>
      </c>
      <c r="N989" s="832">
        <v>228</v>
      </c>
      <c r="O989" s="836">
        <v>23</v>
      </c>
      <c r="P989" s="835">
        <v>71210.10000000002</v>
      </c>
      <c r="Q989" s="837">
        <v>0.83333333333333337</v>
      </c>
      <c r="R989" s="832">
        <v>190</v>
      </c>
      <c r="S989" s="837">
        <v>0.83333333333333337</v>
      </c>
      <c r="T989" s="836">
        <v>19.5</v>
      </c>
      <c r="U989" s="838">
        <v>0.84782608695652173</v>
      </c>
    </row>
    <row r="990" spans="1:21" ht="14.4" customHeight="1" x14ac:dyDescent="0.3">
      <c r="A990" s="831">
        <v>4</v>
      </c>
      <c r="B990" s="832" t="s">
        <v>2047</v>
      </c>
      <c r="C990" s="832" t="s">
        <v>2054</v>
      </c>
      <c r="D990" s="833" t="s">
        <v>3990</v>
      </c>
      <c r="E990" s="834" t="s">
        <v>2087</v>
      </c>
      <c r="F990" s="832" t="s">
        <v>2048</v>
      </c>
      <c r="G990" s="832" t="s">
        <v>2146</v>
      </c>
      <c r="H990" s="832" t="s">
        <v>576</v>
      </c>
      <c r="I990" s="832" t="s">
        <v>2147</v>
      </c>
      <c r="J990" s="832" t="s">
        <v>2148</v>
      </c>
      <c r="K990" s="832" t="s">
        <v>2149</v>
      </c>
      <c r="L990" s="835">
        <v>374.79</v>
      </c>
      <c r="M990" s="835">
        <v>13492.440000000002</v>
      </c>
      <c r="N990" s="832">
        <v>36</v>
      </c>
      <c r="O990" s="836">
        <v>4.5</v>
      </c>
      <c r="P990" s="835">
        <v>10868.910000000002</v>
      </c>
      <c r="Q990" s="837">
        <v>0.80555555555555558</v>
      </c>
      <c r="R990" s="832">
        <v>29</v>
      </c>
      <c r="S990" s="837">
        <v>0.80555555555555558</v>
      </c>
      <c r="T990" s="836">
        <v>3.5</v>
      </c>
      <c r="U990" s="838">
        <v>0.77777777777777779</v>
      </c>
    </row>
    <row r="991" spans="1:21" ht="14.4" customHeight="1" x14ac:dyDescent="0.3">
      <c r="A991" s="831">
        <v>4</v>
      </c>
      <c r="B991" s="832" t="s">
        <v>2047</v>
      </c>
      <c r="C991" s="832" t="s">
        <v>2054</v>
      </c>
      <c r="D991" s="833" t="s">
        <v>3990</v>
      </c>
      <c r="E991" s="834" t="s">
        <v>2087</v>
      </c>
      <c r="F991" s="832" t="s">
        <v>2048</v>
      </c>
      <c r="G991" s="832" t="s">
        <v>2939</v>
      </c>
      <c r="H991" s="832" t="s">
        <v>576</v>
      </c>
      <c r="I991" s="832" t="s">
        <v>3437</v>
      </c>
      <c r="J991" s="832" t="s">
        <v>623</v>
      </c>
      <c r="K991" s="832" t="s">
        <v>3438</v>
      </c>
      <c r="L991" s="835">
        <v>0</v>
      </c>
      <c r="M991" s="835">
        <v>0</v>
      </c>
      <c r="N991" s="832">
        <v>2</v>
      </c>
      <c r="O991" s="836">
        <v>0.5</v>
      </c>
      <c r="P991" s="835"/>
      <c r="Q991" s="837"/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4</v>
      </c>
      <c r="B992" s="832" t="s">
        <v>2047</v>
      </c>
      <c r="C992" s="832" t="s">
        <v>2054</v>
      </c>
      <c r="D992" s="833" t="s">
        <v>3990</v>
      </c>
      <c r="E992" s="834" t="s">
        <v>2087</v>
      </c>
      <c r="F992" s="832" t="s">
        <v>2048</v>
      </c>
      <c r="G992" s="832" t="s">
        <v>2249</v>
      </c>
      <c r="H992" s="832" t="s">
        <v>576</v>
      </c>
      <c r="I992" s="832" t="s">
        <v>2250</v>
      </c>
      <c r="J992" s="832" t="s">
        <v>2251</v>
      </c>
      <c r="K992" s="832" t="s">
        <v>2252</v>
      </c>
      <c r="L992" s="835">
        <v>248.55</v>
      </c>
      <c r="M992" s="835">
        <v>248.55</v>
      </c>
      <c r="N992" s="832">
        <v>1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4</v>
      </c>
      <c r="B993" s="832" t="s">
        <v>2047</v>
      </c>
      <c r="C993" s="832" t="s">
        <v>2054</v>
      </c>
      <c r="D993" s="833" t="s">
        <v>3990</v>
      </c>
      <c r="E993" s="834" t="s">
        <v>2087</v>
      </c>
      <c r="F993" s="832" t="s">
        <v>2050</v>
      </c>
      <c r="G993" s="832" t="s">
        <v>2633</v>
      </c>
      <c r="H993" s="832" t="s">
        <v>576</v>
      </c>
      <c r="I993" s="832" t="s">
        <v>2637</v>
      </c>
      <c r="J993" s="832" t="s">
        <v>2638</v>
      </c>
      <c r="K993" s="832" t="s">
        <v>2639</v>
      </c>
      <c r="L993" s="835">
        <v>100</v>
      </c>
      <c r="M993" s="835">
        <v>400</v>
      </c>
      <c r="N993" s="832">
        <v>4</v>
      </c>
      <c r="O993" s="836">
        <v>3</v>
      </c>
      <c r="P993" s="835">
        <v>400</v>
      </c>
      <c r="Q993" s="837">
        <v>1</v>
      </c>
      <c r="R993" s="832">
        <v>4</v>
      </c>
      <c r="S993" s="837">
        <v>1</v>
      </c>
      <c r="T993" s="836">
        <v>3</v>
      </c>
      <c r="U993" s="838">
        <v>1</v>
      </c>
    </row>
    <row r="994" spans="1:21" ht="14.4" customHeight="1" x14ac:dyDescent="0.3">
      <c r="A994" s="831">
        <v>4</v>
      </c>
      <c r="B994" s="832" t="s">
        <v>2047</v>
      </c>
      <c r="C994" s="832" t="s">
        <v>2054</v>
      </c>
      <c r="D994" s="833" t="s">
        <v>3990</v>
      </c>
      <c r="E994" s="834" t="s">
        <v>2087</v>
      </c>
      <c r="F994" s="832" t="s">
        <v>2050</v>
      </c>
      <c r="G994" s="832" t="s">
        <v>2643</v>
      </c>
      <c r="H994" s="832" t="s">
        <v>576</v>
      </c>
      <c r="I994" s="832" t="s">
        <v>2644</v>
      </c>
      <c r="J994" s="832" t="s">
        <v>2645</v>
      </c>
      <c r="K994" s="832" t="s">
        <v>2646</v>
      </c>
      <c r="L994" s="835">
        <v>410</v>
      </c>
      <c r="M994" s="835">
        <v>10250</v>
      </c>
      <c r="N994" s="832">
        <v>25</v>
      </c>
      <c r="O994" s="836">
        <v>25</v>
      </c>
      <c r="P994" s="835">
        <v>10250</v>
      </c>
      <c r="Q994" s="837">
        <v>1</v>
      </c>
      <c r="R994" s="832">
        <v>25</v>
      </c>
      <c r="S994" s="837">
        <v>1</v>
      </c>
      <c r="T994" s="836">
        <v>25</v>
      </c>
      <c r="U994" s="838">
        <v>1</v>
      </c>
    </row>
    <row r="995" spans="1:21" ht="14.4" customHeight="1" x14ac:dyDescent="0.3">
      <c r="A995" s="831">
        <v>4</v>
      </c>
      <c r="B995" s="832" t="s">
        <v>2047</v>
      </c>
      <c r="C995" s="832" t="s">
        <v>2054</v>
      </c>
      <c r="D995" s="833" t="s">
        <v>3990</v>
      </c>
      <c r="E995" s="834" t="s">
        <v>2087</v>
      </c>
      <c r="F995" s="832" t="s">
        <v>2050</v>
      </c>
      <c r="G995" s="832" t="s">
        <v>2643</v>
      </c>
      <c r="H995" s="832" t="s">
        <v>576</v>
      </c>
      <c r="I995" s="832" t="s">
        <v>2727</v>
      </c>
      <c r="J995" s="832" t="s">
        <v>2728</v>
      </c>
      <c r="K995" s="832" t="s">
        <v>2729</v>
      </c>
      <c r="L995" s="835">
        <v>566</v>
      </c>
      <c r="M995" s="835">
        <v>1132</v>
      </c>
      <c r="N995" s="832">
        <v>2</v>
      </c>
      <c r="O995" s="836">
        <v>2</v>
      </c>
      <c r="P995" s="835">
        <v>566</v>
      </c>
      <c r="Q995" s="837">
        <v>0.5</v>
      </c>
      <c r="R995" s="832">
        <v>1</v>
      </c>
      <c r="S995" s="837">
        <v>0.5</v>
      </c>
      <c r="T995" s="836">
        <v>1</v>
      </c>
      <c r="U995" s="838">
        <v>0.5</v>
      </c>
    </row>
    <row r="996" spans="1:21" ht="14.4" customHeight="1" x14ac:dyDescent="0.3">
      <c r="A996" s="831">
        <v>4</v>
      </c>
      <c r="B996" s="832" t="s">
        <v>2047</v>
      </c>
      <c r="C996" s="832" t="s">
        <v>2054</v>
      </c>
      <c r="D996" s="833" t="s">
        <v>3990</v>
      </c>
      <c r="E996" s="834" t="s">
        <v>2087</v>
      </c>
      <c r="F996" s="832" t="s">
        <v>2050</v>
      </c>
      <c r="G996" s="832" t="s">
        <v>2643</v>
      </c>
      <c r="H996" s="832" t="s">
        <v>576</v>
      </c>
      <c r="I996" s="832" t="s">
        <v>3468</v>
      </c>
      <c r="J996" s="832" t="s">
        <v>2645</v>
      </c>
      <c r="K996" s="832" t="s">
        <v>3469</v>
      </c>
      <c r="L996" s="835">
        <v>410</v>
      </c>
      <c r="M996" s="835">
        <v>410</v>
      </c>
      <c r="N996" s="832">
        <v>1</v>
      </c>
      <c r="O996" s="836">
        <v>1</v>
      </c>
      <c r="P996" s="835">
        <v>410</v>
      </c>
      <c r="Q996" s="837">
        <v>1</v>
      </c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4</v>
      </c>
      <c r="B997" s="832" t="s">
        <v>2047</v>
      </c>
      <c r="C997" s="832" t="s">
        <v>2054</v>
      </c>
      <c r="D997" s="833" t="s">
        <v>3990</v>
      </c>
      <c r="E997" s="834" t="s">
        <v>2087</v>
      </c>
      <c r="F997" s="832" t="s">
        <v>2050</v>
      </c>
      <c r="G997" s="832" t="s">
        <v>2647</v>
      </c>
      <c r="H997" s="832" t="s">
        <v>576</v>
      </c>
      <c r="I997" s="832" t="s">
        <v>2648</v>
      </c>
      <c r="J997" s="832" t="s">
        <v>2649</v>
      </c>
      <c r="K997" s="832" t="s">
        <v>2650</v>
      </c>
      <c r="L997" s="835">
        <v>900</v>
      </c>
      <c r="M997" s="835">
        <v>1800</v>
      </c>
      <c r="N997" s="832">
        <v>2</v>
      </c>
      <c r="O997" s="836">
        <v>2</v>
      </c>
      <c r="P997" s="835">
        <v>1800</v>
      </c>
      <c r="Q997" s="837">
        <v>1</v>
      </c>
      <c r="R997" s="832">
        <v>2</v>
      </c>
      <c r="S997" s="837">
        <v>1</v>
      </c>
      <c r="T997" s="836">
        <v>2</v>
      </c>
      <c r="U997" s="838">
        <v>1</v>
      </c>
    </row>
    <row r="998" spans="1:21" ht="14.4" customHeight="1" x14ac:dyDescent="0.3">
      <c r="A998" s="831">
        <v>4</v>
      </c>
      <c r="B998" s="832" t="s">
        <v>2047</v>
      </c>
      <c r="C998" s="832" t="s">
        <v>2054</v>
      </c>
      <c r="D998" s="833" t="s">
        <v>3990</v>
      </c>
      <c r="E998" s="834" t="s">
        <v>2088</v>
      </c>
      <c r="F998" s="832" t="s">
        <v>2048</v>
      </c>
      <c r="G998" s="832" t="s">
        <v>2171</v>
      </c>
      <c r="H998" s="832" t="s">
        <v>628</v>
      </c>
      <c r="I998" s="832" t="s">
        <v>3470</v>
      </c>
      <c r="J998" s="832" t="s">
        <v>1683</v>
      </c>
      <c r="K998" s="832" t="s">
        <v>3471</v>
      </c>
      <c r="L998" s="835">
        <v>93.27</v>
      </c>
      <c r="M998" s="835">
        <v>93.27</v>
      </c>
      <c r="N998" s="832">
        <v>1</v>
      </c>
      <c r="O998" s="836">
        <v>1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4</v>
      </c>
      <c r="B999" s="832" t="s">
        <v>2047</v>
      </c>
      <c r="C999" s="832" t="s">
        <v>2054</v>
      </c>
      <c r="D999" s="833" t="s">
        <v>3990</v>
      </c>
      <c r="E999" s="834" t="s">
        <v>2088</v>
      </c>
      <c r="F999" s="832" t="s">
        <v>2048</v>
      </c>
      <c r="G999" s="832" t="s">
        <v>2743</v>
      </c>
      <c r="H999" s="832" t="s">
        <v>576</v>
      </c>
      <c r="I999" s="832" t="s">
        <v>3472</v>
      </c>
      <c r="J999" s="832" t="s">
        <v>1720</v>
      </c>
      <c r="K999" s="832" t="s">
        <v>3473</v>
      </c>
      <c r="L999" s="835">
        <v>392.41</v>
      </c>
      <c r="M999" s="835">
        <v>392.41</v>
      </c>
      <c r="N999" s="832">
        <v>1</v>
      </c>
      <c r="O999" s="836">
        <v>1</v>
      </c>
      <c r="P999" s="835">
        <v>392.41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4</v>
      </c>
      <c r="B1000" s="832" t="s">
        <v>2047</v>
      </c>
      <c r="C1000" s="832" t="s">
        <v>2054</v>
      </c>
      <c r="D1000" s="833" t="s">
        <v>3990</v>
      </c>
      <c r="E1000" s="834" t="s">
        <v>2088</v>
      </c>
      <c r="F1000" s="832" t="s">
        <v>2048</v>
      </c>
      <c r="G1000" s="832" t="s">
        <v>2811</v>
      </c>
      <c r="H1000" s="832" t="s">
        <v>576</v>
      </c>
      <c r="I1000" s="832" t="s">
        <v>3474</v>
      </c>
      <c r="J1000" s="832" t="s">
        <v>3475</v>
      </c>
      <c r="K1000" s="832" t="s">
        <v>3476</v>
      </c>
      <c r="L1000" s="835">
        <v>105.32</v>
      </c>
      <c r="M1000" s="835">
        <v>105.32</v>
      </c>
      <c r="N1000" s="832">
        <v>1</v>
      </c>
      <c r="O1000" s="836">
        <v>0.5</v>
      </c>
      <c r="P1000" s="835">
        <v>105.32</v>
      </c>
      <c r="Q1000" s="837">
        <v>1</v>
      </c>
      <c r="R1000" s="832">
        <v>1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4</v>
      </c>
      <c r="B1001" s="832" t="s">
        <v>2047</v>
      </c>
      <c r="C1001" s="832" t="s">
        <v>2054</v>
      </c>
      <c r="D1001" s="833" t="s">
        <v>3990</v>
      </c>
      <c r="E1001" s="834" t="s">
        <v>2088</v>
      </c>
      <c r="F1001" s="832" t="s">
        <v>2048</v>
      </c>
      <c r="G1001" s="832" t="s">
        <v>3477</v>
      </c>
      <c r="H1001" s="832" t="s">
        <v>576</v>
      </c>
      <c r="I1001" s="832" t="s">
        <v>3478</v>
      </c>
      <c r="J1001" s="832" t="s">
        <v>3479</v>
      </c>
      <c r="K1001" s="832" t="s">
        <v>3480</v>
      </c>
      <c r="L1001" s="835">
        <v>1891.17</v>
      </c>
      <c r="M1001" s="835">
        <v>5673.51</v>
      </c>
      <c r="N1001" s="832">
        <v>3</v>
      </c>
      <c r="O1001" s="836">
        <v>1.5</v>
      </c>
      <c r="P1001" s="835">
        <v>5673.51</v>
      </c>
      <c r="Q1001" s="837">
        <v>1</v>
      </c>
      <c r="R1001" s="832">
        <v>3</v>
      </c>
      <c r="S1001" s="837">
        <v>1</v>
      </c>
      <c r="T1001" s="836">
        <v>1.5</v>
      </c>
      <c r="U1001" s="838">
        <v>1</v>
      </c>
    </row>
    <row r="1002" spans="1:21" ht="14.4" customHeight="1" x14ac:dyDescent="0.3">
      <c r="A1002" s="831">
        <v>4</v>
      </c>
      <c r="B1002" s="832" t="s">
        <v>2047</v>
      </c>
      <c r="C1002" s="832" t="s">
        <v>2054</v>
      </c>
      <c r="D1002" s="833" t="s">
        <v>3990</v>
      </c>
      <c r="E1002" s="834" t="s">
        <v>2088</v>
      </c>
      <c r="F1002" s="832" t="s">
        <v>2048</v>
      </c>
      <c r="G1002" s="832" t="s">
        <v>3481</v>
      </c>
      <c r="H1002" s="832" t="s">
        <v>576</v>
      </c>
      <c r="I1002" s="832" t="s">
        <v>3482</v>
      </c>
      <c r="J1002" s="832" t="s">
        <v>3483</v>
      </c>
      <c r="K1002" s="832" t="s">
        <v>3484</v>
      </c>
      <c r="L1002" s="835">
        <v>0</v>
      </c>
      <c r="M1002" s="835">
        <v>0</v>
      </c>
      <c r="N1002" s="832">
        <v>2</v>
      </c>
      <c r="O1002" s="836">
        <v>2</v>
      </c>
      <c r="P1002" s="835">
        <v>0</v>
      </c>
      <c r="Q1002" s="837"/>
      <c r="R1002" s="832">
        <v>2</v>
      </c>
      <c r="S1002" s="837">
        <v>1</v>
      </c>
      <c r="T1002" s="836">
        <v>2</v>
      </c>
      <c r="U1002" s="838">
        <v>1</v>
      </c>
    </row>
    <row r="1003" spans="1:21" ht="14.4" customHeight="1" x14ac:dyDescent="0.3">
      <c r="A1003" s="831">
        <v>4</v>
      </c>
      <c r="B1003" s="832" t="s">
        <v>2047</v>
      </c>
      <c r="C1003" s="832" t="s">
        <v>2054</v>
      </c>
      <c r="D1003" s="833" t="s">
        <v>3990</v>
      </c>
      <c r="E1003" s="834" t="s">
        <v>2088</v>
      </c>
      <c r="F1003" s="832" t="s">
        <v>2048</v>
      </c>
      <c r="G1003" s="832" t="s">
        <v>3485</v>
      </c>
      <c r="H1003" s="832" t="s">
        <v>628</v>
      </c>
      <c r="I1003" s="832" t="s">
        <v>3486</v>
      </c>
      <c r="J1003" s="832" t="s">
        <v>3487</v>
      </c>
      <c r="K1003" s="832" t="s">
        <v>3488</v>
      </c>
      <c r="L1003" s="835">
        <v>237.31</v>
      </c>
      <c r="M1003" s="835">
        <v>237.31</v>
      </c>
      <c r="N1003" s="832">
        <v>1</v>
      </c>
      <c r="O1003" s="836">
        <v>0.5</v>
      </c>
      <c r="P1003" s="835">
        <v>237.31</v>
      </c>
      <c r="Q1003" s="837">
        <v>1</v>
      </c>
      <c r="R1003" s="832">
        <v>1</v>
      </c>
      <c r="S1003" s="837">
        <v>1</v>
      </c>
      <c r="T1003" s="836">
        <v>0.5</v>
      </c>
      <c r="U1003" s="838">
        <v>1</v>
      </c>
    </row>
    <row r="1004" spans="1:21" ht="14.4" customHeight="1" x14ac:dyDescent="0.3">
      <c r="A1004" s="831">
        <v>4</v>
      </c>
      <c r="B1004" s="832" t="s">
        <v>2047</v>
      </c>
      <c r="C1004" s="832" t="s">
        <v>2054</v>
      </c>
      <c r="D1004" s="833" t="s">
        <v>3990</v>
      </c>
      <c r="E1004" s="834" t="s">
        <v>2088</v>
      </c>
      <c r="F1004" s="832" t="s">
        <v>2048</v>
      </c>
      <c r="G1004" s="832" t="s">
        <v>2230</v>
      </c>
      <c r="H1004" s="832" t="s">
        <v>576</v>
      </c>
      <c r="I1004" s="832" t="s">
        <v>2231</v>
      </c>
      <c r="J1004" s="832" t="s">
        <v>2232</v>
      </c>
      <c r="K1004" s="832" t="s">
        <v>2233</v>
      </c>
      <c r="L1004" s="835">
        <v>891.23</v>
      </c>
      <c r="M1004" s="835">
        <v>891.23</v>
      </c>
      <c r="N1004" s="832">
        <v>1</v>
      </c>
      <c r="O1004" s="836">
        <v>0.5</v>
      </c>
      <c r="P1004" s="835">
        <v>891.23</v>
      </c>
      <c r="Q1004" s="837">
        <v>1</v>
      </c>
      <c r="R1004" s="832">
        <v>1</v>
      </c>
      <c r="S1004" s="837">
        <v>1</v>
      </c>
      <c r="T1004" s="836">
        <v>0.5</v>
      </c>
      <c r="U1004" s="838">
        <v>1</v>
      </c>
    </row>
    <row r="1005" spans="1:21" ht="14.4" customHeight="1" x14ac:dyDescent="0.3">
      <c r="A1005" s="831">
        <v>4</v>
      </c>
      <c r="B1005" s="832" t="s">
        <v>2047</v>
      </c>
      <c r="C1005" s="832" t="s">
        <v>2054</v>
      </c>
      <c r="D1005" s="833" t="s">
        <v>3990</v>
      </c>
      <c r="E1005" s="834" t="s">
        <v>2088</v>
      </c>
      <c r="F1005" s="832" t="s">
        <v>2048</v>
      </c>
      <c r="G1005" s="832" t="s">
        <v>3163</v>
      </c>
      <c r="H1005" s="832" t="s">
        <v>576</v>
      </c>
      <c r="I1005" s="832" t="s">
        <v>3489</v>
      </c>
      <c r="J1005" s="832" t="s">
        <v>3365</v>
      </c>
      <c r="K1005" s="832" t="s">
        <v>2751</v>
      </c>
      <c r="L1005" s="835">
        <v>279.52999999999997</v>
      </c>
      <c r="M1005" s="835">
        <v>279.52999999999997</v>
      </c>
      <c r="N1005" s="832">
        <v>1</v>
      </c>
      <c r="O1005" s="836">
        <v>0.5</v>
      </c>
      <c r="P1005" s="835">
        <v>279.52999999999997</v>
      </c>
      <c r="Q1005" s="837">
        <v>1</v>
      </c>
      <c r="R1005" s="832">
        <v>1</v>
      </c>
      <c r="S1005" s="837">
        <v>1</v>
      </c>
      <c r="T1005" s="836">
        <v>0.5</v>
      </c>
      <c r="U1005" s="838">
        <v>1</v>
      </c>
    </row>
    <row r="1006" spans="1:21" ht="14.4" customHeight="1" x14ac:dyDescent="0.3">
      <c r="A1006" s="831">
        <v>4</v>
      </c>
      <c r="B1006" s="832" t="s">
        <v>2047</v>
      </c>
      <c r="C1006" s="832" t="s">
        <v>2054</v>
      </c>
      <c r="D1006" s="833" t="s">
        <v>3990</v>
      </c>
      <c r="E1006" s="834" t="s">
        <v>2088</v>
      </c>
      <c r="F1006" s="832" t="s">
        <v>2048</v>
      </c>
      <c r="G1006" s="832" t="s">
        <v>3172</v>
      </c>
      <c r="H1006" s="832" t="s">
        <v>576</v>
      </c>
      <c r="I1006" s="832" t="s">
        <v>3173</v>
      </c>
      <c r="J1006" s="832" t="s">
        <v>960</v>
      </c>
      <c r="K1006" s="832" t="s">
        <v>3174</v>
      </c>
      <c r="L1006" s="835">
        <v>210.38</v>
      </c>
      <c r="M1006" s="835">
        <v>210.38</v>
      </c>
      <c r="N1006" s="832">
        <v>1</v>
      </c>
      <c r="O1006" s="836">
        <v>0.5</v>
      </c>
      <c r="P1006" s="835">
        <v>210.38</v>
      </c>
      <c r="Q1006" s="837">
        <v>1</v>
      </c>
      <c r="R1006" s="832">
        <v>1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4</v>
      </c>
      <c r="B1007" s="832" t="s">
        <v>2047</v>
      </c>
      <c r="C1007" s="832" t="s">
        <v>2054</v>
      </c>
      <c r="D1007" s="833" t="s">
        <v>3990</v>
      </c>
      <c r="E1007" s="834" t="s">
        <v>2088</v>
      </c>
      <c r="F1007" s="832" t="s">
        <v>2048</v>
      </c>
      <c r="G1007" s="832" t="s">
        <v>3490</v>
      </c>
      <c r="H1007" s="832" t="s">
        <v>576</v>
      </c>
      <c r="I1007" s="832" t="s">
        <v>3491</v>
      </c>
      <c r="J1007" s="832" t="s">
        <v>3492</v>
      </c>
      <c r="K1007" s="832" t="s">
        <v>3493</v>
      </c>
      <c r="L1007" s="835">
        <v>221.48</v>
      </c>
      <c r="M1007" s="835">
        <v>221.48</v>
      </c>
      <c r="N1007" s="832">
        <v>1</v>
      </c>
      <c r="O1007" s="836">
        <v>1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4</v>
      </c>
      <c r="B1008" s="832" t="s">
        <v>2047</v>
      </c>
      <c r="C1008" s="832" t="s">
        <v>2054</v>
      </c>
      <c r="D1008" s="833" t="s">
        <v>3990</v>
      </c>
      <c r="E1008" s="834" t="s">
        <v>2089</v>
      </c>
      <c r="F1008" s="832" t="s">
        <v>2048</v>
      </c>
      <c r="G1008" s="832" t="s">
        <v>2810</v>
      </c>
      <c r="H1008" s="832" t="s">
        <v>628</v>
      </c>
      <c r="I1008" s="832" t="s">
        <v>2847</v>
      </c>
      <c r="J1008" s="832" t="s">
        <v>1840</v>
      </c>
      <c r="K1008" s="832" t="s">
        <v>2848</v>
      </c>
      <c r="L1008" s="835">
        <v>18.809999999999999</v>
      </c>
      <c r="M1008" s="835">
        <v>18.809999999999999</v>
      </c>
      <c r="N1008" s="832">
        <v>1</v>
      </c>
      <c r="O1008" s="836">
        <v>0.5</v>
      </c>
      <c r="P1008" s="835">
        <v>18.809999999999999</v>
      </c>
      <c r="Q1008" s="837">
        <v>1</v>
      </c>
      <c r="R1008" s="832">
        <v>1</v>
      </c>
      <c r="S1008" s="837">
        <v>1</v>
      </c>
      <c r="T1008" s="836">
        <v>0.5</v>
      </c>
      <c r="U1008" s="838">
        <v>1</v>
      </c>
    </row>
    <row r="1009" spans="1:21" ht="14.4" customHeight="1" x14ac:dyDescent="0.3">
      <c r="A1009" s="831">
        <v>4</v>
      </c>
      <c r="B1009" s="832" t="s">
        <v>2047</v>
      </c>
      <c r="C1009" s="832" t="s">
        <v>2054</v>
      </c>
      <c r="D1009" s="833" t="s">
        <v>3990</v>
      </c>
      <c r="E1009" s="834" t="s">
        <v>2089</v>
      </c>
      <c r="F1009" s="832" t="s">
        <v>2048</v>
      </c>
      <c r="G1009" s="832" t="s">
        <v>3370</v>
      </c>
      <c r="H1009" s="832" t="s">
        <v>628</v>
      </c>
      <c r="I1009" s="832" t="s">
        <v>1947</v>
      </c>
      <c r="J1009" s="832" t="s">
        <v>1381</v>
      </c>
      <c r="K1009" s="832" t="s">
        <v>1948</v>
      </c>
      <c r="L1009" s="835">
        <v>0</v>
      </c>
      <c r="M1009" s="835">
        <v>0</v>
      </c>
      <c r="N1009" s="832">
        <v>1</v>
      </c>
      <c r="O1009" s="836">
        <v>0.5</v>
      </c>
      <c r="P1009" s="835">
        <v>0</v>
      </c>
      <c r="Q1009" s="837"/>
      <c r="R1009" s="832">
        <v>1</v>
      </c>
      <c r="S1009" s="837">
        <v>1</v>
      </c>
      <c r="T1009" s="836">
        <v>0.5</v>
      </c>
      <c r="U1009" s="838">
        <v>1</v>
      </c>
    </row>
    <row r="1010" spans="1:21" ht="14.4" customHeight="1" x14ac:dyDescent="0.3">
      <c r="A1010" s="831">
        <v>4</v>
      </c>
      <c r="B1010" s="832" t="s">
        <v>2047</v>
      </c>
      <c r="C1010" s="832" t="s">
        <v>2054</v>
      </c>
      <c r="D1010" s="833" t="s">
        <v>3990</v>
      </c>
      <c r="E1010" s="834" t="s">
        <v>2089</v>
      </c>
      <c r="F1010" s="832" t="s">
        <v>2048</v>
      </c>
      <c r="G1010" s="832" t="s">
        <v>2204</v>
      </c>
      <c r="H1010" s="832" t="s">
        <v>628</v>
      </c>
      <c r="I1010" s="832" t="s">
        <v>2205</v>
      </c>
      <c r="J1010" s="832" t="s">
        <v>2206</v>
      </c>
      <c r="K1010" s="832" t="s">
        <v>2207</v>
      </c>
      <c r="L1010" s="835">
        <v>119.7</v>
      </c>
      <c r="M1010" s="835">
        <v>119.7</v>
      </c>
      <c r="N1010" s="832">
        <v>1</v>
      </c>
      <c r="O1010" s="836">
        <v>1</v>
      </c>
      <c r="P1010" s="835">
        <v>119.7</v>
      </c>
      <c r="Q1010" s="837">
        <v>1</v>
      </c>
      <c r="R1010" s="832">
        <v>1</v>
      </c>
      <c r="S1010" s="837">
        <v>1</v>
      </c>
      <c r="T1010" s="836">
        <v>1</v>
      </c>
      <c r="U1010" s="838">
        <v>1</v>
      </c>
    </row>
    <row r="1011" spans="1:21" ht="14.4" customHeight="1" x14ac:dyDescent="0.3">
      <c r="A1011" s="831">
        <v>4</v>
      </c>
      <c r="B1011" s="832" t="s">
        <v>2047</v>
      </c>
      <c r="C1011" s="832" t="s">
        <v>2054</v>
      </c>
      <c r="D1011" s="833" t="s">
        <v>3990</v>
      </c>
      <c r="E1011" s="834" t="s">
        <v>2089</v>
      </c>
      <c r="F1011" s="832" t="s">
        <v>2048</v>
      </c>
      <c r="G1011" s="832" t="s">
        <v>2204</v>
      </c>
      <c r="H1011" s="832" t="s">
        <v>628</v>
      </c>
      <c r="I1011" s="832" t="s">
        <v>3494</v>
      </c>
      <c r="J1011" s="832" t="s">
        <v>2206</v>
      </c>
      <c r="K1011" s="832" t="s">
        <v>3495</v>
      </c>
      <c r="L1011" s="835">
        <v>119.7</v>
      </c>
      <c r="M1011" s="835">
        <v>2154.6</v>
      </c>
      <c r="N1011" s="832">
        <v>18</v>
      </c>
      <c r="O1011" s="836">
        <v>6</v>
      </c>
      <c r="P1011" s="835">
        <v>1795.5</v>
      </c>
      <c r="Q1011" s="837">
        <v>0.83333333333333337</v>
      </c>
      <c r="R1011" s="832">
        <v>15</v>
      </c>
      <c r="S1011" s="837">
        <v>0.83333333333333337</v>
      </c>
      <c r="T1011" s="836">
        <v>5</v>
      </c>
      <c r="U1011" s="838">
        <v>0.83333333333333337</v>
      </c>
    </row>
    <row r="1012" spans="1:21" ht="14.4" customHeight="1" x14ac:dyDescent="0.3">
      <c r="A1012" s="831">
        <v>4</v>
      </c>
      <c r="B1012" s="832" t="s">
        <v>2047</v>
      </c>
      <c r="C1012" s="832" t="s">
        <v>2054</v>
      </c>
      <c r="D1012" s="833" t="s">
        <v>3990</v>
      </c>
      <c r="E1012" s="834" t="s">
        <v>2089</v>
      </c>
      <c r="F1012" s="832" t="s">
        <v>2048</v>
      </c>
      <c r="G1012" s="832" t="s">
        <v>2204</v>
      </c>
      <c r="H1012" s="832" t="s">
        <v>628</v>
      </c>
      <c r="I1012" s="832" t="s">
        <v>3496</v>
      </c>
      <c r="J1012" s="832" t="s">
        <v>3497</v>
      </c>
      <c r="K1012" s="832" t="s">
        <v>3498</v>
      </c>
      <c r="L1012" s="835">
        <v>924.88</v>
      </c>
      <c r="M1012" s="835">
        <v>924.88</v>
      </c>
      <c r="N1012" s="832">
        <v>1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4</v>
      </c>
      <c r="B1013" s="832" t="s">
        <v>2047</v>
      </c>
      <c r="C1013" s="832" t="s">
        <v>2054</v>
      </c>
      <c r="D1013" s="833" t="s">
        <v>3990</v>
      </c>
      <c r="E1013" s="834" t="s">
        <v>2089</v>
      </c>
      <c r="F1013" s="832" t="s">
        <v>2048</v>
      </c>
      <c r="G1013" s="832" t="s">
        <v>3499</v>
      </c>
      <c r="H1013" s="832" t="s">
        <v>576</v>
      </c>
      <c r="I1013" s="832" t="s">
        <v>3500</v>
      </c>
      <c r="J1013" s="832" t="s">
        <v>3501</v>
      </c>
      <c r="K1013" s="832" t="s">
        <v>1688</v>
      </c>
      <c r="L1013" s="835">
        <v>58.77</v>
      </c>
      <c r="M1013" s="835">
        <v>58.77</v>
      </c>
      <c r="N1013" s="832">
        <v>1</v>
      </c>
      <c r="O1013" s="836">
        <v>1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4</v>
      </c>
      <c r="B1014" s="832" t="s">
        <v>2047</v>
      </c>
      <c r="C1014" s="832" t="s">
        <v>2054</v>
      </c>
      <c r="D1014" s="833" t="s">
        <v>3990</v>
      </c>
      <c r="E1014" s="834" t="s">
        <v>2089</v>
      </c>
      <c r="F1014" s="832" t="s">
        <v>2048</v>
      </c>
      <c r="G1014" s="832" t="s">
        <v>3499</v>
      </c>
      <c r="H1014" s="832" t="s">
        <v>576</v>
      </c>
      <c r="I1014" s="832" t="s">
        <v>3502</v>
      </c>
      <c r="J1014" s="832" t="s">
        <v>3501</v>
      </c>
      <c r="K1014" s="832" t="s">
        <v>3503</v>
      </c>
      <c r="L1014" s="835">
        <v>97.96</v>
      </c>
      <c r="M1014" s="835">
        <v>97.96</v>
      </c>
      <c r="N1014" s="832">
        <v>1</v>
      </c>
      <c r="O1014" s="836">
        <v>1</v>
      </c>
      <c r="P1014" s="835">
        <v>97.96</v>
      </c>
      <c r="Q1014" s="837">
        <v>1</v>
      </c>
      <c r="R1014" s="832">
        <v>1</v>
      </c>
      <c r="S1014" s="837">
        <v>1</v>
      </c>
      <c r="T1014" s="836">
        <v>1</v>
      </c>
      <c r="U1014" s="838">
        <v>1</v>
      </c>
    </row>
    <row r="1015" spans="1:21" ht="14.4" customHeight="1" x14ac:dyDescent="0.3">
      <c r="A1015" s="831">
        <v>4</v>
      </c>
      <c r="B1015" s="832" t="s">
        <v>2047</v>
      </c>
      <c r="C1015" s="832" t="s">
        <v>2054</v>
      </c>
      <c r="D1015" s="833" t="s">
        <v>3990</v>
      </c>
      <c r="E1015" s="834" t="s">
        <v>2089</v>
      </c>
      <c r="F1015" s="832" t="s">
        <v>2048</v>
      </c>
      <c r="G1015" s="832" t="s">
        <v>2208</v>
      </c>
      <c r="H1015" s="832" t="s">
        <v>576</v>
      </c>
      <c r="I1015" s="832" t="s">
        <v>2755</v>
      </c>
      <c r="J1015" s="832" t="s">
        <v>2756</v>
      </c>
      <c r="K1015" s="832" t="s">
        <v>1038</v>
      </c>
      <c r="L1015" s="835">
        <v>78.33</v>
      </c>
      <c r="M1015" s="835">
        <v>156.66</v>
      </c>
      <c r="N1015" s="832">
        <v>2</v>
      </c>
      <c r="O1015" s="836">
        <v>0.5</v>
      </c>
      <c r="P1015" s="835">
        <v>156.66</v>
      </c>
      <c r="Q1015" s="837">
        <v>1</v>
      </c>
      <c r="R1015" s="832">
        <v>2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4</v>
      </c>
      <c r="B1016" s="832" t="s">
        <v>2047</v>
      </c>
      <c r="C1016" s="832" t="s">
        <v>2054</v>
      </c>
      <c r="D1016" s="833" t="s">
        <v>3990</v>
      </c>
      <c r="E1016" s="834" t="s">
        <v>2089</v>
      </c>
      <c r="F1016" s="832" t="s">
        <v>2048</v>
      </c>
      <c r="G1016" s="832" t="s">
        <v>2174</v>
      </c>
      <c r="H1016" s="832" t="s">
        <v>576</v>
      </c>
      <c r="I1016" s="832" t="s">
        <v>2175</v>
      </c>
      <c r="J1016" s="832" t="s">
        <v>693</v>
      </c>
      <c r="K1016" s="832" t="s">
        <v>2176</v>
      </c>
      <c r="L1016" s="835">
        <v>182.22</v>
      </c>
      <c r="M1016" s="835">
        <v>182.22</v>
      </c>
      <c r="N1016" s="832">
        <v>1</v>
      </c>
      <c r="O1016" s="836">
        <v>1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4</v>
      </c>
      <c r="B1017" s="832" t="s">
        <v>2047</v>
      </c>
      <c r="C1017" s="832" t="s">
        <v>2054</v>
      </c>
      <c r="D1017" s="833" t="s">
        <v>3990</v>
      </c>
      <c r="E1017" s="834" t="s">
        <v>2089</v>
      </c>
      <c r="F1017" s="832" t="s">
        <v>2048</v>
      </c>
      <c r="G1017" s="832" t="s">
        <v>2174</v>
      </c>
      <c r="H1017" s="832" t="s">
        <v>576</v>
      </c>
      <c r="I1017" s="832" t="s">
        <v>2874</v>
      </c>
      <c r="J1017" s="832" t="s">
        <v>693</v>
      </c>
      <c r="K1017" s="832" t="s">
        <v>2875</v>
      </c>
      <c r="L1017" s="835">
        <v>273.33</v>
      </c>
      <c r="M1017" s="835">
        <v>819.99</v>
      </c>
      <c r="N1017" s="832">
        <v>3</v>
      </c>
      <c r="O1017" s="836">
        <v>3</v>
      </c>
      <c r="P1017" s="835">
        <v>273.33</v>
      </c>
      <c r="Q1017" s="837">
        <v>0.33333333333333331</v>
      </c>
      <c r="R1017" s="832">
        <v>1</v>
      </c>
      <c r="S1017" s="837">
        <v>0.33333333333333331</v>
      </c>
      <c r="T1017" s="836">
        <v>1</v>
      </c>
      <c r="U1017" s="838">
        <v>0.33333333333333331</v>
      </c>
    </row>
    <row r="1018" spans="1:21" ht="14.4" customHeight="1" x14ac:dyDescent="0.3">
      <c r="A1018" s="831">
        <v>4</v>
      </c>
      <c r="B1018" s="832" t="s">
        <v>2047</v>
      </c>
      <c r="C1018" s="832" t="s">
        <v>2054</v>
      </c>
      <c r="D1018" s="833" t="s">
        <v>3990</v>
      </c>
      <c r="E1018" s="834" t="s">
        <v>2089</v>
      </c>
      <c r="F1018" s="832" t="s">
        <v>2048</v>
      </c>
      <c r="G1018" s="832" t="s">
        <v>3504</v>
      </c>
      <c r="H1018" s="832" t="s">
        <v>576</v>
      </c>
      <c r="I1018" s="832" t="s">
        <v>3505</v>
      </c>
      <c r="J1018" s="832" t="s">
        <v>904</v>
      </c>
      <c r="K1018" s="832" t="s">
        <v>3506</v>
      </c>
      <c r="L1018" s="835">
        <v>0</v>
      </c>
      <c r="M1018" s="835">
        <v>0</v>
      </c>
      <c r="N1018" s="832">
        <v>1</v>
      </c>
      <c r="O1018" s="836">
        <v>0.5</v>
      </c>
      <c r="P1018" s="835">
        <v>0</v>
      </c>
      <c r="Q1018" s="837"/>
      <c r="R1018" s="832">
        <v>1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4</v>
      </c>
      <c r="B1019" s="832" t="s">
        <v>2047</v>
      </c>
      <c r="C1019" s="832" t="s">
        <v>2054</v>
      </c>
      <c r="D1019" s="833" t="s">
        <v>3990</v>
      </c>
      <c r="E1019" s="834" t="s">
        <v>2089</v>
      </c>
      <c r="F1019" s="832" t="s">
        <v>2048</v>
      </c>
      <c r="G1019" s="832" t="s">
        <v>3507</v>
      </c>
      <c r="H1019" s="832" t="s">
        <v>576</v>
      </c>
      <c r="I1019" s="832" t="s">
        <v>3508</v>
      </c>
      <c r="J1019" s="832" t="s">
        <v>3509</v>
      </c>
      <c r="K1019" s="832" t="s">
        <v>3510</v>
      </c>
      <c r="L1019" s="835">
        <v>0</v>
      </c>
      <c r="M1019" s="835">
        <v>0</v>
      </c>
      <c r="N1019" s="832">
        <v>5</v>
      </c>
      <c r="O1019" s="836">
        <v>4</v>
      </c>
      <c r="P1019" s="835">
        <v>0</v>
      </c>
      <c r="Q1019" s="837"/>
      <c r="R1019" s="832">
        <v>4</v>
      </c>
      <c r="S1019" s="837">
        <v>0.8</v>
      </c>
      <c r="T1019" s="836">
        <v>3</v>
      </c>
      <c r="U1019" s="838">
        <v>0.75</v>
      </c>
    </row>
    <row r="1020" spans="1:21" ht="14.4" customHeight="1" x14ac:dyDescent="0.3">
      <c r="A1020" s="831">
        <v>4</v>
      </c>
      <c r="B1020" s="832" t="s">
        <v>2047</v>
      </c>
      <c r="C1020" s="832" t="s">
        <v>2054</v>
      </c>
      <c r="D1020" s="833" t="s">
        <v>3990</v>
      </c>
      <c r="E1020" s="834" t="s">
        <v>2089</v>
      </c>
      <c r="F1020" s="832" t="s">
        <v>2048</v>
      </c>
      <c r="G1020" s="832" t="s">
        <v>2139</v>
      </c>
      <c r="H1020" s="832" t="s">
        <v>576</v>
      </c>
      <c r="I1020" s="832" t="s">
        <v>2773</v>
      </c>
      <c r="J1020" s="832" t="s">
        <v>804</v>
      </c>
      <c r="K1020" s="832" t="s">
        <v>2774</v>
      </c>
      <c r="L1020" s="835">
        <v>75.05</v>
      </c>
      <c r="M1020" s="835">
        <v>75.05</v>
      </c>
      <c r="N1020" s="832">
        <v>1</v>
      </c>
      <c r="O1020" s="836">
        <v>0.5</v>
      </c>
      <c r="P1020" s="835">
        <v>75.05</v>
      </c>
      <c r="Q1020" s="837">
        <v>1</v>
      </c>
      <c r="R1020" s="832">
        <v>1</v>
      </c>
      <c r="S1020" s="837">
        <v>1</v>
      </c>
      <c r="T1020" s="836">
        <v>0.5</v>
      </c>
      <c r="U1020" s="838">
        <v>1</v>
      </c>
    </row>
    <row r="1021" spans="1:21" ht="14.4" customHeight="1" x14ac:dyDescent="0.3">
      <c r="A1021" s="831">
        <v>4</v>
      </c>
      <c r="B1021" s="832" t="s">
        <v>2047</v>
      </c>
      <c r="C1021" s="832" t="s">
        <v>2054</v>
      </c>
      <c r="D1021" s="833" t="s">
        <v>3990</v>
      </c>
      <c r="E1021" s="834" t="s">
        <v>2089</v>
      </c>
      <c r="F1021" s="832" t="s">
        <v>2048</v>
      </c>
      <c r="G1021" s="832" t="s">
        <v>2132</v>
      </c>
      <c r="H1021" s="832" t="s">
        <v>576</v>
      </c>
      <c r="I1021" s="832" t="s">
        <v>2133</v>
      </c>
      <c r="J1021" s="832" t="s">
        <v>2134</v>
      </c>
      <c r="K1021" s="832" t="s">
        <v>2135</v>
      </c>
      <c r="L1021" s="835">
        <v>111.72</v>
      </c>
      <c r="M1021" s="835">
        <v>223.44</v>
      </c>
      <c r="N1021" s="832">
        <v>2</v>
      </c>
      <c r="O1021" s="836">
        <v>1</v>
      </c>
      <c r="P1021" s="835">
        <v>223.44</v>
      </c>
      <c r="Q1021" s="837">
        <v>1</v>
      </c>
      <c r="R1021" s="832">
        <v>2</v>
      </c>
      <c r="S1021" s="837">
        <v>1</v>
      </c>
      <c r="T1021" s="836">
        <v>1</v>
      </c>
      <c r="U1021" s="838">
        <v>1</v>
      </c>
    </row>
    <row r="1022" spans="1:21" ht="14.4" customHeight="1" x14ac:dyDescent="0.3">
      <c r="A1022" s="831">
        <v>4</v>
      </c>
      <c r="B1022" s="832" t="s">
        <v>2047</v>
      </c>
      <c r="C1022" s="832" t="s">
        <v>2054</v>
      </c>
      <c r="D1022" s="833" t="s">
        <v>3990</v>
      </c>
      <c r="E1022" s="834" t="s">
        <v>2089</v>
      </c>
      <c r="F1022" s="832" t="s">
        <v>2048</v>
      </c>
      <c r="G1022" s="832" t="s">
        <v>3511</v>
      </c>
      <c r="H1022" s="832" t="s">
        <v>628</v>
      </c>
      <c r="I1022" s="832" t="s">
        <v>3512</v>
      </c>
      <c r="J1022" s="832" t="s">
        <v>3513</v>
      </c>
      <c r="K1022" s="832" t="s">
        <v>3514</v>
      </c>
      <c r="L1022" s="835">
        <v>7119.15</v>
      </c>
      <c r="M1022" s="835">
        <v>14238.3</v>
      </c>
      <c r="N1022" s="832">
        <v>2</v>
      </c>
      <c r="O1022" s="836">
        <v>0.5</v>
      </c>
      <c r="P1022" s="835">
        <v>14238.3</v>
      </c>
      <c r="Q1022" s="837">
        <v>1</v>
      </c>
      <c r="R1022" s="832">
        <v>2</v>
      </c>
      <c r="S1022" s="837">
        <v>1</v>
      </c>
      <c r="T1022" s="836">
        <v>0.5</v>
      </c>
      <c r="U1022" s="838">
        <v>1</v>
      </c>
    </row>
    <row r="1023" spans="1:21" ht="14.4" customHeight="1" x14ac:dyDescent="0.3">
      <c r="A1023" s="831">
        <v>4</v>
      </c>
      <c r="B1023" s="832" t="s">
        <v>2047</v>
      </c>
      <c r="C1023" s="832" t="s">
        <v>2054</v>
      </c>
      <c r="D1023" s="833" t="s">
        <v>3990</v>
      </c>
      <c r="E1023" s="834" t="s">
        <v>2089</v>
      </c>
      <c r="F1023" s="832" t="s">
        <v>2048</v>
      </c>
      <c r="G1023" s="832" t="s">
        <v>2227</v>
      </c>
      <c r="H1023" s="832" t="s">
        <v>576</v>
      </c>
      <c r="I1023" s="832" t="s">
        <v>2228</v>
      </c>
      <c r="J1023" s="832" t="s">
        <v>745</v>
      </c>
      <c r="K1023" s="832" t="s">
        <v>2229</v>
      </c>
      <c r="L1023" s="835">
        <v>248.55</v>
      </c>
      <c r="M1023" s="835">
        <v>6710.8500000000013</v>
      </c>
      <c r="N1023" s="832">
        <v>27</v>
      </c>
      <c r="O1023" s="836">
        <v>26.5</v>
      </c>
      <c r="P1023" s="835">
        <v>3976.8000000000011</v>
      </c>
      <c r="Q1023" s="837">
        <v>0.59259259259259267</v>
      </c>
      <c r="R1023" s="832">
        <v>16</v>
      </c>
      <c r="S1023" s="837">
        <v>0.59259259259259256</v>
      </c>
      <c r="T1023" s="836">
        <v>15.5</v>
      </c>
      <c r="U1023" s="838">
        <v>0.58490566037735847</v>
      </c>
    </row>
    <row r="1024" spans="1:21" ht="14.4" customHeight="1" x14ac:dyDescent="0.3">
      <c r="A1024" s="831">
        <v>4</v>
      </c>
      <c r="B1024" s="832" t="s">
        <v>2047</v>
      </c>
      <c r="C1024" s="832" t="s">
        <v>2054</v>
      </c>
      <c r="D1024" s="833" t="s">
        <v>3990</v>
      </c>
      <c r="E1024" s="834" t="s">
        <v>2089</v>
      </c>
      <c r="F1024" s="832" t="s">
        <v>2048</v>
      </c>
      <c r="G1024" s="832" t="s">
        <v>2778</v>
      </c>
      <c r="H1024" s="832" t="s">
        <v>628</v>
      </c>
      <c r="I1024" s="832" t="s">
        <v>1672</v>
      </c>
      <c r="J1024" s="832" t="s">
        <v>654</v>
      </c>
      <c r="K1024" s="832" t="s">
        <v>656</v>
      </c>
      <c r="L1024" s="835">
        <v>10.65</v>
      </c>
      <c r="M1024" s="835">
        <v>10.65</v>
      </c>
      <c r="N1024" s="832">
        <v>1</v>
      </c>
      <c r="O1024" s="836">
        <v>0.5</v>
      </c>
      <c r="P1024" s="835">
        <v>10.65</v>
      </c>
      <c r="Q1024" s="837">
        <v>1</v>
      </c>
      <c r="R1024" s="832">
        <v>1</v>
      </c>
      <c r="S1024" s="837">
        <v>1</v>
      </c>
      <c r="T1024" s="836">
        <v>0.5</v>
      </c>
      <c r="U1024" s="838">
        <v>1</v>
      </c>
    </row>
    <row r="1025" spans="1:21" ht="14.4" customHeight="1" x14ac:dyDescent="0.3">
      <c r="A1025" s="831">
        <v>4</v>
      </c>
      <c r="B1025" s="832" t="s">
        <v>2047</v>
      </c>
      <c r="C1025" s="832" t="s">
        <v>2054</v>
      </c>
      <c r="D1025" s="833" t="s">
        <v>3990</v>
      </c>
      <c r="E1025" s="834" t="s">
        <v>2089</v>
      </c>
      <c r="F1025" s="832" t="s">
        <v>2048</v>
      </c>
      <c r="G1025" s="832" t="s">
        <v>2142</v>
      </c>
      <c r="H1025" s="832" t="s">
        <v>576</v>
      </c>
      <c r="I1025" s="832" t="s">
        <v>2143</v>
      </c>
      <c r="J1025" s="832" t="s">
        <v>1048</v>
      </c>
      <c r="K1025" s="832" t="s">
        <v>2144</v>
      </c>
      <c r="L1025" s="835">
        <v>34.19</v>
      </c>
      <c r="M1025" s="835">
        <v>410.28</v>
      </c>
      <c r="N1025" s="832">
        <v>12</v>
      </c>
      <c r="O1025" s="836">
        <v>3</v>
      </c>
      <c r="P1025" s="835">
        <v>410.28</v>
      </c>
      <c r="Q1025" s="837">
        <v>1</v>
      </c>
      <c r="R1025" s="832">
        <v>12</v>
      </c>
      <c r="S1025" s="837">
        <v>1</v>
      </c>
      <c r="T1025" s="836">
        <v>3</v>
      </c>
      <c r="U1025" s="838">
        <v>1</v>
      </c>
    </row>
    <row r="1026" spans="1:21" ht="14.4" customHeight="1" x14ac:dyDescent="0.3">
      <c r="A1026" s="831">
        <v>4</v>
      </c>
      <c r="B1026" s="832" t="s">
        <v>2047</v>
      </c>
      <c r="C1026" s="832" t="s">
        <v>2054</v>
      </c>
      <c r="D1026" s="833" t="s">
        <v>3990</v>
      </c>
      <c r="E1026" s="834" t="s">
        <v>2089</v>
      </c>
      <c r="F1026" s="832" t="s">
        <v>2048</v>
      </c>
      <c r="G1026" s="832" t="s">
        <v>2142</v>
      </c>
      <c r="H1026" s="832" t="s">
        <v>576</v>
      </c>
      <c r="I1026" s="832" t="s">
        <v>3515</v>
      </c>
      <c r="J1026" s="832" t="s">
        <v>1048</v>
      </c>
      <c r="K1026" s="832" t="s">
        <v>3516</v>
      </c>
      <c r="L1026" s="835">
        <v>34.19</v>
      </c>
      <c r="M1026" s="835">
        <v>102.57</v>
      </c>
      <c r="N1026" s="832">
        <v>3</v>
      </c>
      <c r="O1026" s="836">
        <v>0.5</v>
      </c>
      <c r="P1026" s="835">
        <v>102.57</v>
      </c>
      <c r="Q1026" s="837">
        <v>1</v>
      </c>
      <c r="R1026" s="832">
        <v>3</v>
      </c>
      <c r="S1026" s="837">
        <v>1</v>
      </c>
      <c r="T1026" s="836">
        <v>0.5</v>
      </c>
      <c r="U1026" s="838">
        <v>1</v>
      </c>
    </row>
    <row r="1027" spans="1:21" ht="14.4" customHeight="1" x14ac:dyDescent="0.3">
      <c r="A1027" s="831">
        <v>4</v>
      </c>
      <c r="B1027" s="832" t="s">
        <v>2047</v>
      </c>
      <c r="C1027" s="832" t="s">
        <v>2054</v>
      </c>
      <c r="D1027" s="833" t="s">
        <v>3990</v>
      </c>
      <c r="E1027" s="834" t="s">
        <v>2089</v>
      </c>
      <c r="F1027" s="832" t="s">
        <v>2048</v>
      </c>
      <c r="G1027" s="832" t="s">
        <v>2122</v>
      </c>
      <c r="H1027" s="832" t="s">
        <v>628</v>
      </c>
      <c r="I1027" s="832" t="s">
        <v>2125</v>
      </c>
      <c r="J1027" s="832" t="s">
        <v>749</v>
      </c>
      <c r="K1027" s="832" t="s">
        <v>2126</v>
      </c>
      <c r="L1027" s="835">
        <v>1154.68</v>
      </c>
      <c r="M1027" s="835">
        <v>1154.68</v>
      </c>
      <c r="N1027" s="832">
        <v>1</v>
      </c>
      <c r="O1027" s="836">
        <v>1</v>
      </c>
      <c r="P1027" s="835">
        <v>1154.68</v>
      </c>
      <c r="Q1027" s="837">
        <v>1</v>
      </c>
      <c r="R1027" s="832">
        <v>1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4</v>
      </c>
      <c r="B1028" s="832" t="s">
        <v>2047</v>
      </c>
      <c r="C1028" s="832" t="s">
        <v>2054</v>
      </c>
      <c r="D1028" s="833" t="s">
        <v>3990</v>
      </c>
      <c r="E1028" s="834" t="s">
        <v>2089</v>
      </c>
      <c r="F1028" s="832" t="s">
        <v>2048</v>
      </c>
      <c r="G1028" s="832" t="s">
        <v>3517</v>
      </c>
      <c r="H1028" s="832" t="s">
        <v>576</v>
      </c>
      <c r="I1028" s="832" t="s">
        <v>3518</v>
      </c>
      <c r="J1028" s="832" t="s">
        <v>3519</v>
      </c>
      <c r="K1028" s="832" t="s">
        <v>3520</v>
      </c>
      <c r="L1028" s="835">
        <v>0</v>
      </c>
      <c r="M1028" s="835">
        <v>0</v>
      </c>
      <c r="N1028" s="832">
        <v>1</v>
      </c>
      <c r="O1028" s="836">
        <v>1</v>
      </c>
      <c r="P1028" s="835"/>
      <c r="Q1028" s="837"/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4</v>
      </c>
      <c r="B1029" s="832" t="s">
        <v>2047</v>
      </c>
      <c r="C1029" s="832" t="s">
        <v>2054</v>
      </c>
      <c r="D1029" s="833" t="s">
        <v>3990</v>
      </c>
      <c r="E1029" s="834" t="s">
        <v>2089</v>
      </c>
      <c r="F1029" s="832" t="s">
        <v>2048</v>
      </c>
      <c r="G1029" s="832" t="s">
        <v>3521</v>
      </c>
      <c r="H1029" s="832" t="s">
        <v>576</v>
      </c>
      <c r="I1029" s="832" t="s">
        <v>3522</v>
      </c>
      <c r="J1029" s="832" t="s">
        <v>3523</v>
      </c>
      <c r="K1029" s="832" t="s">
        <v>1145</v>
      </c>
      <c r="L1029" s="835">
        <v>174.59</v>
      </c>
      <c r="M1029" s="835">
        <v>349.18</v>
      </c>
      <c r="N1029" s="832">
        <v>2</v>
      </c>
      <c r="O1029" s="836">
        <v>1</v>
      </c>
      <c r="P1029" s="835">
        <v>349.18</v>
      </c>
      <c r="Q1029" s="837">
        <v>1</v>
      </c>
      <c r="R1029" s="832">
        <v>2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4</v>
      </c>
      <c r="B1030" s="832" t="s">
        <v>2047</v>
      </c>
      <c r="C1030" s="832" t="s">
        <v>2054</v>
      </c>
      <c r="D1030" s="833" t="s">
        <v>3990</v>
      </c>
      <c r="E1030" s="834" t="s">
        <v>2089</v>
      </c>
      <c r="F1030" s="832" t="s">
        <v>2048</v>
      </c>
      <c r="G1030" s="832" t="s">
        <v>2158</v>
      </c>
      <c r="H1030" s="832" t="s">
        <v>576</v>
      </c>
      <c r="I1030" s="832" t="s">
        <v>2827</v>
      </c>
      <c r="J1030" s="832" t="s">
        <v>771</v>
      </c>
      <c r="K1030" s="832" t="s">
        <v>2828</v>
      </c>
      <c r="L1030" s="835">
        <v>103.67</v>
      </c>
      <c r="M1030" s="835">
        <v>103.67</v>
      </c>
      <c r="N1030" s="832">
        <v>1</v>
      </c>
      <c r="O1030" s="836">
        <v>0.5</v>
      </c>
      <c r="P1030" s="835">
        <v>103.67</v>
      </c>
      <c r="Q1030" s="837">
        <v>1</v>
      </c>
      <c r="R1030" s="832">
        <v>1</v>
      </c>
      <c r="S1030" s="837">
        <v>1</v>
      </c>
      <c r="T1030" s="836">
        <v>0.5</v>
      </c>
      <c r="U1030" s="838">
        <v>1</v>
      </c>
    </row>
    <row r="1031" spans="1:21" ht="14.4" customHeight="1" x14ac:dyDescent="0.3">
      <c r="A1031" s="831">
        <v>4</v>
      </c>
      <c r="B1031" s="832" t="s">
        <v>2047</v>
      </c>
      <c r="C1031" s="832" t="s">
        <v>2054</v>
      </c>
      <c r="D1031" s="833" t="s">
        <v>3990</v>
      </c>
      <c r="E1031" s="834" t="s">
        <v>2089</v>
      </c>
      <c r="F1031" s="832" t="s">
        <v>2048</v>
      </c>
      <c r="G1031" s="832" t="s">
        <v>2158</v>
      </c>
      <c r="H1031" s="832" t="s">
        <v>576</v>
      </c>
      <c r="I1031" s="832" t="s">
        <v>2785</v>
      </c>
      <c r="J1031" s="832" t="s">
        <v>771</v>
      </c>
      <c r="K1031" s="832" t="s">
        <v>2160</v>
      </c>
      <c r="L1031" s="835">
        <v>103.67</v>
      </c>
      <c r="M1031" s="835">
        <v>207.34</v>
      </c>
      <c r="N1031" s="832">
        <v>2</v>
      </c>
      <c r="O1031" s="836">
        <v>1.5</v>
      </c>
      <c r="P1031" s="835">
        <v>207.34</v>
      </c>
      <c r="Q1031" s="837">
        <v>1</v>
      </c>
      <c r="R1031" s="832">
        <v>2</v>
      </c>
      <c r="S1031" s="837">
        <v>1</v>
      </c>
      <c r="T1031" s="836">
        <v>1.5</v>
      </c>
      <c r="U1031" s="838">
        <v>1</v>
      </c>
    </row>
    <row r="1032" spans="1:21" ht="14.4" customHeight="1" x14ac:dyDescent="0.3">
      <c r="A1032" s="831">
        <v>4</v>
      </c>
      <c r="B1032" s="832" t="s">
        <v>2047</v>
      </c>
      <c r="C1032" s="832" t="s">
        <v>2054</v>
      </c>
      <c r="D1032" s="833" t="s">
        <v>3990</v>
      </c>
      <c r="E1032" s="834" t="s">
        <v>2089</v>
      </c>
      <c r="F1032" s="832" t="s">
        <v>2048</v>
      </c>
      <c r="G1032" s="832" t="s">
        <v>2927</v>
      </c>
      <c r="H1032" s="832" t="s">
        <v>576</v>
      </c>
      <c r="I1032" s="832" t="s">
        <v>3428</v>
      </c>
      <c r="J1032" s="832" t="s">
        <v>731</v>
      </c>
      <c r="K1032" s="832" t="s">
        <v>3429</v>
      </c>
      <c r="L1032" s="835">
        <v>0</v>
      </c>
      <c r="M1032" s="835">
        <v>0</v>
      </c>
      <c r="N1032" s="832">
        <v>1</v>
      </c>
      <c r="O1032" s="836">
        <v>0.5</v>
      </c>
      <c r="P1032" s="835">
        <v>0</v>
      </c>
      <c r="Q1032" s="837"/>
      <c r="R1032" s="832">
        <v>1</v>
      </c>
      <c r="S1032" s="837">
        <v>1</v>
      </c>
      <c r="T1032" s="836">
        <v>0.5</v>
      </c>
      <c r="U1032" s="838">
        <v>1</v>
      </c>
    </row>
    <row r="1033" spans="1:21" ht="14.4" customHeight="1" x14ac:dyDescent="0.3">
      <c r="A1033" s="831">
        <v>4</v>
      </c>
      <c r="B1033" s="832" t="s">
        <v>2047</v>
      </c>
      <c r="C1033" s="832" t="s">
        <v>2054</v>
      </c>
      <c r="D1033" s="833" t="s">
        <v>3990</v>
      </c>
      <c r="E1033" s="834" t="s">
        <v>2089</v>
      </c>
      <c r="F1033" s="832" t="s">
        <v>2048</v>
      </c>
      <c r="G1033" s="832" t="s">
        <v>2831</v>
      </c>
      <c r="H1033" s="832" t="s">
        <v>576</v>
      </c>
      <c r="I1033" s="832" t="s">
        <v>3259</v>
      </c>
      <c r="J1033" s="832" t="s">
        <v>3260</v>
      </c>
      <c r="K1033" s="832" t="s">
        <v>3261</v>
      </c>
      <c r="L1033" s="835">
        <v>0</v>
      </c>
      <c r="M1033" s="835">
        <v>0</v>
      </c>
      <c r="N1033" s="832">
        <v>1</v>
      </c>
      <c r="O1033" s="836">
        <v>1</v>
      </c>
      <c r="P1033" s="835">
        <v>0</v>
      </c>
      <c r="Q1033" s="837"/>
      <c r="R1033" s="832">
        <v>1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4</v>
      </c>
      <c r="B1034" s="832" t="s">
        <v>2047</v>
      </c>
      <c r="C1034" s="832" t="s">
        <v>2054</v>
      </c>
      <c r="D1034" s="833" t="s">
        <v>3990</v>
      </c>
      <c r="E1034" s="834" t="s">
        <v>2089</v>
      </c>
      <c r="F1034" s="832" t="s">
        <v>2048</v>
      </c>
      <c r="G1034" s="832" t="s">
        <v>2831</v>
      </c>
      <c r="H1034" s="832" t="s">
        <v>576</v>
      </c>
      <c r="I1034" s="832" t="s">
        <v>3524</v>
      </c>
      <c r="J1034" s="832" t="s">
        <v>3260</v>
      </c>
      <c r="K1034" s="832" t="s">
        <v>3525</v>
      </c>
      <c r="L1034" s="835">
        <v>0</v>
      </c>
      <c r="M1034" s="835">
        <v>0</v>
      </c>
      <c r="N1034" s="832">
        <v>3</v>
      </c>
      <c r="O1034" s="836">
        <v>3</v>
      </c>
      <c r="P1034" s="835"/>
      <c r="Q1034" s="837"/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4</v>
      </c>
      <c r="B1035" s="832" t="s">
        <v>2047</v>
      </c>
      <c r="C1035" s="832" t="s">
        <v>2054</v>
      </c>
      <c r="D1035" s="833" t="s">
        <v>3990</v>
      </c>
      <c r="E1035" s="834" t="s">
        <v>2089</v>
      </c>
      <c r="F1035" s="832" t="s">
        <v>2048</v>
      </c>
      <c r="G1035" s="832" t="s">
        <v>2705</v>
      </c>
      <c r="H1035" s="832" t="s">
        <v>576</v>
      </c>
      <c r="I1035" s="832" t="s">
        <v>2706</v>
      </c>
      <c r="J1035" s="832" t="s">
        <v>2707</v>
      </c>
      <c r="K1035" s="832" t="s">
        <v>2708</v>
      </c>
      <c r="L1035" s="835">
        <v>42.54</v>
      </c>
      <c r="M1035" s="835">
        <v>42.54</v>
      </c>
      <c r="N1035" s="832">
        <v>1</v>
      </c>
      <c r="O1035" s="836">
        <v>0.5</v>
      </c>
      <c r="P1035" s="835">
        <v>42.54</v>
      </c>
      <c r="Q1035" s="837">
        <v>1</v>
      </c>
      <c r="R1035" s="832">
        <v>1</v>
      </c>
      <c r="S1035" s="837">
        <v>1</v>
      </c>
      <c r="T1035" s="836">
        <v>0.5</v>
      </c>
      <c r="U1035" s="838">
        <v>1</v>
      </c>
    </row>
    <row r="1036" spans="1:21" ht="14.4" customHeight="1" x14ac:dyDescent="0.3">
      <c r="A1036" s="831">
        <v>4</v>
      </c>
      <c r="B1036" s="832" t="s">
        <v>2047</v>
      </c>
      <c r="C1036" s="832" t="s">
        <v>2054</v>
      </c>
      <c r="D1036" s="833" t="s">
        <v>3990</v>
      </c>
      <c r="E1036" s="834" t="s">
        <v>2089</v>
      </c>
      <c r="F1036" s="832" t="s">
        <v>2048</v>
      </c>
      <c r="G1036" s="832" t="s">
        <v>3526</v>
      </c>
      <c r="H1036" s="832" t="s">
        <v>628</v>
      </c>
      <c r="I1036" s="832" t="s">
        <v>1979</v>
      </c>
      <c r="J1036" s="832" t="s">
        <v>1896</v>
      </c>
      <c r="K1036" s="832" t="s">
        <v>1980</v>
      </c>
      <c r="L1036" s="835">
        <v>654.95000000000005</v>
      </c>
      <c r="M1036" s="835">
        <v>1309.9000000000001</v>
      </c>
      <c r="N1036" s="832">
        <v>2</v>
      </c>
      <c r="O1036" s="836">
        <v>2</v>
      </c>
      <c r="P1036" s="835">
        <v>654.95000000000005</v>
      </c>
      <c r="Q1036" s="837">
        <v>0.5</v>
      </c>
      <c r="R1036" s="832">
        <v>1</v>
      </c>
      <c r="S1036" s="837">
        <v>0.5</v>
      </c>
      <c r="T1036" s="836">
        <v>1</v>
      </c>
      <c r="U1036" s="838">
        <v>0.5</v>
      </c>
    </row>
    <row r="1037" spans="1:21" ht="14.4" customHeight="1" x14ac:dyDescent="0.3">
      <c r="A1037" s="831">
        <v>4</v>
      </c>
      <c r="B1037" s="832" t="s">
        <v>2047</v>
      </c>
      <c r="C1037" s="832" t="s">
        <v>2054</v>
      </c>
      <c r="D1037" s="833" t="s">
        <v>3990</v>
      </c>
      <c r="E1037" s="834" t="s">
        <v>2089</v>
      </c>
      <c r="F1037" s="832" t="s">
        <v>2048</v>
      </c>
      <c r="G1037" s="832" t="s">
        <v>2249</v>
      </c>
      <c r="H1037" s="832" t="s">
        <v>576</v>
      </c>
      <c r="I1037" s="832" t="s">
        <v>2250</v>
      </c>
      <c r="J1037" s="832" t="s">
        <v>2251</v>
      </c>
      <c r="K1037" s="832" t="s">
        <v>2252</v>
      </c>
      <c r="L1037" s="835">
        <v>248.55</v>
      </c>
      <c r="M1037" s="835">
        <v>497.1</v>
      </c>
      <c r="N1037" s="832">
        <v>2</v>
      </c>
      <c r="O1037" s="836">
        <v>2</v>
      </c>
      <c r="P1037" s="835">
        <v>248.55</v>
      </c>
      <c r="Q1037" s="837">
        <v>0.5</v>
      </c>
      <c r="R1037" s="832">
        <v>1</v>
      </c>
      <c r="S1037" s="837">
        <v>0.5</v>
      </c>
      <c r="T1037" s="836">
        <v>1</v>
      </c>
      <c r="U1037" s="838">
        <v>0.5</v>
      </c>
    </row>
    <row r="1038" spans="1:21" ht="14.4" customHeight="1" x14ac:dyDescent="0.3">
      <c r="A1038" s="831">
        <v>4</v>
      </c>
      <c r="B1038" s="832" t="s">
        <v>2047</v>
      </c>
      <c r="C1038" s="832" t="s">
        <v>2054</v>
      </c>
      <c r="D1038" s="833" t="s">
        <v>3990</v>
      </c>
      <c r="E1038" s="834" t="s">
        <v>2089</v>
      </c>
      <c r="F1038" s="832" t="s">
        <v>2048</v>
      </c>
      <c r="G1038" s="832" t="s">
        <v>2800</v>
      </c>
      <c r="H1038" s="832" t="s">
        <v>576</v>
      </c>
      <c r="I1038" s="832" t="s">
        <v>2942</v>
      </c>
      <c r="J1038" s="832" t="s">
        <v>2802</v>
      </c>
      <c r="K1038" s="832" t="s">
        <v>2803</v>
      </c>
      <c r="L1038" s="835">
        <v>107.27</v>
      </c>
      <c r="M1038" s="835">
        <v>858.16</v>
      </c>
      <c r="N1038" s="832">
        <v>8</v>
      </c>
      <c r="O1038" s="836">
        <v>3</v>
      </c>
      <c r="P1038" s="835">
        <v>858.16</v>
      </c>
      <c r="Q1038" s="837">
        <v>1</v>
      </c>
      <c r="R1038" s="832">
        <v>8</v>
      </c>
      <c r="S1038" s="837">
        <v>1</v>
      </c>
      <c r="T1038" s="836">
        <v>3</v>
      </c>
      <c r="U1038" s="838">
        <v>1</v>
      </c>
    </row>
    <row r="1039" spans="1:21" ht="14.4" customHeight="1" x14ac:dyDescent="0.3">
      <c r="A1039" s="831">
        <v>4</v>
      </c>
      <c r="B1039" s="832" t="s">
        <v>2047</v>
      </c>
      <c r="C1039" s="832" t="s">
        <v>2054</v>
      </c>
      <c r="D1039" s="833" t="s">
        <v>3990</v>
      </c>
      <c r="E1039" s="834" t="s">
        <v>2089</v>
      </c>
      <c r="F1039" s="832" t="s">
        <v>2049</v>
      </c>
      <c r="G1039" s="832" t="s">
        <v>2114</v>
      </c>
      <c r="H1039" s="832" t="s">
        <v>576</v>
      </c>
      <c r="I1039" s="832" t="s">
        <v>2115</v>
      </c>
      <c r="J1039" s="832" t="s">
        <v>2116</v>
      </c>
      <c r="K1039" s="832"/>
      <c r="L1039" s="835">
        <v>0</v>
      </c>
      <c r="M1039" s="835">
        <v>0</v>
      </c>
      <c r="N1039" s="832">
        <v>7</v>
      </c>
      <c r="O1039" s="836">
        <v>6.5</v>
      </c>
      <c r="P1039" s="835">
        <v>0</v>
      </c>
      <c r="Q1039" s="837"/>
      <c r="R1039" s="832">
        <v>6</v>
      </c>
      <c r="S1039" s="837">
        <v>0.8571428571428571</v>
      </c>
      <c r="T1039" s="836">
        <v>5.5</v>
      </c>
      <c r="U1039" s="838">
        <v>0.84615384615384615</v>
      </c>
    </row>
    <row r="1040" spans="1:21" ht="14.4" customHeight="1" x14ac:dyDescent="0.3">
      <c r="A1040" s="831">
        <v>4</v>
      </c>
      <c r="B1040" s="832" t="s">
        <v>2047</v>
      </c>
      <c r="C1040" s="832" t="s">
        <v>2054</v>
      </c>
      <c r="D1040" s="833" t="s">
        <v>3990</v>
      </c>
      <c r="E1040" s="834" t="s">
        <v>2089</v>
      </c>
      <c r="F1040" s="832" t="s">
        <v>2050</v>
      </c>
      <c r="G1040" s="832" t="s">
        <v>2114</v>
      </c>
      <c r="H1040" s="832" t="s">
        <v>576</v>
      </c>
      <c r="I1040" s="832" t="s">
        <v>2717</v>
      </c>
      <c r="J1040" s="832" t="s">
        <v>2718</v>
      </c>
      <c r="K1040" s="832" t="s">
        <v>2716</v>
      </c>
      <c r="L1040" s="835">
        <v>0</v>
      </c>
      <c r="M1040" s="835">
        <v>0</v>
      </c>
      <c r="N1040" s="832">
        <v>1</v>
      </c>
      <c r="O1040" s="836">
        <v>1</v>
      </c>
      <c r="P1040" s="835"/>
      <c r="Q1040" s="837"/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4</v>
      </c>
      <c r="B1041" s="832" t="s">
        <v>2047</v>
      </c>
      <c r="C1041" s="832" t="s">
        <v>2054</v>
      </c>
      <c r="D1041" s="833" t="s">
        <v>3990</v>
      </c>
      <c r="E1041" s="834" t="s">
        <v>2089</v>
      </c>
      <c r="F1041" s="832" t="s">
        <v>2050</v>
      </c>
      <c r="G1041" s="832" t="s">
        <v>2254</v>
      </c>
      <c r="H1041" s="832" t="s">
        <v>576</v>
      </c>
      <c r="I1041" s="832" t="s">
        <v>2255</v>
      </c>
      <c r="J1041" s="832" t="s">
        <v>2256</v>
      </c>
      <c r="K1041" s="832" t="s">
        <v>2257</v>
      </c>
      <c r="L1041" s="835">
        <v>500</v>
      </c>
      <c r="M1041" s="835">
        <v>5000</v>
      </c>
      <c r="N1041" s="832">
        <v>10</v>
      </c>
      <c r="O1041" s="836">
        <v>10</v>
      </c>
      <c r="P1041" s="835">
        <v>3000</v>
      </c>
      <c r="Q1041" s="837">
        <v>0.6</v>
      </c>
      <c r="R1041" s="832">
        <v>6</v>
      </c>
      <c r="S1041" s="837">
        <v>0.6</v>
      </c>
      <c r="T1041" s="836">
        <v>6</v>
      </c>
      <c r="U1041" s="838">
        <v>0.6</v>
      </c>
    </row>
    <row r="1042" spans="1:21" ht="14.4" customHeight="1" x14ac:dyDescent="0.3">
      <c r="A1042" s="831">
        <v>4</v>
      </c>
      <c r="B1042" s="832" t="s">
        <v>2047</v>
      </c>
      <c r="C1042" s="832" t="s">
        <v>2054</v>
      </c>
      <c r="D1042" s="833" t="s">
        <v>3990</v>
      </c>
      <c r="E1042" s="834" t="s">
        <v>2089</v>
      </c>
      <c r="F1042" s="832" t="s">
        <v>2050</v>
      </c>
      <c r="G1042" s="832" t="s">
        <v>2254</v>
      </c>
      <c r="H1042" s="832" t="s">
        <v>576</v>
      </c>
      <c r="I1042" s="832" t="s">
        <v>2258</v>
      </c>
      <c r="J1042" s="832" t="s">
        <v>2259</v>
      </c>
      <c r="K1042" s="832" t="s">
        <v>2260</v>
      </c>
      <c r="L1042" s="835">
        <v>287</v>
      </c>
      <c r="M1042" s="835">
        <v>9758</v>
      </c>
      <c r="N1042" s="832">
        <v>34</v>
      </c>
      <c r="O1042" s="836">
        <v>27</v>
      </c>
      <c r="P1042" s="835">
        <v>8610</v>
      </c>
      <c r="Q1042" s="837">
        <v>0.88235294117647056</v>
      </c>
      <c r="R1042" s="832">
        <v>30</v>
      </c>
      <c r="S1042" s="837">
        <v>0.88235294117647056</v>
      </c>
      <c r="T1042" s="836">
        <v>24</v>
      </c>
      <c r="U1042" s="838">
        <v>0.88888888888888884</v>
      </c>
    </row>
    <row r="1043" spans="1:21" ht="14.4" customHeight="1" x14ac:dyDescent="0.3">
      <c r="A1043" s="831">
        <v>4</v>
      </c>
      <c r="B1043" s="832" t="s">
        <v>2047</v>
      </c>
      <c r="C1043" s="832" t="s">
        <v>2054</v>
      </c>
      <c r="D1043" s="833" t="s">
        <v>3990</v>
      </c>
      <c r="E1043" s="834" t="s">
        <v>2089</v>
      </c>
      <c r="F1043" s="832" t="s">
        <v>2050</v>
      </c>
      <c r="G1043" s="832" t="s">
        <v>2254</v>
      </c>
      <c r="H1043" s="832" t="s">
        <v>576</v>
      </c>
      <c r="I1043" s="832" t="s">
        <v>2261</v>
      </c>
      <c r="J1043" s="832" t="s">
        <v>2262</v>
      </c>
      <c r="K1043" s="832" t="s">
        <v>2263</v>
      </c>
      <c r="L1043" s="835">
        <v>253</v>
      </c>
      <c r="M1043" s="835">
        <v>1265</v>
      </c>
      <c r="N1043" s="832">
        <v>5</v>
      </c>
      <c r="O1043" s="836">
        <v>4</v>
      </c>
      <c r="P1043" s="835">
        <v>1265</v>
      </c>
      <c r="Q1043" s="837">
        <v>1</v>
      </c>
      <c r="R1043" s="832">
        <v>5</v>
      </c>
      <c r="S1043" s="837">
        <v>1</v>
      </c>
      <c r="T1043" s="836">
        <v>4</v>
      </c>
      <c r="U1043" s="838">
        <v>1</v>
      </c>
    </row>
    <row r="1044" spans="1:21" ht="14.4" customHeight="1" x14ac:dyDescent="0.3">
      <c r="A1044" s="831">
        <v>4</v>
      </c>
      <c r="B1044" s="832" t="s">
        <v>2047</v>
      </c>
      <c r="C1044" s="832" t="s">
        <v>2054</v>
      </c>
      <c r="D1044" s="833" t="s">
        <v>3990</v>
      </c>
      <c r="E1044" s="834" t="s">
        <v>2089</v>
      </c>
      <c r="F1044" s="832" t="s">
        <v>2050</v>
      </c>
      <c r="G1044" s="832" t="s">
        <v>2254</v>
      </c>
      <c r="H1044" s="832" t="s">
        <v>576</v>
      </c>
      <c r="I1044" s="832" t="s">
        <v>2943</v>
      </c>
      <c r="J1044" s="832" t="s">
        <v>2944</v>
      </c>
      <c r="K1044" s="832" t="s">
        <v>2945</v>
      </c>
      <c r="L1044" s="835">
        <v>124</v>
      </c>
      <c r="M1044" s="835">
        <v>124</v>
      </c>
      <c r="N1044" s="832">
        <v>1</v>
      </c>
      <c r="O1044" s="836">
        <v>1</v>
      </c>
      <c r="P1044" s="835">
        <v>124</v>
      </c>
      <c r="Q1044" s="837">
        <v>1</v>
      </c>
      <c r="R1044" s="832">
        <v>1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4</v>
      </c>
      <c r="B1045" s="832" t="s">
        <v>2047</v>
      </c>
      <c r="C1045" s="832" t="s">
        <v>2054</v>
      </c>
      <c r="D1045" s="833" t="s">
        <v>3990</v>
      </c>
      <c r="E1045" s="834" t="s">
        <v>2089</v>
      </c>
      <c r="F1045" s="832" t="s">
        <v>2050</v>
      </c>
      <c r="G1045" s="832" t="s">
        <v>2254</v>
      </c>
      <c r="H1045" s="832" t="s">
        <v>576</v>
      </c>
      <c r="I1045" s="832" t="s">
        <v>2267</v>
      </c>
      <c r="J1045" s="832" t="s">
        <v>2268</v>
      </c>
      <c r="K1045" s="832" t="s">
        <v>2269</v>
      </c>
      <c r="L1045" s="835">
        <v>2094.4899999999998</v>
      </c>
      <c r="M1045" s="835">
        <v>8377.9599999999991</v>
      </c>
      <c r="N1045" s="832">
        <v>4</v>
      </c>
      <c r="O1045" s="836">
        <v>1</v>
      </c>
      <c r="P1045" s="835">
        <v>8377.9599999999991</v>
      </c>
      <c r="Q1045" s="837">
        <v>1</v>
      </c>
      <c r="R1045" s="832">
        <v>4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4</v>
      </c>
      <c r="B1046" s="832" t="s">
        <v>2047</v>
      </c>
      <c r="C1046" s="832" t="s">
        <v>2054</v>
      </c>
      <c r="D1046" s="833" t="s">
        <v>3990</v>
      </c>
      <c r="E1046" s="834" t="s">
        <v>2089</v>
      </c>
      <c r="F1046" s="832" t="s">
        <v>2050</v>
      </c>
      <c r="G1046" s="832" t="s">
        <v>2254</v>
      </c>
      <c r="H1046" s="832" t="s">
        <v>576</v>
      </c>
      <c r="I1046" s="832" t="s">
        <v>2270</v>
      </c>
      <c r="J1046" s="832" t="s">
        <v>2271</v>
      </c>
      <c r="K1046" s="832" t="s">
        <v>2272</v>
      </c>
      <c r="L1046" s="835">
        <v>315.5</v>
      </c>
      <c r="M1046" s="835">
        <v>5994.5</v>
      </c>
      <c r="N1046" s="832">
        <v>19</v>
      </c>
      <c r="O1046" s="836">
        <v>11</v>
      </c>
      <c r="P1046" s="835">
        <v>5679</v>
      </c>
      <c r="Q1046" s="837">
        <v>0.94736842105263153</v>
      </c>
      <c r="R1046" s="832">
        <v>18</v>
      </c>
      <c r="S1046" s="837">
        <v>0.94736842105263153</v>
      </c>
      <c r="T1046" s="836">
        <v>10</v>
      </c>
      <c r="U1046" s="838">
        <v>0.90909090909090906</v>
      </c>
    </row>
    <row r="1047" spans="1:21" ht="14.4" customHeight="1" x14ac:dyDescent="0.3">
      <c r="A1047" s="831">
        <v>4</v>
      </c>
      <c r="B1047" s="832" t="s">
        <v>2047</v>
      </c>
      <c r="C1047" s="832" t="s">
        <v>2054</v>
      </c>
      <c r="D1047" s="833" t="s">
        <v>3990</v>
      </c>
      <c r="E1047" s="834" t="s">
        <v>2089</v>
      </c>
      <c r="F1047" s="832" t="s">
        <v>2050</v>
      </c>
      <c r="G1047" s="832" t="s">
        <v>2254</v>
      </c>
      <c r="H1047" s="832" t="s">
        <v>576</v>
      </c>
      <c r="I1047" s="832" t="s">
        <v>2273</v>
      </c>
      <c r="J1047" s="832" t="s">
        <v>2274</v>
      </c>
      <c r="K1047" s="832" t="s">
        <v>2275</v>
      </c>
      <c r="L1047" s="835">
        <v>484.6</v>
      </c>
      <c r="M1047" s="835">
        <v>1938.4</v>
      </c>
      <c r="N1047" s="832">
        <v>4</v>
      </c>
      <c r="O1047" s="836">
        <v>3</v>
      </c>
      <c r="P1047" s="835">
        <v>1938.4</v>
      </c>
      <c r="Q1047" s="837">
        <v>1</v>
      </c>
      <c r="R1047" s="832">
        <v>4</v>
      </c>
      <c r="S1047" s="837">
        <v>1</v>
      </c>
      <c r="T1047" s="836">
        <v>3</v>
      </c>
      <c r="U1047" s="838">
        <v>1</v>
      </c>
    </row>
    <row r="1048" spans="1:21" ht="14.4" customHeight="1" x14ac:dyDescent="0.3">
      <c r="A1048" s="831">
        <v>4</v>
      </c>
      <c r="B1048" s="832" t="s">
        <v>2047</v>
      </c>
      <c r="C1048" s="832" t="s">
        <v>2054</v>
      </c>
      <c r="D1048" s="833" t="s">
        <v>3990</v>
      </c>
      <c r="E1048" s="834" t="s">
        <v>2089</v>
      </c>
      <c r="F1048" s="832" t="s">
        <v>2050</v>
      </c>
      <c r="G1048" s="832" t="s">
        <v>2254</v>
      </c>
      <c r="H1048" s="832" t="s">
        <v>576</v>
      </c>
      <c r="I1048" s="832" t="s">
        <v>2276</v>
      </c>
      <c r="J1048" s="832" t="s">
        <v>2277</v>
      </c>
      <c r="K1048" s="832" t="s">
        <v>2278</v>
      </c>
      <c r="L1048" s="835">
        <v>291.2</v>
      </c>
      <c r="M1048" s="835">
        <v>6988.7999999999984</v>
      </c>
      <c r="N1048" s="832">
        <v>24</v>
      </c>
      <c r="O1048" s="836">
        <v>12</v>
      </c>
      <c r="P1048" s="835">
        <v>6988.7999999999984</v>
      </c>
      <c r="Q1048" s="837">
        <v>1</v>
      </c>
      <c r="R1048" s="832">
        <v>24</v>
      </c>
      <c r="S1048" s="837">
        <v>1</v>
      </c>
      <c r="T1048" s="836">
        <v>12</v>
      </c>
      <c r="U1048" s="838">
        <v>1</v>
      </c>
    </row>
    <row r="1049" spans="1:21" ht="14.4" customHeight="1" x14ac:dyDescent="0.3">
      <c r="A1049" s="831">
        <v>4</v>
      </c>
      <c r="B1049" s="832" t="s">
        <v>2047</v>
      </c>
      <c r="C1049" s="832" t="s">
        <v>2054</v>
      </c>
      <c r="D1049" s="833" t="s">
        <v>3990</v>
      </c>
      <c r="E1049" s="834" t="s">
        <v>2089</v>
      </c>
      <c r="F1049" s="832" t="s">
        <v>2050</v>
      </c>
      <c r="G1049" s="832" t="s">
        <v>2254</v>
      </c>
      <c r="H1049" s="832" t="s">
        <v>576</v>
      </c>
      <c r="I1049" s="832" t="s">
        <v>2279</v>
      </c>
      <c r="J1049" s="832" t="s">
        <v>2280</v>
      </c>
      <c r="K1049" s="832" t="s">
        <v>2281</v>
      </c>
      <c r="L1049" s="835">
        <v>201.3</v>
      </c>
      <c r="M1049" s="835">
        <v>603.90000000000009</v>
      </c>
      <c r="N1049" s="832">
        <v>3</v>
      </c>
      <c r="O1049" s="836">
        <v>3</v>
      </c>
      <c r="P1049" s="835">
        <v>603.90000000000009</v>
      </c>
      <c r="Q1049" s="837">
        <v>1</v>
      </c>
      <c r="R1049" s="832">
        <v>3</v>
      </c>
      <c r="S1049" s="837">
        <v>1</v>
      </c>
      <c r="T1049" s="836">
        <v>3</v>
      </c>
      <c r="U1049" s="838">
        <v>1</v>
      </c>
    </row>
    <row r="1050" spans="1:21" ht="14.4" customHeight="1" x14ac:dyDescent="0.3">
      <c r="A1050" s="831">
        <v>4</v>
      </c>
      <c r="B1050" s="832" t="s">
        <v>2047</v>
      </c>
      <c r="C1050" s="832" t="s">
        <v>2054</v>
      </c>
      <c r="D1050" s="833" t="s">
        <v>3990</v>
      </c>
      <c r="E1050" s="834" t="s">
        <v>2089</v>
      </c>
      <c r="F1050" s="832" t="s">
        <v>2050</v>
      </c>
      <c r="G1050" s="832" t="s">
        <v>2254</v>
      </c>
      <c r="H1050" s="832" t="s">
        <v>576</v>
      </c>
      <c r="I1050" s="832" t="s">
        <v>2946</v>
      </c>
      <c r="J1050" s="832" t="s">
        <v>2947</v>
      </c>
      <c r="K1050" s="832" t="s">
        <v>2370</v>
      </c>
      <c r="L1050" s="835">
        <v>161</v>
      </c>
      <c r="M1050" s="835">
        <v>644</v>
      </c>
      <c r="N1050" s="832">
        <v>4</v>
      </c>
      <c r="O1050" s="836">
        <v>4</v>
      </c>
      <c r="P1050" s="835">
        <v>322</v>
      </c>
      <c r="Q1050" s="837">
        <v>0.5</v>
      </c>
      <c r="R1050" s="832">
        <v>2</v>
      </c>
      <c r="S1050" s="837">
        <v>0.5</v>
      </c>
      <c r="T1050" s="836">
        <v>2</v>
      </c>
      <c r="U1050" s="838">
        <v>0.5</v>
      </c>
    </row>
    <row r="1051" spans="1:21" ht="14.4" customHeight="1" x14ac:dyDescent="0.3">
      <c r="A1051" s="831">
        <v>4</v>
      </c>
      <c r="B1051" s="832" t="s">
        <v>2047</v>
      </c>
      <c r="C1051" s="832" t="s">
        <v>2054</v>
      </c>
      <c r="D1051" s="833" t="s">
        <v>3990</v>
      </c>
      <c r="E1051" s="834" t="s">
        <v>2089</v>
      </c>
      <c r="F1051" s="832" t="s">
        <v>2050</v>
      </c>
      <c r="G1051" s="832" t="s">
        <v>2254</v>
      </c>
      <c r="H1051" s="832" t="s">
        <v>576</v>
      </c>
      <c r="I1051" s="832" t="s">
        <v>2282</v>
      </c>
      <c r="J1051" s="832" t="s">
        <v>2283</v>
      </c>
      <c r="K1051" s="832" t="s">
        <v>2284</v>
      </c>
      <c r="L1051" s="835">
        <v>500</v>
      </c>
      <c r="M1051" s="835">
        <v>5000</v>
      </c>
      <c r="N1051" s="832">
        <v>10</v>
      </c>
      <c r="O1051" s="836">
        <v>8</v>
      </c>
      <c r="P1051" s="835">
        <v>4000</v>
      </c>
      <c r="Q1051" s="837">
        <v>0.8</v>
      </c>
      <c r="R1051" s="832">
        <v>8</v>
      </c>
      <c r="S1051" s="837">
        <v>0.8</v>
      </c>
      <c r="T1051" s="836">
        <v>7</v>
      </c>
      <c r="U1051" s="838">
        <v>0.875</v>
      </c>
    </row>
    <row r="1052" spans="1:21" ht="14.4" customHeight="1" x14ac:dyDescent="0.3">
      <c r="A1052" s="831">
        <v>4</v>
      </c>
      <c r="B1052" s="832" t="s">
        <v>2047</v>
      </c>
      <c r="C1052" s="832" t="s">
        <v>2054</v>
      </c>
      <c r="D1052" s="833" t="s">
        <v>3990</v>
      </c>
      <c r="E1052" s="834" t="s">
        <v>2089</v>
      </c>
      <c r="F1052" s="832" t="s">
        <v>2050</v>
      </c>
      <c r="G1052" s="832" t="s">
        <v>2254</v>
      </c>
      <c r="H1052" s="832" t="s">
        <v>576</v>
      </c>
      <c r="I1052" s="832" t="s">
        <v>2285</v>
      </c>
      <c r="J1052" s="832" t="s">
        <v>2286</v>
      </c>
      <c r="K1052" s="832" t="s">
        <v>2287</v>
      </c>
      <c r="L1052" s="835">
        <v>579</v>
      </c>
      <c r="M1052" s="835">
        <v>2316</v>
      </c>
      <c r="N1052" s="832">
        <v>4</v>
      </c>
      <c r="O1052" s="836">
        <v>3</v>
      </c>
      <c r="P1052" s="835">
        <v>2316</v>
      </c>
      <c r="Q1052" s="837">
        <v>1</v>
      </c>
      <c r="R1052" s="832">
        <v>4</v>
      </c>
      <c r="S1052" s="837">
        <v>1</v>
      </c>
      <c r="T1052" s="836">
        <v>3</v>
      </c>
      <c r="U1052" s="838">
        <v>1</v>
      </c>
    </row>
    <row r="1053" spans="1:21" ht="14.4" customHeight="1" x14ac:dyDescent="0.3">
      <c r="A1053" s="831">
        <v>4</v>
      </c>
      <c r="B1053" s="832" t="s">
        <v>2047</v>
      </c>
      <c r="C1053" s="832" t="s">
        <v>2054</v>
      </c>
      <c r="D1053" s="833" t="s">
        <v>3990</v>
      </c>
      <c r="E1053" s="834" t="s">
        <v>2089</v>
      </c>
      <c r="F1053" s="832" t="s">
        <v>2050</v>
      </c>
      <c r="G1053" s="832" t="s">
        <v>2254</v>
      </c>
      <c r="H1053" s="832" t="s">
        <v>576</v>
      </c>
      <c r="I1053" s="832" t="s">
        <v>2288</v>
      </c>
      <c r="J1053" s="832" t="s">
        <v>2289</v>
      </c>
      <c r="K1053" s="832" t="s">
        <v>2290</v>
      </c>
      <c r="L1053" s="835">
        <v>180.25</v>
      </c>
      <c r="M1053" s="835">
        <v>2523.5</v>
      </c>
      <c r="N1053" s="832">
        <v>14</v>
      </c>
      <c r="O1053" s="836">
        <v>7</v>
      </c>
      <c r="P1053" s="835">
        <v>2523.5</v>
      </c>
      <c r="Q1053" s="837">
        <v>1</v>
      </c>
      <c r="R1053" s="832">
        <v>14</v>
      </c>
      <c r="S1053" s="837">
        <v>1</v>
      </c>
      <c r="T1053" s="836">
        <v>7</v>
      </c>
      <c r="U1053" s="838">
        <v>1</v>
      </c>
    </row>
    <row r="1054" spans="1:21" ht="14.4" customHeight="1" x14ac:dyDescent="0.3">
      <c r="A1054" s="831">
        <v>4</v>
      </c>
      <c r="B1054" s="832" t="s">
        <v>2047</v>
      </c>
      <c r="C1054" s="832" t="s">
        <v>2054</v>
      </c>
      <c r="D1054" s="833" t="s">
        <v>3990</v>
      </c>
      <c r="E1054" s="834" t="s">
        <v>2089</v>
      </c>
      <c r="F1054" s="832" t="s">
        <v>2050</v>
      </c>
      <c r="G1054" s="832" t="s">
        <v>2254</v>
      </c>
      <c r="H1054" s="832" t="s">
        <v>576</v>
      </c>
      <c r="I1054" s="832" t="s">
        <v>2291</v>
      </c>
      <c r="J1054" s="832" t="s">
        <v>2292</v>
      </c>
      <c r="K1054" s="832" t="s">
        <v>2293</v>
      </c>
      <c r="L1054" s="835">
        <v>5343.9</v>
      </c>
      <c r="M1054" s="835">
        <v>64126.799999999996</v>
      </c>
      <c r="N1054" s="832">
        <v>12</v>
      </c>
      <c r="O1054" s="836">
        <v>4</v>
      </c>
      <c r="P1054" s="835">
        <v>64126.799999999996</v>
      </c>
      <c r="Q1054" s="837">
        <v>1</v>
      </c>
      <c r="R1054" s="832">
        <v>12</v>
      </c>
      <c r="S1054" s="837">
        <v>1</v>
      </c>
      <c r="T1054" s="836">
        <v>4</v>
      </c>
      <c r="U1054" s="838">
        <v>1</v>
      </c>
    </row>
    <row r="1055" spans="1:21" ht="14.4" customHeight="1" x14ac:dyDescent="0.3">
      <c r="A1055" s="831">
        <v>4</v>
      </c>
      <c r="B1055" s="832" t="s">
        <v>2047</v>
      </c>
      <c r="C1055" s="832" t="s">
        <v>2054</v>
      </c>
      <c r="D1055" s="833" t="s">
        <v>3990</v>
      </c>
      <c r="E1055" s="834" t="s">
        <v>2089</v>
      </c>
      <c r="F1055" s="832" t="s">
        <v>2050</v>
      </c>
      <c r="G1055" s="832" t="s">
        <v>2254</v>
      </c>
      <c r="H1055" s="832" t="s">
        <v>576</v>
      </c>
      <c r="I1055" s="832" t="s">
        <v>2297</v>
      </c>
      <c r="J1055" s="832" t="s">
        <v>2298</v>
      </c>
      <c r="K1055" s="832" t="s">
        <v>1352</v>
      </c>
      <c r="L1055" s="835">
        <v>1832.09</v>
      </c>
      <c r="M1055" s="835">
        <v>3664.18</v>
      </c>
      <c r="N1055" s="832">
        <v>2</v>
      </c>
      <c r="O1055" s="836">
        <v>2</v>
      </c>
      <c r="P1055" s="835">
        <v>3664.18</v>
      </c>
      <c r="Q1055" s="837">
        <v>1</v>
      </c>
      <c r="R1055" s="832">
        <v>2</v>
      </c>
      <c r="S1055" s="837">
        <v>1</v>
      </c>
      <c r="T1055" s="836">
        <v>2</v>
      </c>
      <c r="U1055" s="838">
        <v>1</v>
      </c>
    </row>
    <row r="1056" spans="1:21" ht="14.4" customHeight="1" x14ac:dyDescent="0.3">
      <c r="A1056" s="831">
        <v>4</v>
      </c>
      <c r="B1056" s="832" t="s">
        <v>2047</v>
      </c>
      <c r="C1056" s="832" t="s">
        <v>2054</v>
      </c>
      <c r="D1056" s="833" t="s">
        <v>3990</v>
      </c>
      <c r="E1056" s="834" t="s">
        <v>2089</v>
      </c>
      <c r="F1056" s="832" t="s">
        <v>2050</v>
      </c>
      <c r="G1056" s="832" t="s">
        <v>2254</v>
      </c>
      <c r="H1056" s="832" t="s">
        <v>576</v>
      </c>
      <c r="I1056" s="832" t="s">
        <v>2299</v>
      </c>
      <c r="J1056" s="832" t="s">
        <v>2300</v>
      </c>
      <c r="K1056" s="832" t="s">
        <v>2301</v>
      </c>
      <c r="L1056" s="835">
        <v>2473.21</v>
      </c>
      <c r="M1056" s="835">
        <v>4946.42</v>
      </c>
      <c r="N1056" s="832">
        <v>2</v>
      </c>
      <c r="O1056" s="836">
        <v>2</v>
      </c>
      <c r="P1056" s="835">
        <v>4946.42</v>
      </c>
      <c r="Q1056" s="837">
        <v>1</v>
      </c>
      <c r="R1056" s="832">
        <v>2</v>
      </c>
      <c r="S1056" s="837">
        <v>1</v>
      </c>
      <c r="T1056" s="836">
        <v>2</v>
      </c>
      <c r="U1056" s="838">
        <v>1</v>
      </c>
    </row>
    <row r="1057" spans="1:21" ht="14.4" customHeight="1" x14ac:dyDescent="0.3">
      <c r="A1057" s="831">
        <v>4</v>
      </c>
      <c r="B1057" s="832" t="s">
        <v>2047</v>
      </c>
      <c r="C1057" s="832" t="s">
        <v>2054</v>
      </c>
      <c r="D1057" s="833" t="s">
        <v>3990</v>
      </c>
      <c r="E1057" s="834" t="s">
        <v>2089</v>
      </c>
      <c r="F1057" s="832" t="s">
        <v>2050</v>
      </c>
      <c r="G1057" s="832" t="s">
        <v>2254</v>
      </c>
      <c r="H1057" s="832" t="s">
        <v>576</v>
      </c>
      <c r="I1057" s="832" t="s">
        <v>2302</v>
      </c>
      <c r="J1057" s="832" t="s">
        <v>2303</v>
      </c>
      <c r="K1057" s="832" t="s">
        <v>1352</v>
      </c>
      <c r="L1057" s="835">
        <v>485.63</v>
      </c>
      <c r="M1057" s="835">
        <v>1456.8899999999999</v>
      </c>
      <c r="N1057" s="832">
        <v>3</v>
      </c>
      <c r="O1057" s="836">
        <v>3</v>
      </c>
      <c r="P1057" s="835">
        <v>1456.8899999999999</v>
      </c>
      <c r="Q1057" s="837">
        <v>1</v>
      </c>
      <c r="R1057" s="832">
        <v>3</v>
      </c>
      <c r="S1057" s="837">
        <v>1</v>
      </c>
      <c r="T1057" s="836">
        <v>3</v>
      </c>
      <c r="U1057" s="838">
        <v>1</v>
      </c>
    </row>
    <row r="1058" spans="1:21" ht="14.4" customHeight="1" x14ac:dyDescent="0.3">
      <c r="A1058" s="831">
        <v>4</v>
      </c>
      <c r="B1058" s="832" t="s">
        <v>2047</v>
      </c>
      <c r="C1058" s="832" t="s">
        <v>2054</v>
      </c>
      <c r="D1058" s="833" t="s">
        <v>3990</v>
      </c>
      <c r="E1058" s="834" t="s">
        <v>2089</v>
      </c>
      <c r="F1058" s="832" t="s">
        <v>2050</v>
      </c>
      <c r="G1058" s="832" t="s">
        <v>2254</v>
      </c>
      <c r="H1058" s="832" t="s">
        <v>576</v>
      </c>
      <c r="I1058" s="832" t="s">
        <v>2306</v>
      </c>
      <c r="J1058" s="832" t="s">
        <v>2307</v>
      </c>
      <c r="K1058" s="832" t="s">
        <v>2308</v>
      </c>
      <c r="L1058" s="835">
        <v>196.43</v>
      </c>
      <c r="M1058" s="835">
        <v>196.43</v>
      </c>
      <c r="N1058" s="832">
        <v>1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4</v>
      </c>
      <c r="B1059" s="832" t="s">
        <v>2047</v>
      </c>
      <c r="C1059" s="832" t="s">
        <v>2054</v>
      </c>
      <c r="D1059" s="833" t="s">
        <v>3990</v>
      </c>
      <c r="E1059" s="834" t="s">
        <v>2089</v>
      </c>
      <c r="F1059" s="832" t="s">
        <v>2050</v>
      </c>
      <c r="G1059" s="832" t="s">
        <v>2254</v>
      </c>
      <c r="H1059" s="832" t="s">
        <v>576</v>
      </c>
      <c r="I1059" s="832" t="s">
        <v>2314</v>
      </c>
      <c r="J1059" s="832" t="s">
        <v>2315</v>
      </c>
      <c r="K1059" s="832" t="s">
        <v>2316</v>
      </c>
      <c r="L1059" s="835">
        <v>320</v>
      </c>
      <c r="M1059" s="835">
        <v>1600</v>
      </c>
      <c r="N1059" s="832">
        <v>5</v>
      </c>
      <c r="O1059" s="836">
        <v>3</v>
      </c>
      <c r="P1059" s="835">
        <v>640</v>
      </c>
      <c r="Q1059" s="837">
        <v>0.4</v>
      </c>
      <c r="R1059" s="832">
        <v>2</v>
      </c>
      <c r="S1059" s="837">
        <v>0.4</v>
      </c>
      <c r="T1059" s="836">
        <v>2</v>
      </c>
      <c r="U1059" s="838">
        <v>0.66666666666666663</v>
      </c>
    </row>
    <row r="1060" spans="1:21" ht="14.4" customHeight="1" x14ac:dyDescent="0.3">
      <c r="A1060" s="831">
        <v>4</v>
      </c>
      <c r="B1060" s="832" t="s">
        <v>2047</v>
      </c>
      <c r="C1060" s="832" t="s">
        <v>2054</v>
      </c>
      <c r="D1060" s="833" t="s">
        <v>3990</v>
      </c>
      <c r="E1060" s="834" t="s">
        <v>2089</v>
      </c>
      <c r="F1060" s="832" t="s">
        <v>2050</v>
      </c>
      <c r="G1060" s="832" t="s">
        <v>2254</v>
      </c>
      <c r="H1060" s="832" t="s">
        <v>576</v>
      </c>
      <c r="I1060" s="832" t="s">
        <v>2317</v>
      </c>
      <c r="J1060" s="832" t="s">
        <v>2318</v>
      </c>
      <c r="K1060" s="832" t="s">
        <v>2319</v>
      </c>
      <c r="L1060" s="835">
        <v>300</v>
      </c>
      <c r="M1060" s="835">
        <v>1200</v>
      </c>
      <c r="N1060" s="832">
        <v>4</v>
      </c>
      <c r="O1060" s="836">
        <v>3</v>
      </c>
      <c r="P1060" s="835">
        <v>900</v>
      </c>
      <c r="Q1060" s="837">
        <v>0.75</v>
      </c>
      <c r="R1060" s="832">
        <v>3</v>
      </c>
      <c r="S1060" s="837">
        <v>0.75</v>
      </c>
      <c r="T1060" s="836">
        <v>2</v>
      </c>
      <c r="U1060" s="838">
        <v>0.66666666666666663</v>
      </c>
    </row>
    <row r="1061" spans="1:21" ht="14.4" customHeight="1" x14ac:dyDescent="0.3">
      <c r="A1061" s="831">
        <v>4</v>
      </c>
      <c r="B1061" s="832" t="s">
        <v>2047</v>
      </c>
      <c r="C1061" s="832" t="s">
        <v>2054</v>
      </c>
      <c r="D1061" s="833" t="s">
        <v>3990</v>
      </c>
      <c r="E1061" s="834" t="s">
        <v>2089</v>
      </c>
      <c r="F1061" s="832" t="s">
        <v>2050</v>
      </c>
      <c r="G1061" s="832" t="s">
        <v>2254</v>
      </c>
      <c r="H1061" s="832" t="s">
        <v>576</v>
      </c>
      <c r="I1061" s="832" t="s">
        <v>2320</v>
      </c>
      <c r="J1061" s="832" t="s">
        <v>2321</v>
      </c>
      <c r="K1061" s="832" t="s">
        <v>2322</v>
      </c>
      <c r="L1061" s="835">
        <v>2816</v>
      </c>
      <c r="M1061" s="835">
        <v>135168</v>
      </c>
      <c r="N1061" s="832">
        <v>48</v>
      </c>
      <c r="O1061" s="836">
        <v>6</v>
      </c>
      <c r="P1061" s="835">
        <v>135168</v>
      </c>
      <c r="Q1061" s="837">
        <v>1</v>
      </c>
      <c r="R1061" s="832">
        <v>48</v>
      </c>
      <c r="S1061" s="837">
        <v>1</v>
      </c>
      <c r="T1061" s="836">
        <v>6</v>
      </c>
      <c r="U1061" s="838">
        <v>1</v>
      </c>
    </row>
    <row r="1062" spans="1:21" ht="14.4" customHeight="1" x14ac:dyDescent="0.3">
      <c r="A1062" s="831">
        <v>4</v>
      </c>
      <c r="B1062" s="832" t="s">
        <v>2047</v>
      </c>
      <c r="C1062" s="832" t="s">
        <v>2054</v>
      </c>
      <c r="D1062" s="833" t="s">
        <v>3990</v>
      </c>
      <c r="E1062" s="834" t="s">
        <v>2089</v>
      </c>
      <c r="F1062" s="832" t="s">
        <v>2050</v>
      </c>
      <c r="G1062" s="832" t="s">
        <v>2254</v>
      </c>
      <c r="H1062" s="832" t="s">
        <v>576</v>
      </c>
      <c r="I1062" s="832" t="s">
        <v>2323</v>
      </c>
      <c r="J1062" s="832" t="s">
        <v>2324</v>
      </c>
      <c r="K1062" s="832" t="s">
        <v>2325</v>
      </c>
      <c r="L1062" s="835">
        <v>2412.9</v>
      </c>
      <c r="M1062" s="835">
        <v>14477.400000000001</v>
      </c>
      <c r="N1062" s="832">
        <v>6</v>
      </c>
      <c r="O1062" s="836">
        <v>2</v>
      </c>
      <c r="P1062" s="835">
        <v>14477.400000000001</v>
      </c>
      <c r="Q1062" s="837">
        <v>1</v>
      </c>
      <c r="R1062" s="832">
        <v>6</v>
      </c>
      <c r="S1062" s="837">
        <v>1</v>
      </c>
      <c r="T1062" s="836">
        <v>2</v>
      </c>
      <c r="U1062" s="838">
        <v>1</v>
      </c>
    </row>
    <row r="1063" spans="1:21" ht="14.4" customHeight="1" x14ac:dyDescent="0.3">
      <c r="A1063" s="831">
        <v>4</v>
      </c>
      <c r="B1063" s="832" t="s">
        <v>2047</v>
      </c>
      <c r="C1063" s="832" t="s">
        <v>2054</v>
      </c>
      <c r="D1063" s="833" t="s">
        <v>3990</v>
      </c>
      <c r="E1063" s="834" t="s">
        <v>2089</v>
      </c>
      <c r="F1063" s="832" t="s">
        <v>2050</v>
      </c>
      <c r="G1063" s="832" t="s">
        <v>2254</v>
      </c>
      <c r="H1063" s="832" t="s">
        <v>576</v>
      </c>
      <c r="I1063" s="832" t="s">
        <v>2328</v>
      </c>
      <c r="J1063" s="832" t="s">
        <v>2329</v>
      </c>
      <c r="K1063" s="832" t="s">
        <v>2330</v>
      </c>
      <c r="L1063" s="835">
        <v>1500.3</v>
      </c>
      <c r="M1063" s="835">
        <v>9001.7999999999993</v>
      </c>
      <c r="N1063" s="832">
        <v>6</v>
      </c>
      <c r="O1063" s="836">
        <v>1</v>
      </c>
      <c r="P1063" s="835">
        <v>9001.7999999999993</v>
      </c>
      <c r="Q1063" s="837">
        <v>1</v>
      </c>
      <c r="R1063" s="832">
        <v>6</v>
      </c>
      <c r="S1063" s="837">
        <v>1</v>
      </c>
      <c r="T1063" s="836">
        <v>1</v>
      </c>
      <c r="U1063" s="838">
        <v>1</v>
      </c>
    </row>
    <row r="1064" spans="1:21" ht="14.4" customHeight="1" x14ac:dyDescent="0.3">
      <c r="A1064" s="831">
        <v>4</v>
      </c>
      <c r="B1064" s="832" t="s">
        <v>2047</v>
      </c>
      <c r="C1064" s="832" t="s">
        <v>2054</v>
      </c>
      <c r="D1064" s="833" t="s">
        <v>3990</v>
      </c>
      <c r="E1064" s="834" t="s">
        <v>2089</v>
      </c>
      <c r="F1064" s="832" t="s">
        <v>2050</v>
      </c>
      <c r="G1064" s="832" t="s">
        <v>2254</v>
      </c>
      <c r="H1064" s="832" t="s">
        <v>576</v>
      </c>
      <c r="I1064" s="832" t="s">
        <v>2948</v>
      </c>
      <c r="J1064" s="832" t="s">
        <v>2329</v>
      </c>
      <c r="K1064" s="832" t="s">
        <v>2949</v>
      </c>
      <c r="L1064" s="835">
        <v>1500.3</v>
      </c>
      <c r="M1064" s="835">
        <v>24004.799999999999</v>
      </c>
      <c r="N1064" s="832">
        <v>16</v>
      </c>
      <c r="O1064" s="836">
        <v>4</v>
      </c>
      <c r="P1064" s="835">
        <v>24004.799999999999</v>
      </c>
      <c r="Q1064" s="837">
        <v>1</v>
      </c>
      <c r="R1064" s="832">
        <v>16</v>
      </c>
      <c r="S1064" s="837">
        <v>1</v>
      </c>
      <c r="T1064" s="836">
        <v>4</v>
      </c>
      <c r="U1064" s="838">
        <v>1</v>
      </c>
    </row>
    <row r="1065" spans="1:21" ht="14.4" customHeight="1" x14ac:dyDescent="0.3">
      <c r="A1065" s="831">
        <v>4</v>
      </c>
      <c r="B1065" s="832" t="s">
        <v>2047</v>
      </c>
      <c r="C1065" s="832" t="s">
        <v>2054</v>
      </c>
      <c r="D1065" s="833" t="s">
        <v>3990</v>
      </c>
      <c r="E1065" s="834" t="s">
        <v>2089</v>
      </c>
      <c r="F1065" s="832" t="s">
        <v>2050</v>
      </c>
      <c r="G1065" s="832" t="s">
        <v>2254</v>
      </c>
      <c r="H1065" s="832" t="s">
        <v>576</v>
      </c>
      <c r="I1065" s="832" t="s">
        <v>2331</v>
      </c>
      <c r="J1065" s="832" t="s">
        <v>2332</v>
      </c>
      <c r="K1065" s="832" t="s">
        <v>2333</v>
      </c>
      <c r="L1065" s="835">
        <v>761.3</v>
      </c>
      <c r="M1065" s="835">
        <v>13703.4</v>
      </c>
      <c r="N1065" s="832">
        <v>18</v>
      </c>
      <c r="O1065" s="836">
        <v>4</v>
      </c>
      <c r="P1065" s="835">
        <v>13703.4</v>
      </c>
      <c r="Q1065" s="837">
        <v>1</v>
      </c>
      <c r="R1065" s="832">
        <v>18</v>
      </c>
      <c r="S1065" s="837">
        <v>1</v>
      </c>
      <c r="T1065" s="836">
        <v>4</v>
      </c>
      <c r="U1065" s="838">
        <v>1</v>
      </c>
    </row>
    <row r="1066" spans="1:21" ht="14.4" customHeight="1" x14ac:dyDescent="0.3">
      <c r="A1066" s="831">
        <v>4</v>
      </c>
      <c r="B1066" s="832" t="s">
        <v>2047</v>
      </c>
      <c r="C1066" s="832" t="s">
        <v>2054</v>
      </c>
      <c r="D1066" s="833" t="s">
        <v>3990</v>
      </c>
      <c r="E1066" s="834" t="s">
        <v>2089</v>
      </c>
      <c r="F1066" s="832" t="s">
        <v>2050</v>
      </c>
      <c r="G1066" s="832" t="s">
        <v>2254</v>
      </c>
      <c r="H1066" s="832" t="s">
        <v>576</v>
      </c>
      <c r="I1066" s="832" t="s">
        <v>3527</v>
      </c>
      <c r="J1066" s="832" t="s">
        <v>3528</v>
      </c>
      <c r="K1066" s="832" t="s">
        <v>3529</v>
      </c>
      <c r="L1066" s="835">
        <v>2412.9</v>
      </c>
      <c r="M1066" s="835">
        <v>14477.400000000001</v>
      </c>
      <c r="N1066" s="832">
        <v>6</v>
      </c>
      <c r="O1066" s="836">
        <v>1</v>
      </c>
      <c r="P1066" s="835">
        <v>14477.400000000001</v>
      </c>
      <c r="Q1066" s="837">
        <v>1</v>
      </c>
      <c r="R1066" s="832">
        <v>6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4</v>
      </c>
      <c r="B1067" s="832" t="s">
        <v>2047</v>
      </c>
      <c r="C1067" s="832" t="s">
        <v>2054</v>
      </c>
      <c r="D1067" s="833" t="s">
        <v>3990</v>
      </c>
      <c r="E1067" s="834" t="s">
        <v>2089</v>
      </c>
      <c r="F1067" s="832" t="s">
        <v>2050</v>
      </c>
      <c r="G1067" s="832" t="s">
        <v>2254</v>
      </c>
      <c r="H1067" s="832" t="s">
        <v>576</v>
      </c>
      <c r="I1067" s="832" t="s">
        <v>2334</v>
      </c>
      <c r="J1067" s="832" t="s">
        <v>2335</v>
      </c>
      <c r="K1067" s="832" t="s">
        <v>2336</v>
      </c>
      <c r="L1067" s="835">
        <v>1987.45</v>
      </c>
      <c r="M1067" s="835">
        <v>17887.050000000003</v>
      </c>
      <c r="N1067" s="832">
        <v>9</v>
      </c>
      <c r="O1067" s="836">
        <v>3</v>
      </c>
      <c r="P1067" s="835">
        <v>17887.050000000003</v>
      </c>
      <c r="Q1067" s="837">
        <v>1</v>
      </c>
      <c r="R1067" s="832">
        <v>9</v>
      </c>
      <c r="S1067" s="837">
        <v>1</v>
      </c>
      <c r="T1067" s="836">
        <v>3</v>
      </c>
      <c r="U1067" s="838">
        <v>1</v>
      </c>
    </row>
    <row r="1068" spans="1:21" ht="14.4" customHeight="1" x14ac:dyDescent="0.3">
      <c r="A1068" s="831">
        <v>4</v>
      </c>
      <c r="B1068" s="832" t="s">
        <v>2047</v>
      </c>
      <c r="C1068" s="832" t="s">
        <v>2054</v>
      </c>
      <c r="D1068" s="833" t="s">
        <v>3990</v>
      </c>
      <c r="E1068" s="834" t="s">
        <v>2089</v>
      </c>
      <c r="F1068" s="832" t="s">
        <v>2050</v>
      </c>
      <c r="G1068" s="832" t="s">
        <v>2254</v>
      </c>
      <c r="H1068" s="832" t="s">
        <v>576</v>
      </c>
      <c r="I1068" s="832" t="s">
        <v>2340</v>
      </c>
      <c r="J1068" s="832" t="s">
        <v>2341</v>
      </c>
      <c r="K1068" s="832" t="s">
        <v>2342</v>
      </c>
      <c r="L1068" s="835">
        <v>1074.31</v>
      </c>
      <c r="M1068" s="835">
        <v>6445.86</v>
      </c>
      <c r="N1068" s="832">
        <v>6</v>
      </c>
      <c r="O1068" s="836">
        <v>1</v>
      </c>
      <c r="P1068" s="835">
        <v>6445.86</v>
      </c>
      <c r="Q1068" s="837">
        <v>1</v>
      </c>
      <c r="R1068" s="832">
        <v>6</v>
      </c>
      <c r="S1068" s="837">
        <v>1</v>
      </c>
      <c r="T1068" s="836">
        <v>1</v>
      </c>
      <c r="U1068" s="838">
        <v>1</v>
      </c>
    </row>
    <row r="1069" spans="1:21" ht="14.4" customHeight="1" x14ac:dyDescent="0.3">
      <c r="A1069" s="831">
        <v>4</v>
      </c>
      <c r="B1069" s="832" t="s">
        <v>2047</v>
      </c>
      <c r="C1069" s="832" t="s">
        <v>2054</v>
      </c>
      <c r="D1069" s="833" t="s">
        <v>3990</v>
      </c>
      <c r="E1069" s="834" t="s">
        <v>2089</v>
      </c>
      <c r="F1069" s="832" t="s">
        <v>2050</v>
      </c>
      <c r="G1069" s="832" t="s">
        <v>2254</v>
      </c>
      <c r="H1069" s="832" t="s">
        <v>576</v>
      </c>
      <c r="I1069" s="832" t="s">
        <v>2343</v>
      </c>
      <c r="J1069" s="832" t="s">
        <v>2341</v>
      </c>
      <c r="K1069" s="832" t="s">
        <v>2344</v>
      </c>
      <c r="L1069" s="835">
        <v>1074.31</v>
      </c>
      <c r="M1069" s="835">
        <v>32229.299999999996</v>
      </c>
      <c r="N1069" s="832">
        <v>30</v>
      </c>
      <c r="O1069" s="836">
        <v>4</v>
      </c>
      <c r="P1069" s="835">
        <v>32229.299999999996</v>
      </c>
      <c r="Q1069" s="837">
        <v>1</v>
      </c>
      <c r="R1069" s="832">
        <v>30</v>
      </c>
      <c r="S1069" s="837">
        <v>1</v>
      </c>
      <c r="T1069" s="836">
        <v>4</v>
      </c>
      <c r="U1069" s="838">
        <v>1</v>
      </c>
    </row>
    <row r="1070" spans="1:21" ht="14.4" customHeight="1" x14ac:dyDescent="0.3">
      <c r="A1070" s="831">
        <v>4</v>
      </c>
      <c r="B1070" s="832" t="s">
        <v>2047</v>
      </c>
      <c r="C1070" s="832" t="s">
        <v>2054</v>
      </c>
      <c r="D1070" s="833" t="s">
        <v>3990</v>
      </c>
      <c r="E1070" s="834" t="s">
        <v>2089</v>
      </c>
      <c r="F1070" s="832" t="s">
        <v>2050</v>
      </c>
      <c r="G1070" s="832" t="s">
        <v>2254</v>
      </c>
      <c r="H1070" s="832" t="s">
        <v>576</v>
      </c>
      <c r="I1070" s="832" t="s">
        <v>2345</v>
      </c>
      <c r="J1070" s="832" t="s">
        <v>2346</v>
      </c>
      <c r="K1070" s="832" t="s">
        <v>2347</v>
      </c>
      <c r="L1070" s="835">
        <v>369.69</v>
      </c>
      <c r="M1070" s="835">
        <v>739.38</v>
      </c>
      <c r="N1070" s="832">
        <v>2</v>
      </c>
      <c r="O1070" s="836">
        <v>2</v>
      </c>
      <c r="P1070" s="835">
        <v>739.38</v>
      </c>
      <c r="Q1070" s="837">
        <v>1</v>
      </c>
      <c r="R1070" s="832">
        <v>2</v>
      </c>
      <c r="S1070" s="837">
        <v>1</v>
      </c>
      <c r="T1070" s="836">
        <v>2</v>
      </c>
      <c r="U1070" s="838">
        <v>1</v>
      </c>
    </row>
    <row r="1071" spans="1:21" ht="14.4" customHeight="1" x14ac:dyDescent="0.3">
      <c r="A1071" s="831">
        <v>4</v>
      </c>
      <c r="B1071" s="832" t="s">
        <v>2047</v>
      </c>
      <c r="C1071" s="832" t="s">
        <v>2054</v>
      </c>
      <c r="D1071" s="833" t="s">
        <v>3990</v>
      </c>
      <c r="E1071" s="834" t="s">
        <v>2089</v>
      </c>
      <c r="F1071" s="832" t="s">
        <v>2050</v>
      </c>
      <c r="G1071" s="832" t="s">
        <v>2254</v>
      </c>
      <c r="H1071" s="832" t="s">
        <v>576</v>
      </c>
      <c r="I1071" s="832" t="s">
        <v>2350</v>
      </c>
      <c r="J1071" s="832" t="s">
        <v>2351</v>
      </c>
      <c r="K1071" s="832" t="s">
        <v>2272</v>
      </c>
      <c r="L1071" s="835">
        <v>500</v>
      </c>
      <c r="M1071" s="835">
        <v>8500</v>
      </c>
      <c r="N1071" s="832">
        <v>17</v>
      </c>
      <c r="O1071" s="836">
        <v>8</v>
      </c>
      <c r="P1071" s="835">
        <v>8500</v>
      </c>
      <c r="Q1071" s="837">
        <v>1</v>
      </c>
      <c r="R1071" s="832">
        <v>17</v>
      </c>
      <c r="S1071" s="837">
        <v>1</v>
      </c>
      <c r="T1071" s="836">
        <v>8</v>
      </c>
      <c r="U1071" s="838">
        <v>1</v>
      </c>
    </row>
    <row r="1072" spans="1:21" ht="14.4" customHeight="1" x14ac:dyDescent="0.3">
      <c r="A1072" s="831">
        <v>4</v>
      </c>
      <c r="B1072" s="832" t="s">
        <v>2047</v>
      </c>
      <c r="C1072" s="832" t="s">
        <v>2054</v>
      </c>
      <c r="D1072" s="833" t="s">
        <v>3990</v>
      </c>
      <c r="E1072" s="834" t="s">
        <v>2089</v>
      </c>
      <c r="F1072" s="832" t="s">
        <v>2050</v>
      </c>
      <c r="G1072" s="832" t="s">
        <v>2254</v>
      </c>
      <c r="H1072" s="832" t="s">
        <v>576</v>
      </c>
      <c r="I1072" s="832" t="s">
        <v>2352</v>
      </c>
      <c r="J1072" s="832" t="s">
        <v>2353</v>
      </c>
      <c r="K1072" s="832" t="s">
        <v>2354</v>
      </c>
      <c r="L1072" s="835">
        <v>556</v>
      </c>
      <c r="M1072" s="835">
        <v>5560</v>
      </c>
      <c r="N1072" s="832">
        <v>10</v>
      </c>
      <c r="O1072" s="836">
        <v>5</v>
      </c>
      <c r="P1072" s="835">
        <v>5560</v>
      </c>
      <c r="Q1072" s="837">
        <v>1</v>
      </c>
      <c r="R1072" s="832">
        <v>10</v>
      </c>
      <c r="S1072" s="837">
        <v>1</v>
      </c>
      <c r="T1072" s="836">
        <v>5</v>
      </c>
      <c r="U1072" s="838">
        <v>1</v>
      </c>
    </row>
    <row r="1073" spans="1:21" ht="14.4" customHeight="1" x14ac:dyDescent="0.3">
      <c r="A1073" s="831">
        <v>4</v>
      </c>
      <c r="B1073" s="832" t="s">
        <v>2047</v>
      </c>
      <c r="C1073" s="832" t="s">
        <v>2054</v>
      </c>
      <c r="D1073" s="833" t="s">
        <v>3990</v>
      </c>
      <c r="E1073" s="834" t="s">
        <v>2089</v>
      </c>
      <c r="F1073" s="832" t="s">
        <v>2050</v>
      </c>
      <c r="G1073" s="832" t="s">
        <v>2254</v>
      </c>
      <c r="H1073" s="832" t="s">
        <v>576</v>
      </c>
      <c r="I1073" s="832" t="s">
        <v>2355</v>
      </c>
      <c r="J1073" s="832" t="s">
        <v>2356</v>
      </c>
      <c r="K1073" s="832" t="s">
        <v>2257</v>
      </c>
      <c r="L1073" s="835">
        <v>1080</v>
      </c>
      <c r="M1073" s="835">
        <v>9720</v>
      </c>
      <c r="N1073" s="832">
        <v>9</v>
      </c>
      <c r="O1073" s="836">
        <v>9</v>
      </c>
      <c r="P1073" s="835">
        <v>9720</v>
      </c>
      <c r="Q1073" s="837">
        <v>1</v>
      </c>
      <c r="R1073" s="832">
        <v>9</v>
      </c>
      <c r="S1073" s="837">
        <v>1</v>
      </c>
      <c r="T1073" s="836">
        <v>9</v>
      </c>
      <c r="U1073" s="838">
        <v>1</v>
      </c>
    </row>
    <row r="1074" spans="1:21" ht="14.4" customHeight="1" x14ac:dyDescent="0.3">
      <c r="A1074" s="831">
        <v>4</v>
      </c>
      <c r="B1074" s="832" t="s">
        <v>2047</v>
      </c>
      <c r="C1074" s="832" t="s">
        <v>2054</v>
      </c>
      <c r="D1074" s="833" t="s">
        <v>3990</v>
      </c>
      <c r="E1074" s="834" t="s">
        <v>2089</v>
      </c>
      <c r="F1074" s="832" t="s">
        <v>2050</v>
      </c>
      <c r="G1074" s="832" t="s">
        <v>2254</v>
      </c>
      <c r="H1074" s="832" t="s">
        <v>576</v>
      </c>
      <c r="I1074" s="832" t="s">
        <v>2357</v>
      </c>
      <c r="J1074" s="832" t="s">
        <v>2358</v>
      </c>
      <c r="K1074" s="832" t="s">
        <v>1352</v>
      </c>
      <c r="L1074" s="835">
        <v>600</v>
      </c>
      <c r="M1074" s="835">
        <v>3600</v>
      </c>
      <c r="N1074" s="832">
        <v>6</v>
      </c>
      <c r="O1074" s="836">
        <v>6</v>
      </c>
      <c r="P1074" s="835">
        <v>2400</v>
      </c>
      <c r="Q1074" s="837">
        <v>0.66666666666666663</v>
      </c>
      <c r="R1074" s="832">
        <v>4</v>
      </c>
      <c r="S1074" s="837">
        <v>0.66666666666666663</v>
      </c>
      <c r="T1074" s="836">
        <v>4</v>
      </c>
      <c r="U1074" s="838">
        <v>0.66666666666666663</v>
      </c>
    </row>
    <row r="1075" spans="1:21" ht="14.4" customHeight="1" x14ac:dyDescent="0.3">
      <c r="A1075" s="831">
        <v>4</v>
      </c>
      <c r="B1075" s="832" t="s">
        <v>2047</v>
      </c>
      <c r="C1075" s="832" t="s">
        <v>2054</v>
      </c>
      <c r="D1075" s="833" t="s">
        <v>3990</v>
      </c>
      <c r="E1075" s="834" t="s">
        <v>2089</v>
      </c>
      <c r="F1075" s="832" t="s">
        <v>2050</v>
      </c>
      <c r="G1075" s="832" t="s">
        <v>2254</v>
      </c>
      <c r="H1075" s="832" t="s">
        <v>576</v>
      </c>
      <c r="I1075" s="832" t="s">
        <v>2359</v>
      </c>
      <c r="J1075" s="832" t="s">
        <v>2360</v>
      </c>
      <c r="K1075" s="832" t="s">
        <v>2361</v>
      </c>
      <c r="L1075" s="835">
        <v>500</v>
      </c>
      <c r="M1075" s="835">
        <v>500</v>
      </c>
      <c r="N1075" s="832">
        <v>1</v>
      </c>
      <c r="O1075" s="836">
        <v>1</v>
      </c>
      <c r="P1075" s="835">
        <v>500</v>
      </c>
      <c r="Q1075" s="837">
        <v>1</v>
      </c>
      <c r="R1075" s="832">
        <v>1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4</v>
      </c>
      <c r="B1076" s="832" t="s">
        <v>2047</v>
      </c>
      <c r="C1076" s="832" t="s">
        <v>2054</v>
      </c>
      <c r="D1076" s="833" t="s">
        <v>3990</v>
      </c>
      <c r="E1076" s="834" t="s">
        <v>2089</v>
      </c>
      <c r="F1076" s="832" t="s">
        <v>2050</v>
      </c>
      <c r="G1076" s="832" t="s">
        <v>2254</v>
      </c>
      <c r="H1076" s="832" t="s">
        <v>576</v>
      </c>
      <c r="I1076" s="832" t="s">
        <v>2362</v>
      </c>
      <c r="J1076" s="832" t="s">
        <v>2363</v>
      </c>
      <c r="K1076" s="832" t="s">
        <v>1352</v>
      </c>
      <c r="L1076" s="835">
        <v>1000</v>
      </c>
      <c r="M1076" s="835">
        <v>7000</v>
      </c>
      <c r="N1076" s="832">
        <v>7</v>
      </c>
      <c r="O1076" s="836">
        <v>4</v>
      </c>
      <c r="P1076" s="835">
        <v>7000</v>
      </c>
      <c r="Q1076" s="837">
        <v>1</v>
      </c>
      <c r="R1076" s="832">
        <v>7</v>
      </c>
      <c r="S1076" s="837">
        <v>1</v>
      </c>
      <c r="T1076" s="836">
        <v>4</v>
      </c>
      <c r="U1076" s="838">
        <v>1</v>
      </c>
    </row>
    <row r="1077" spans="1:21" ht="14.4" customHeight="1" x14ac:dyDescent="0.3">
      <c r="A1077" s="831">
        <v>4</v>
      </c>
      <c r="B1077" s="832" t="s">
        <v>2047</v>
      </c>
      <c r="C1077" s="832" t="s">
        <v>2054</v>
      </c>
      <c r="D1077" s="833" t="s">
        <v>3990</v>
      </c>
      <c r="E1077" s="834" t="s">
        <v>2089</v>
      </c>
      <c r="F1077" s="832" t="s">
        <v>2050</v>
      </c>
      <c r="G1077" s="832" t="s">
        <v>2254</v>
      </c>
      <c r="H1077" s="832" t="s">
        <v>576</v>
      </c>
      <c r="I1077" s="832" t="s">
        <v>2953</v>
      </c>
      <c r="J1077" s="832" t="s">
        <v>2954</v>
      </c>
      <c r="K1077" s="832" t="s">
        <v>2955</v>
      </c>
      <c r="L1077" s="835">
        <v>3000</v>
      </c>
      <c r="M1077" s="835">
        <v>9000</v>
      </c>
      <c r="N1077" s="832">
        <v>3</v>
      </c>
      <c r="O1077" s="836">
        <v>1</v>
      </c>
      <c r="P1077" s="835">
        <v>9000</v>
      </c>
      <c r="Q1077" s="837">
        <v>1</v>
      </c>
      <c r="R1077" s="832">
        <v>3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4</v>
      </c>
      <c r="B1078" s="832" t="s">
        <v>2047</v>
      </c>
      <c r="C1078" s="832" t="s">
        <v>2054</v>
      </c>
      <c r="D1078" s="833" t="s">
        <v>3990</v>
      </c>
      <c r="E1078" s="834" t="s">
        <v>2089</v>
      </c>
      <c r="F1078" s="832" t="s">
        <v>2050</v>
      </c>
      <c r="G1078" s="832" t="s">
        <v>2254</v>
      </c>
      <c r="H1078" s="832" t="s">
        <v>576</v>
      </c>
      <c r="I1078" s="832" t="s">
        <v>2956</v>
      </c>
      <c r="J1078" s="832" t="s">
        <v>2954</v>
      </c>
      <c r="K1078" s="832" t="s">
        <v>2957</v>
      </c>
      <c r="L1078" s="835">
        <v>3000</v>
      </c>
      <c r="M1078" s="835">
        <v>12000</v>
      </c>
      <c r="N1078" s="832">
        <v>4</v>
      </c>
      <c r="O1078" s="836">
        <v>2</v>
      </c>
      <c r="P1078" s="835">
        <v>12000</v>
      </c>
      <c r="Q1078" s="837">
        <v>1</v>
      </c>
      <c r="R1078" s="832">
        <v>4</v>
      </c>
      <c r="S1078" s="837">
        <v>1</v>
      </c>
      <c r="T1078" s="836">
        <v>2</v>
      </c>
      <c r="U1078" s="838">
        <v>1</v>
      </c>
    </row>
    <row r="1079" spans="1:21" ht="14.4" customHeight="1" x14ac:dyDescent="0.3">
      <c r="A1079" s="831">
        <v>4</v>
      </c>
      <c r="B1079" s="832" t="s">
        <v>2047</v>
      </c>
      <c r="C1079" s="832" t="s">
        <v>2054</v>
      </c>
      <c r="D1079" s="833" t="s">
        <v>3990</v>
      </c>
      <c r="E1079" s="834" t="s">
        <v>2089</v>
      </c>
      <c r="F1079" s="832" t="s">
        <v>2050</v>
      </c>
      <c r="G1079" s="832" t="s">
        <v>2254</v>
      </c>
      <c r="H1079" s="832" t="s">
        <v>576</v>
      </c>
      <c r="I1079" s="832" t="s">
        <v>2364</v>
      </c>
      <c r="J1079" s="832" t="s">
        <v>2365</v>
      </c>
      <c r="K1079" s="832" t="s">
        <v>2361</v>
      </c>
      <c r="L1079" s="835">
        <v>300</v>
      </c>
      <c r="M1079" s="835">
        <v>4500</v>
      </c>
      <c r="N1079" s="832">
        <v>15</v>
      </c>
      <c r="O1079" s="836">
        <v>10</v>
      </c>
      <c r="P1079" s="835">
        <v>3300</v>
      </c>
      <c r="Q1079" s="837">
        <v>0.73333333333333328</v>
      </c>
      <c r="R1079" s="832">
        <v>11</v>
      </c>
      <c r="S1079" s="837">
        <v>0.73333333333333328</v>
      </c>
      <c r="T1079" s="836">
        <v>6</v>
      </c>
      <c r="U1079" s="838">
        <v>0.6</v>
      </c>
    </row>
    <row r="1080" spans="1:21" ht="14.4" customHeight="1" x14ac:dyDescent="0.3">
      <c r="A1080" s="831">
        <v>4</v>
      </c>
      <c r="B1080" s="832" t="s">
        <v>2047</v>
      </c>
      <c r="C1080" s="832" t="s">
        <v>2054</v>
      </c>
      <c r="D1080" s="833" t="s">
        <v>3990</v>
      </c>
      <c r="E1080" s="834" t="s">
        <v>2089</v>
      </c>
      <c r="F1080" s="832" t="s">
        <v>2050</v>
      </c>
      <c r="G1080" s="832" t="s">
        <v>2254</v>
      </c>
      <c r="H1080" s="832" t="s">
        <v>576</v>
      </c>
      <c r="I1080" s="832" t="s">
        <v>2366</v>
      </c>
      <c r="J1080" s="832" t="s">
        <v>2367</v>
      </c>
      <c r="K1080" s="832" t="s">
        <v>2361</v>
      </c>
      <c r="L1080" s="835">
        <v>300</v>
      </c>
      <c r="M1080" s="835">
        <v>2700</v>
      </c>
      <c r="N1080" s="832">
        <v>9</v>
      </c>
      <c r="O1080" s="836">
        <v>3</v>
      </c>
      <c r="P1080" s="835">
        <v>2700</v>
      </c>
      <c r="Q1080" s="837">
        <v>1</v>
      </c>
      <c r="R1080" s="832">
        <v>9</v>
      </c>
      <c r="S1080" s="837">
        <v>1</v>
      </c>
      <c r="T1080" s="836">
        <v>3</v>
      </c>
      <c r="U1080" s="838">
        <v>1</v>
      </c>
    </row>
    <row r="1081" spans="1:21" ht="14.4" customHeight="1" x14ac:dyDescent="0.3">
      <c r="A1081" s="831">
        <v>4</v>
      </c>
      <c r="B1081" s="832" t="s">
        <v>2047</v>
      </c>
      <c r="C1081" s="832" t="s">
        <v>2054</v>
      </c>
      <c r="D1081" s="833" t="s">
        <v>3990</v>
      </c>
      <c r="E1081" s="834" t="s">
        <v>2089</v>
      </c>
      <c r="F1081" s="832" t="s">
        <v>2050</v>
      </c>
      <c r="G1081" s="832" t="s">
        <v>2254</v>
      </c>
      <c r="H1081" s="832" t="s">
        <v>576</v>
      </c>
      <c r="I1081" s="832" t="s">
        <v>2958</v>
      </c>
      <c r="J1081" s="832" t="s">
        <v>2959</v>
      </c>
      <c r="K1081" s="832" t="s">
        <v>2960</v>
      </c>
      <c r="L1081" s="835">
        <v>525.23</v>
      </c>
      <c r="M1081" s="835">
        <v>525.23</v>
      </c>
      <c r="N1081" s="832">
        <v>1</v>
      </c>
      <c r="O1081" s="836">
        <v>1</v>
      </c>
      <c r="P1081" s="835">
        <v>525.23</v>
      </c>
      <c r="Q1081" s="837">
        <v>1</v>
      </c>
      <c r="R1081" s="832">
        <v>1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4</v>
      </c>
      <c r="B1082" s="832" t="s">
        <v>2047</v>
      </c>
      <c r="C1082" s="832" t="s">
        <v>2054</v>
      </c>
      <c r="D1082" s="833" t="s">
        <v>3990</v>
      </c>
      <c r="E1082" s="834" t="s">
        <v>2089</v>
      </c>
      <c r="F1082" s="832" t="s">
        <v>2050</v>
      </c>
      <c r="G1082" s="832" t="s">
        <v>2254</v>
      </c>
      <c r="H1082" s="832" t="s">
        <v>576</v>
      </c>
      <c r="I1082" s="832" t="s">
        <v>3441</v>
      </c>
      <c r="J1082" s="832" t="s">
        <v>3442</v>
      </c>
      <c r="K1082" s="832" t="s">
        <v>3443</v>
      </c>
      <c r="L1082" s="835">
        <v>856.97</v>
      </c>
      <c r="M1082" s="835">
        <v>9426.67</v>
      </c>
      <c r="N1082" s="832">
        <v>11</v>
      </c>
      <c r="O1082" s="836">
        <v>2</v>
      </c>
      <c r="P1082" s="835">
        <v>9426.67</v>
      </c>
      <c r="Q1082" s="837">
        <v>1</v>
      </c>
      <c r="R1082" s="832">
        <v>11</v>
      </c>
      <c r="S1082" s="837">
        <v>1</v>
      </c>
      <c r="T1082" s="836">
        <v>2</v>
      </c>
      <c r="U1082" s="838">
        <v>1</v>
      </c>
    </row>
    <row r="1083" spans="1:21" ht="14.4" customHeight="1" x14ac:dyDescent="0.3">
      <c r="A1083" s="831">
        <v>4</v>
      </c>
      <c r="B1083" s="832" t="s">
        <v>2047</v>
      </c>
      <c r="C1083" s="832" t="s">
        <v>2054</v>
      </c>
      <c r="D1083" s="833" t="s">
        <v>3990</v>
      </c>
      <c r="E1083" s="834" t="s">
        <v>2089</v>
      </c>
      <c r="F1083" s="832" t="s">
        <v>2050</v>
      </c>
      <c r="G1083" s="832" t="s">
        <v>2254</v>
      </c>
      <c r="H1083" s="832" t="s">
        <v>576</v>
      </c>
      <c r="I1083" s="832" t="s">
        <v>2371</v>
      </c>
      <c r="J1083" s="832" t="s">
        <v>2372</v>
      </c>
      <c r="K1083" s="832" t="s">
        <v>2373</v>
      </c>
      <c r="L1083" s="835">
        <v>370.4</v>
      </c>
      <c r="M1083" s="835">
        <v>370.4</v>
      </c>
      <c r="N1083" s="832">
        <v>1</v>
      </c>
      <c r="O1083" s="836">
        <v>1</v>
      </c>
      <c r="P1083" s="835">
        <v>370.4</v>
      </c>
      <c r="Q1083" s="837">
        <v>1</v>
      </c>
      <c r="R1083" s="832">
        <v>1</v>
      </c>
      <c r="S1083" s="837">
        <v>1</v>
      </c>
      <c r="T1083" s="836">
        <v>1</v>
      </c>
      <c r="U1083" s="838">
        <v>1</v>
      </c>
    </row>
    <row r="1084" spans="1:21" ht="14.4" customHeight="1" x14ac:dyDescent="0.3">
      <c r="A1084" s="831">
        <v>4</v>
      </c>
      <c r="B1084" s="832" t="s">
        <v>2047</v>
      </c>
      <c r="C1084" s="832" t="s">
        <v>2054</v>
      </c>
      <c r="D1084" s="833" t="s">
        <v>3990</v>
      </c>
      <c r="E1084" s="834" t="s">
        <v>2089</v>
      </c>
      <c r="F1084" s="832" t="s">
        <v>2050</v>
      </c>
      <c r="G1084" s="832" t="s">
        <v>2254</v>
      </c>
      <c r="H1084" s="832" t="s">
        <v>576</v>
      </c>
      <c r="I1084" s="832" t="s">
        <v>2964</v>
      </c>
      <c r="J1084" s="832" t="s">
        <v>2965</v>
      </c>
      <c r="K1084" s="832" t="s">
        <v>2966</v>
      </c>
      <c r="L1084" s="835">
        <v>453.2</v>
      </c>
      <c r="M1084" s="835">
        <v>453.2</v>
      </c>
      <c r="N1084" s="832">
        <v>1</v>
      </c>
      <c r="O1084" s="836">
        <v>1</v>
      </c>
      <c r="P1084" s="835">
        <v>453.2</v>
      </c>
      <c r="Q1084" s="837">
        <v>1</v>
      </c>
      <c r="R1084" s="832">
        <v>1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4</v>
      </c>
      <c r="B1085" s="832" t="s">
        <v>2047</v>
      </c>
      <c r="C1085" s="832" t="s">
        <v>2054</v>
      </c>
      <c r="D1085" s="833" t="s">
        <v>3990</v>
      </c>
      <c r="E1085" s="834" t="s">
        <v>2089</v>
      </c>
      <c r="F1085" s="832" t="s">
        <v>2050</v>
      </c>
      <c r="G1085" s="832" t="s">
        <v>2254</v>
      </c>
      <c r="H1085" s="832" t="s">
        <v>576</v>
      </c>
      <c r="I1085" s="832" t="s">
        <v>2374</v>
      </c>
      <c r="J1085" s="832" t="s">
        <v>2375</v>
      </c>
      <c r="K1085" s="832" t="s">
        <v>2376</v>
      </c>
      <c r="L1085" s="835">
        <v>761.3</v>
      </c>
      <c r="M1085" s="835">
        <v>2283.8999999999996</v>
      </c>
      <c r="N1085" s="832">
        <v>3</v>
      </c>
      <c r="O1085" s="836">
        <v>1</v>
      </c>
      <c r="P1085" s="835">
        <v>2283.8999999999996</v>
      </c>
      <c r="Q1085" s="837">
        <v>1</v>
      </c>
      <c r="R1085" s="832">
        <v>3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4</v>
      </c>
      <c r="B1086" s="832" t="s">
        <v>2047</v>
      </c>
      <c r="C1086" s="832" t="s">
        <v>2054</v>
      </c>
      <c r="D1086" s="833" t="s">
        <v>3990</v>
      </c>
      <c r="E1086" s="834" t="s">
        <v>2089</v>
      </c>
      <c r="F1086" s="832" t="s">
        <v>2050</v>
      </c>
      <c r="G1086" s="832" t="s">
        <v>2254</v>
      </c>
      <c r="H1086" s="832" t="s">
        <v>576</v>
      </c>
      <c r="I1086" s="832" t="s">
        <v>2377</v>
      </c>
      <c r="J1086" s="832" t="s">
        <v>2378</v>
      </c>
      <c r="K1086" s="832" t="s">
        <v>2379</v>
      </c>
      <c r="L1086" s="835">
        <v>198.08</v>
      </c>
      <c r="M1086" s="835">
        <v>792.32</v>
      </c>
      <c r="N1086" s="832">
        <v>4</v>
      </c>
      <c r="O1086" s="836">
        <v>3</v>
      </c>
      <c r="P1086" s="835">
        <v>792.32</v>
      </c>
      <c r="Q1086" s="837">
        <v>1</v>
      </c>
      <c r="R1086" s="832">
        <v>4</v>
      </c>
      <c r="S1086" s="837">
        <v>1</v>
      </c>
      <c r="T1086" s="836">
        <v>3</v>
      </c>
      <c r="U1086" s="838">
        <v>1</v>
      </c>
    </row>
    <row r="1087" spans="1:21" ht="14.4" customHeight="1" x14ac:dyDescent="0.3">
      <c r="A1087" s="831">
        <v>4</v>
      </c>
      <c r="B1087" s="832" t="s">
        <v>2047</v>
      </c>
      <c r="C1087" s="832" t="s">
        <v>2054</v>
      </c>
      <c r="D1087" s="833" t="s">
        <v>3990</v>
      </c>
      <c r="E1087" s="834" t="s">
        <v>2089</v>
      </c>
      <c r="F1087" s="832" t="s">
        <v>2050</v>
      </c>
      <c r="G1087" s="832" t="s">
        <v>2254</v>
      </c>
      <c r="H1087" s="832" t="s">
        <v>576</v>
      </c>
      <c r="I1087" s="832" t="s">
        <v>2380</v>
      </c>
      <c r="J1087" s="832" t="s">
        <v>2381</v>
      </c>
      <c r="K1087" s="832" t="s">
        <v>2382</v>
      </c>
      <c r="L1087" s="835">
        <v>1500</v>
      </c>
      <c r="M1087" s="835">
        <v>19500</v>
      </c>
      <c r="N1087" s="832">
        <v>13</v>
      </c>
      <c r="O1087" s="836">
        <v>2</v>
      </c>
      <c r="P1087" s="835">
        <v>19500</v>
      </c>
      <c r="Q1087" s="837">
        <v>1</v>
      </c>
      <c r="R1087" s="832">
        <v>13</v>
      </c>
      <c r="S1087" s="837">
        <v>1</v>
      </c>
      <c r="T1087" s="836">
        <v>2</v>
      </c>
      <c r="U1087" s="838">
        <v>1</v>
      </c>
    </row>
    <row r="1088" spans="1:21" ht="14.4" customHeight="1" x14ac:dyDescent="0.3">
      <c r="A1088" s="831">
        <v>4</v>
      </c>
      <c r="B1088" s="832" t="s">
        <v>2047</v>
      </c>
      <c r="C1088" s="832" t="s">
        <v>2054</v>
      </c>
      <c r="D1088" s="833" t="s">
        <v>3990</v>
      </c>
      <c r="E1088" s="834" t="s">
        <v>2089</v>
      </c>
      <c r="F1088" s="832" t="s">
        <v>2050</v>
      </c>
      <c r="G1088" s="832" t="s">
        <v>2254</v>
      </c>
      <c r="H1088" s="832" t="s">
        <v>576</v>
      </c>
      <c r="I1088" s="832" t="s">
        <v>2383</v>
      </c>
      <c r="J1088" s="832" t="s">
        <v>2381</v>
      </c>
      <c r="K1088" s="832" t="s">
        <v>2384</v>
      </c>
      <c r="L1088" s="835">
        <v>1500</v>
      </c>
      <c r="M1088" s="835">
        <v>33000</v>
      </c>
      <c r="N1088" s="832">
        <v>22</v>
      </c>
      <c r="O1088" s="836">
        <v>4</v>
      </c>
      <c r="P1088" s="835">
        <v>15000</v>
      </c>
      <c r="Q1088" s="837">
        <v>0.45454545454545453</v>
      </c>
      <c r="R1088" s="832">
        <v>10</v>
      </c>
      <c r="S1088" s="837">
        <v>0.45454545454545453</v>
      </c>
      <c r="T1088" s="836">
        <v>2</v>
      </c>
      <c r="U1088" s="838">
        <v>0.5</v>
      </c>
    </row>
    <row r="1089" spans="1:21" ht="14.4" customHeight="1" x14ac:dyDescent="0.3">
      <c r="A1089" s="831">
        <v>4</v>
      </c>
      <c r="B1089" s="832" t="s">
        <v>2047</v>
      </c>
      <c r="C1089" s="832" t="s">
        <v>2054</v>
      </c>
      <c r="D1089" s="833" t="s">
        <v>3990</v>
      </c>
      <c r="E1089" s="834" t="s">
        <v>2089</v>
      </c>
      <c r="F1089" s="832" t="s">
        <v>2050</v>
      </c>
      <c r="G1089" s="832" t="s">
        <v>2254</v>
      </c>
      <c r="H1089" s="832" t="s">
        <v>576</v>
      </c>
      <c r="I1089" s="832" t="s">
        <v>3530</v>
      </c>
      <c r="J1089" s="832" t="s">
        <v>3531</v>
      </c>
      <c r="K1089" s="832" t="s">
        <v>3532</v>
      </c>
      <c r="L1089" s="835">
        <v>540</v>
      </c>
      <c r="M1089" s="835">
        <v>1080</v>
      </c>
      <c r="N1089" s="832">
        <v>2</v>
      </c>
      <c r="O1089" s="836">
        <v>2</v>
      </c>
      <c r="P1089" s="835">
        <v>1080</v>
      </c>
      <c r="Q1089" s="837">
        <v>1</v>
      </c>
      <c r="R1089" s="832">
        <v>2</v>
      </c>
      <c r="S1089" s="837">
        <v>1</v>
      </c>
      <c r="T1089" s="836">
        <v>2</v>
      </c>
      <c r="U1089" s="838">
        <v>1</v>
      </c>
    </row>
    <row r="1090" spans="1:21" ht="14.4" customHeight="1" x14ac:dyDescent="0.3">
      <c r="A1090" s="831">
        <v>4</v>
      </c>
      <c r="B1090" s="832" t="s">
        <v>2047</v>
      </c>
      <c r="C1090" s="832" t="s">
        <v>2054</v>
      </c>
      <c r="D1090" s="833" t="s">
        <v>3990</v>
      </c>
      <c r="E1090" s="834" t="s">
        <v>2089</v>
      </c>
      <c r="F1090" s="832" t="s">
        <v>2050</v>
      </c>
      <c r="G1090" s="832" t="s">
        <v>2254</v>
      </c>
      <c r="H1090" s="832" t="s">
        <v>576</v>
      </c>
      <c r="I1090" s="832" t="s">
        <v>2388</v>
      </c>
      <c r="J1090" s="832" t="s">
        <v>2389</v>
      </c>
      <c r="K1090" s="832" t="s">
        <v>2390</v>
      </c>
      <c r="L1090" s="835">
        <v>2816</v>
      </c>
      <c r="M1090" s="835">
        <v>50688</v>
      </c>
      <c r="N1090" s="832">
        <v>18</v>
      </c>
      <c r="O1090" s="836">
        <v>3</v>
      </c>
      <c r="P1090" s="835">
        <v>33792</v>
      </c>
      <c r="Q1090" s="837">
        <v>0.66666666666666663</v>
      </c>
      <c r="R1090" s="832">
        <v>12</v>
      </c>
      <c r="S1090" s="837">
        <v>0.66666666666666663</v>
      </c>
      <c r="T1090" s="836">
        <v>2</v>
      </c>
      <c r="U1090" s="838">
        <v>0.66666666666666663</v>
      </c>
    </row>
    <row r="1091" spans="1:21" ht="14.4" customHeight="1" x14ac:dyDescent="0.3">
      <c r="A1091" s="831">
        <v>4</v>
      </c>
      <c r="B1091" s="832" t="s">
        <v>2047</v>
      </c>
      <c r="C1091" s="832" t="s">
        <v>2054</v>
      </c>
      <c r="D1091" s="833" t="s">
        <v>3990</v>
      </c>
      <c r="E1091" s="834" t="s">
        <v>2089</v>
      </c>
      <c r="F1091" s="832" t="s">
        <v>2050</v>
      </c>
      <c r="G1091" s="832" t="s">
        <v>2254</v>
      </c>
      <c r="H1091" s="832" t="s">
        <v>576</v>
      </c>
      <c r="I1091" s="832" t="s">
        <v>2394</v>
      </c>
      <c r="J1091" s="832" t="s">
        <v>2395</v>
      </c>
      <c r="K1091" s="832" t="s">
        <v>2396</v>
      </c>
      <c r="L1091" s="835">
        <v>1781.3</v>
      </c>
      <c r="M1091" s="835">
        <v>24938.199999999997</v>
      </c>
      <c r="N1091" s="832">
        <v>14</v>
      </c>
      <c r="O1091" s="836">
        <v>3</v>
      </c>
      <c r="P1091" s="835">
        <v>24938.199999999997</v>
      </c>
      <c r="Q1091" s="837">
        <v>1</v>
      </c>
      <c r="R1091" s="832">
        <v>14</v>
      </c>
      <c r="S1091" s="837">
        <v>1</v>
      </c>
      <c r="T1091" s="836">
        <v>3</v>
      </c>
      <c r="U1091" s="838">
        <v>1</v>
      </c>
    </row>
    <row r="1092" spans="1:21" ht="14.4" customHeight="1" x14ac:dyDescent="0.3">
      <c r="A1092" s="831">
        <v>4</v>
      </c>
      <c r="B1092" s="832" t="s">
        <v>2047</v>
      </c>
      <c r="C1092" s="832" t="s">
        <v>2054</v>
      </c>
      <c r="D1092" s="833" t="s">
        <v>3990</v>
      </c>
      <c r="E1092" s="834" t="s">
        <v>2089</v>
      </c>
      <c r="F1092" s="832" t="s">
        <v>2050</v>
      </c>
      <c r="G1092" s="832" t="s">
        <v>2254</v>
      </c>
      <c r="H1092" s="832" t="s">
        <v>576</v>
      </c>
      <c r="I1092" s="832" t="s">
        <v>2399</v>
      </c>
      <c r="J1092" s="832" t="s">
        <v>2338</v>
      </c>
      <c r="K1092" s="832" t="s">
        <v>2400</v>
      </c>
      <c r="L1092" s="835">
        <v>711.08</v>
      </c>
      <c r="M1092" s="835">
        <v>7110.8</v>
      </c>
      <c r="N1092" s="832">
        <v>10</v>
      </c>
      <c r="O1092" s="836">
        <v>2</v>
      </c>
      <c r="P1092" s="835">
        <v>7110.8</v>
      </c>
      <c r="Q1092" s="837">
        <v>1</v>
      </c>
      <c r="R1092" s="832">
        <v>10</v>
      </c>
      <c r="S1092" s="837">
        <v>1</v>
      </c>
      <c r="T1092" s="836">
        <v>2</v>
      </c>
      <c r="U1092" s="838">
        <v>1</v>
      </c>
    </row>
    <row r="1093" spans="1:21" ht="14.4" customHeight="1" x14ac:dyDescent="0.3">
      <c r="A1093" s="831">
        <v>4</v>
      </c>
      <c r="B1093" s="832" t="s">
        <v>2047</v>
      </c>
      <c r="C1093" s="832" t="s">
        <v>2054</v>
      </c>
      <c r="D1093" s="833" t="s">
        <v>3990</v>
      </c>
      <c r="E1093" s="834" t="s">
        <v>2089</v>
      </c>
      <c r="F1093" s="832" t="s">
        <v>2050</v>
      </c>
      <c r="G1093" s="832" t="s">
        <v>2254</v>
      </c>
      <c r="H1093" s="832" t="s">
        <v>576</v>
      </c>
      <c r="I1093" s="832" t="s">
        <v>2973</v>
      </c>
      <c r="J1093" s="832" t="s">
        <v>2974</v>
      </c>
      <c r="K1093" s="832" t="s">
        <v>2975</v>
      </c>
      <c r="L1093" s="835">
        <v>761.3</v>
      </c>
      <c r="M1093" s="835">
        <v>4567.7999999999993</v>
      </c>
      <c r="N1093" s="832">
        <v>6</v>
      </c>
      <c r="O1093" s="836">
        <v>1</v>
      </c>
      <c r="P1093" s="835">
        <v>4567.7999999999993</v>
      </c>
      <c r="Q1093" s="837">
        <v>1</v>
      </c>
      <c r="R1093" s="832">
        <v>6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4</v>
      </c>
      <c r="B1094" s="832" t="s">
        <v>2047</v>
      </c>
      <c r="C1094" s="832" t="s">
        <v>2054</v>
      </c>
      <c r="D1094" s="833" t="s">
        <v>3990</v>
      </c>
      <c r="E1094" s="834" t="s">
        <v>2089</v>
      </c>
      <c r="F1094" s="832" t="s">
        <v>2050</v>
      </c>
      <c r="G1094" s="832" t="s">
        <v>2254</v>
      </c>
      <c r="H1094" s="832" t="s">
        <v>576</v>
      </c>
      <c r="I1094" s="832" t="s">
        <v>2401</v>
      </c>
      <c r="J1094" s="832" t="s">
        <v>2402</v>
      </c>
      <c r="K1094" s="832" t="s">
        <v>2403</v>
      </c>
      <c r="L1094" s="835">
        <v>3000</v>
      </c>
      <c r="M1094" s="835">
        <v>9000</v>
      </c>
      <c r="N1094" s="832">
        <v>3</v>
      </c>
      <c r="O1094" s="836">
        <v>1</v>
      </c>
      <c r="P1094" s="835">
        <v>9000</v>
      </c>
      <c r="Q1094" s="837">
        <v>1</v>
      </c>
      <c r="R1094" s="832">
        <v>3</v>
      </c>
      <c r="S1094" s="837">
        <v>1</v>
      </c>
      <c r="T1094" s="836">
        <v>1</v>
      </c>
      <c r="U1094" s="838">
        <v>1</v>
      </c>
    </row>
    <row r="1095" spans="1:21" ht="14.4" customHeight="1" x14ac:dyDescent="0.3">
      <c r="A1095" s="831">
        <v>4</v>
      </c>
      <c r="B1095" s="832" t="s">
        <v>2047</v>
      </c>
      <c r="C1095" s="832" t="s">
        <v>2054</v>
      </c>
      <c r="D1095" s="833" t="s">
        <v>3990</v>
      </c>
      <c r="E1095" s="834" t="s">
        <v>2089</v>
      </c>
      <c r="F1095" s="832" t="s">
        <v>2050</v>
      </c>
      <c r="G1095" s="832" t="s">
        <v>2254</v>
      </c>
      <c r="H1095" s="832" t="s">
        <v>576</v>
      </c>
      <c r="I1095" s="832" t="s">
        <v>2404</v>
      </c>
      <c r="J1095" s="832" t="s">
        <v>2405</v>
      </c>
      <c r="K1095" s="832" t="s">
        <v>2284</v>
      </c>
      <c r="L1095" s="835">
        <v>556.46</v>
      </c>
      <c r="M1095" s="835">
        <v>2782.3</v>
      </c>
      <c r="N1095" s="832">
        <v>5</v>
      </c>
      <c r="O1095" s="836">
        <v>4</v>
      </c>
      <c r="P1095" s="835">
        <v>2782.3</v>
      </c>
      <c r="Q1095" s="837">
        <v>1</v>
      </c>
      <c r="R1095" s="832">
        <v>5</v>
      </c>
      <c r="S1095" s="837">
        <v>1</v>
      </c>
      <c r="T1095" s="836">
        <v>4</v>
      </c>
      <c r="U1095" s="838">
        <v>1</v>
      </c>
    </row>
    <row r="1096" spans="1:21" ht="14.4" customHeight="1" x14ac:dyDescent="0.3">
      <c r="A1096" s="831">
        <v>4</v>
      </c>
      <c r="B1096" s="832" t="s">
        <v>2047</v>
      </c>
      <c r="C1096" s="832" t="s">
        <v>2054</v>
      </c>
      <c r="D1096" s="833" t="s">
        <v>3990</v>
      </c>
      <c r="E1096" s="834" t="s">
        <v>2089</v>
      </c>
      <c r="F1096" s="832" t="s">
        <v>2050</v>
      </c>
      <c r="G1096" s="832" t="s">
        <v>2254</v>
      </c>
      <c r="H1096" s="832" t="s">
        <v>576</v>
      </c>
      <c r="I1096" s="832" t="s">
        <v>2406</v>
      </c>
      <c r="J1096" s="832" t="s">
        <v>2407</v>
      </c>
      <c r="K1096" s="832" t="s">
        <v>2408</v>
      </c>
      <c r="L1096" s="835">
        <v>1248</v>
      </c>
      <c r="M1096" s="835">
        <v>3744</v>
      </c>
      <c r="N1096" s="832">
        <v>3</v>
      </c>
      <c r="O1096" s="836">
        <v>1</v>
      </c>
      <c r="P1096" s="835">
        <v>3744</v>
      </c>
      <c r="Q1096" s="837">
        <v>1</v>
      </c>
      <c r="R1096" s="832">
        <v>3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4</v>
      </c>
      <c r="B1097" s="832" t="s">
        <v>2047</v>
      </c>
      <c r="C1097" s="832" t="s">
        <v>2054</v>
      </c>
      <c r="D1097" s="833" t="s">
        <v>3990</v>
      </c>
      <c r="E1097" s="834" t="s">
        <v>2089</v>
      </c>
      <c r="F1097" s="832" t="s">
        <v>2050</v>
      </c>
      <c r="G1097" s="832" t="s">
        <v>2254</v>
      </c>
      <c r="H1097" s="832" t="s">
        <v>576</v>
      </c>
      <c r="I1097" s="832" t="s">
        <v>2976</v>
      </c>
      <c r="J1097" s="832" t="s">
        <v>2332</v>
      </c>
      <c r="K1097" s="832" t="s">
        <v>2977</v>
      </c>
      <c r="L1097" s="835">
        <v>761.3</v>
      </c>
      <c r="M1097" s="835">
        <v>9135.5999999999985</v>
      </c>
      <c r="N1097" s="832">
        <v>12</v>
      </c>
      <c r="O1097" s="836">
        <v>2</v>
      </c>
      <c r="P1097" s="835">
        <v>4567.7999999999993</v>
      </c>
      <c r="Q1097" s="837">
        <v>0.5</v>
      </c>
      <c r="R1097" s="832">
        <v>6</v>
      </c>
      <c r="S1097" s="837">
        <v>0.5</v>
      </c>
      <c r="T1097" s="836">
        <v>1</v>
      </c>
      <c r="U1097" s="838">
        <v>0.5</v>
      </c>
    </row>
    <row r="1098" spans="1:21" ht="14.4" customHeight="1" x14ac:dyDescent="0.3">
      <c r="A1098" s="831">
        <v>4</v>
      </c>
      <c r="B1098" s="832" t="s">
        <v>2047</v>
      </c>
      <c r="C1098" s="832" t="s">
        <v>2054</v>
      </c>
      <c r="D1098" s="833" t="s">
        <v>3990</v>
      </c>
      <c r="E1098" s="834" t="s">
        <v>2089</v>
      </c>
      <c r="F1098" s="832" t="s">
        <v>2050</v>
      </c>
      <c r="G1098" s="832" t="s">
        <v>2254</v>
      </c>
      <c r="H1098" s="832" t="s">
        <v>576</v>
      </c>
      <c r="I1098" s="832" t="s">
        <v>2409</v>
      </c>
      <c r="J1098" s="832" t="s">
        <v>2410</v>
      </c>
      <c r="K1098" s="832" t="s">
        <v>2411</v>
      </c>
      <c r="L1098" s="835">
        <v>1124.9000000000001</v>
      </c>
      <c r="M1098" s="835">
        <v>59619.7</v>
      </c>
      <c r="N1098" s="832">
        <v>53</v>
      </c>
      <c r="O1098" s="836">
        <v>21</v>
      </c>
      <c r="P1098" s="835">
        <v>59619.7</v>
      </c>
      <c r="Q1098" s="837">
        <v>1</v>
      </c>
      <c r="R1098" s="832">
        <v>53</v>
      </c>
      <c r="S1098" s="837">
        <v>1</v>
      </c>
      <c r="T1098" s="836">
        <v>21</v>
      </c>
      <c r="U1098" s="838">
        <v>1</v>
      </c>
    </row>
    <row r="1099" spans="1:21" ht="14.4" customHeight="1" x14ac:dyDescent="0.3">
      <c r="A1099" s="831">
        <v>4</v>
      </c>
      <c r="B1099" s="832" t="s">
        <v>2047</v>
      </c>
      <c r="C1099" s="832" t="s">
        <v>2054</v>
      </c>
      <c r="D1099" s="833" t="s">
        <v>3990</v>
      </c>
      <c r="E1099" s="834" t="s">
        <v>2089</v>
      </c>
      <c r="F1099" s="832" t="s">
        <v>2050</v>
      </c>
      <c r="G1099" s="832" t="s">
        <v>2254</v>
      </c>
      <c r="H1099" s="832" t="s">
        <v>576</v>
      </c>
      <c r="I1099" s="832" t="s">
        <v>2412</v>
      </c>
      <c r="J1099" s="832" t="s">
        <v>2413</v>
      </c>
      <c r="K1099" s="832" t="s">
        <v>1352</v>
      </c>
      <c r="L1099" s="835">
        <v>590.5</v>
      </c>
      <c r="M1099" s="835">
        <v>3543</v>
      </c>
      <c r="N1099" s="832">
        <v>6</v>
      </c>
      <c r="O1099" s="836">
        <v>6</v>
      </c>
      <c r="P1099" s="835">
        <v>3543</v>
      </c>
      <c r="Q1099" s="837">
        <v>1</v>
      </c>
      <c r="R1099" s="832">
        <v>6</v>
      </c>
      <c r="S1099" s="837">
        <v>1</v>
      </c>
      <c r="T1099" s="836">
        <v>6</v>
      </c>
      <c r="U1099" s="838">
        <v>1</v>
      </c>
    </row>
    <row r="1100" spans="1:21" ht="14.4" customHeight="1" x14ac:dyDescent="0.3">
      <c r="A1100" s="831">
        <v>4</v>
      </c>
      <c r="B1100" s="832" t="s">
        <v>2047</v>
      </c>
      <c r="C1100" s="832" t="s">
        <v>2054</v>
      </c>
      <c r="D1100" s="833" t="s">
        <v>3990</v>
      </c>
      <c r="E1100" s="834" t="s">
        <v>2089</v>
      </c>
      <c r="F1100" s="832" t="s">
        <v>2050</v>
      </c>
      <c r="G1100" s="832" t="s">
        <v>2254</v>
      </c>
      <c r="H1100" s="832" t="s">
        <v>576</v>
      </c>
      <c r="I1100" s="832" t="s">
        <v>2414</v>
      </c>
      <c r="J1100" s="832" t="s">
        <v>2415</v>
      </c>
      <c r="K1100" s="832" t="s">
        <v>2416</v>
      </c>
      <c r="L1100" s="835">
        <v>299.25</v>
      </c>
      <c r="M1100" s="835">
        <v>3591</v>
      </c>
      <c r="N1100" s="832">
        <v>12</v>
      </c>
      <c r="O1100" s="836">
        <v>7</v>
      </c>
      <c r="P1100" s="835">
        <v>3291.75</v>
      </c>
      <c r="Q1100" s="837">
        <v>0.91666666666666663</v>
      </c>
      <c r="R1100" s="832">
        <v>11</v>
      </c>
      <c r="S1100" s="837">
        <v>0.91666666666666663</v>
      </c>
      <c r="T1100" s="836">
        <v>6</v>
      </c>
      <c r="U1100" s="838">
        <v>0.8571428571428571</v>
      </c>
    </row>
    <row r="1101" spans="1:21" ht="14.4" customHeight="1" x14ac:dyDescent="0.3">
      <c r="A1101" s="831">
        <v>4</v>
      </c>
      <c r="B1101" s="832" t="s">
        <v>2047</v>
      </c>
      <c r="C1101" s="832" t="s">
        <v>2054</v>
      </c>
      <c r="D1101" s="833" t="s">
        <v>3990</v>
      </c>
      <c r="E1101" s="834" t="s">
        <v>2089</v>
      </c>
      <c r="F1101" s="832" t="s">
        <v>2050</v>
      </c>
      <c r="G1101" s="832" t="s">
        <v>2254</v>
      </c>
      <c r="H1101" s="832" t="s">
        <v>576</v>
      </c>
      <c r="I1101" s="832" t="s">
        <v>2417</v>
      </c>
      <c r="J1101" s="832" t="s">
        <v>2418</v>
      </c>
      <c r="K1101" s="832" t="s">
        <v>2370</v>
      </c>
      <c r="L1101" s="835">
        <v>311</v>
      </c>
      <c r="M1101" s="835">
        <v>1866</v>
      </c>
      <c r="N1101" s="832">
        <v>6</v>
      </c>
      <c r="O1101" s="836">
        <v>3</v>
      </c>
      <c r="P1101" s="835">
        <v>1244</v>
      </c>
      <c r="Q1101" s="837">
        <v>0.66666666666666663</v>
      </c>
      <c r="R1101" s="832">
        <v>4</v>
      </c>
      <c r="S1101" s="837">
        <v>0.66666666666666663</v>
      </c>
      <c r="T1101" s="836">
        <v>2</v>
      </c>
      <c r="U1101" s="838">
        <v>0.66666666666666663</v>
      </c>
    </row>
    <row r="1102" spans="1:21" ht="14.4" customHeight="1" x14ac:dyDescent="0.3">
      <c r="A1102" s="831">
        <v>4</v>
      </c>
      <c r="B1102" s="832" t="s">
        <v>2047</v>
      </c>
      <c r="C1102" s="832" t="s">
        <v>2054</v>
      </c>
      <c r="D1102" s="833" t="s">
        <v>3990</v>
      </c>
      <c r="E1102" s="834" t="s">
        <v>2089</v>
      </c>
      <c r="F1102" s="832" t="s">
        <v>2050</v>
      </c>
      <c r="G1102" s="832" t="s">
        <v>2254</v>
      </c>
      <c r="H1102" s="832" t="s">
        <v>576</v>
      </c>
      <c r="I1102" s="832" t="s">
        <v>2419</v>
      </c>
      <c r="J1102" s="832" t="s">
        <v>2420</v>
      </c>
      <c r="K1102" s="832" t="s">
        <v>2421</v>
      </c>
      <c r="L1102" s="835">
        <v>560.95000000000005</v>
      </c>
      <c r="M1102" s="835">
        <v>560.95000000000005</v>
      </c>
      <c r="N1102" s="832">
        <v>1</v>
      </c>
      <c r="O1102" s="836">
        <v>1</v>
      </c>
      <c r="P1102" s="835">
        <v>560.95000000000005</v>
      </c>
      <c r="Q1102" s="837">
        <v>1</v>
      </c>
      <c r="R1102" s="832">
        <v>1</v>
      </c>
      <c r="S1102" s="837">
        <v>1</v>
      </c>
      <c r="T1102" s="836">
        <v>1</v>
      </c>
      <c r="U1102" s="838">
        <v>1</v>
      </c>
    </row>
    <row r="1103" spans="1:21" ht="14.4" customHeight="1" x14ac:dyDescent="0.3">
      <c r="A1103" s="831">
        <v>4</v>
      </c>
      <c r="B1103" s="832" t="s">
        <v>2047</v>
      </c>
      <c r="C1103" s="832" t="s">
        <v>2054</v>
      </c>
      <c r="D1103" s="833" t="s">
        <v>3990</v>
      </c>
      <c r="E1103" s="834" t="s">
        <v>2089</v>
      </c>
      <c r="F1103" s="832" t="s">
        <v>2050</v>
      </c>
      <c r="G1103" s="832" t="s">
        <v>2254</v>
      </c>
      <c r="H1103" s="832" t="s">
        <v>576</v>
      </c>
      <c r="I1103" s="832" t="s">
        <v>2425</v>
      </c>
      <c r="J1103" s="832" t="s">
        <v>2426</v>
      </c>
      <c r="K1103" s="832" t="s">
        <v>2427</v>
      </c>
      <c r="L1103" s="835">
        <v>1435.97</v>
      </c>
      <c r="M1103" s="835">
        <v>8615.82</v>
      </c>
      <c r="N1103" s="832">
        <v>6</v>
      </c>
      <c r="O1103" s="836">
        <v>2</v>
      </c>
      <c r="P1103" s="835">
        <v>8615.82</v>
      </c>
      <c r="Q1103" s="837">
        <v>1</v>
      </c>
      <c r="R1103" s="832">
        <v>6</v>
      </c>
      <c r="S1103" s="837">
        <v>1</v>
      </c>
      <c r="T1103" s="836">
        <v>2</v>
      </c>
      <c r="U1103" s="838">
        <v>1</v>
      </c>
    </row>
    <row r="1104" spans="1:21" ht="14.4" customHeight="1" x14ac:dyDescent="0.3">
      <c r="A1104" s="831">
        <v>4</v>
      </c>
      <c r="B1104" s="832" t="s">
        <v>2047</v>
      </c>
      <c r="C1104" s="832" t="s">
        <v>2054</v>
      </c>
      <c r="D1104" s="833" t="s">
        <v>3990</v>
      </c>
      <c r="E1104" s="834" t="s">
        <v>2089</v>
      </c>
      <c r="F1104" s="832" t="s">
        <v>2050</v>
      </c>
      <c r="G1104" s="832" t="s">
        <v>2254</v>
      </c>
      <c r="H1104" s="832" t="s">
        <v>576</v>
      </c>
      <c r="I1104" s="832" t="s">
        <v>2431</v>
      </c>
      <c r="J1104" s="832" t="s">
        <v>2432</v>
      </c>
      <c r="K1104" s="832" t="s">
        <v>2433</v>
      </c>
      <c r="L1104" s="835">
        <v>304.69</v>
      </c>
      <c r="M1104" s="835">
        <v>1218.76</v>
      </c>
      <c r="N1104" s="832">
        <v>4</v>
      </c>
      <c r="O1104" s="836">
        <v>2</v>
      </c>
      <c r="P1104" s="835">
        <v>914.06999999999994</v>
      </c>
      <c r="Q1104" s="837">
        <v>0.75</v>
      </c>
      <c r="R1104" s="832">
        <v>3</v>
      </c>
      <c r="S1104" s="837">
        <v>0.75</v>
      </c>
      <c r="T1104" s="836">
        <v>1</v>
      </c>
      <c r="U1104" s="838">
        <v>0.5</v>
      </c>
    </row>
    <row r="1105" spans="1:21" ht="14.4" customHeight="1" x14ac:dyDescent="0.3">
      <c r="A1105" s="831">
        <v>4</v>
      </c>
      <c r="B1105" s="832" t="s">
        <v>2047</v>
      </c>
      <c r="C1105" s="832" t="s">
        <v>2054</v>
      </c>
      <c r="D1105" s="833" t="s">
        <v>3990</v>
      </c>
      <c r="E1105" s="834" t="s">
        <v>2089</v>
      </c>
      <c r="F1105" s="832" t="s">
        <v>2050</v>
      </c>
      <c r="G1105" s="832" t="s">
        <v>2254</v>
      </c>
      <c r="H1105" s="832" t="s">
        <v>576</v>
      </c>
      <c r="I1105" s="832" t="s">
        <v>2434</v>
      </c>
      <c r="J1105" s="832" t="s">
        <v>2435</v>
      </c>
      <c r="K1105" s="832" t="s">
        <v>2436</v>
      </c>
      <c r="L1105" s="835">
        <v>1500.3</v>
      </c>
      <c r="M1105" s="835">
        <v>3000.6</v>
      </c>
      <c r="N1105" s="832">
        <v>2</v>
      </c>
      <c r="O1105" s="836">
        <v>1</v>
      </c>
      <c r="P1105" s="835">
        <v>3000.6</v>
      </c>
      <c r="Q1105" s="837">
        <v>1</v>
      </c>
      <c r="R1105" s="832">
        <v>2</v>
      </c>
      <c r="S1105" s="837">
        <v>1</v>
      </c>
      <c r="T1105" s="836">
        <v>1</v>
      </c>
      <c r="U1105" s="838">
        <v>1</v>
      </c>
    </row>
    <row r="1106" spans="1:21" ht="14.4" customHeight="1" x14ac:dyDescent="0.3">
      <c r="A1106" s="831">
        <v>4</v>
      </c>
      <c r="B1106" s="832" t="s">
        <v>2047</v>
      </c>
      <c r="C1106" s="832" t="s">
        <v>2054</v>
      </c>
      <c r="D1106" s="833" t="s">
        <v>3990</v>
      </c>
      <c r="E1106" s="834" t="s">
        <v>2089</v>
      </c>
      <c r="F1106" s="832" t="s">
        <v>2050</v>
      </c>
      <c r="G1106" s="832" t="s">
        <v>2254</v>
      </c>
      <c r="H1106" s="832" t="s">
        <v>576</v>
      </c>
      <c r="I1106" s="832" t="s">
        <v>2437</v>
      </c>
      <c r="J1106" s="832" t="s">
        <v>2438</v>
      </c>
      <c r="K1106" s="832" t="s">
        <v>2439</v>
      </c>
      <c r="L1106" s="835">
        <v>1500</v>
      </c>
      <c r="M1106" s="835">
        <v>15000</v>
      </c>
      <c r="N1106" s="832">
        <v>10</v>
      </c>
      <c r="O1106" s="836">
        <v>3</v>
      </c>
      <c r="P1106" s="835">
        <v>15000</v>
      </c>
      <c r="Q1106" s="837">
        <v>1</v>
      </c>
      <c r="R1106" s="832">
        <v>10</v>
      </c>
      <c r="S1106" s="837">
        <v>1</v>
      </c>
      <c r="T1106" s="836">
        <v>3</v>
      </c>
      <c r="U1106" s="838">
        <v>1</v>
      </c>
    </row>
    <row r="1107" spans="1:21" ht="14.4" customHeight="1" x14ac:dyDescent="0.3">
      <c r="A1107" s="831">
        <v>4</v>
      </c>
      <c r="B1107" s="832" t="s">
        <v>2047</v>
      </c>
      <c r="C1107" s="832" t="s">
        <v>2054</v>
      </c>
      <c r="D1107" s="833" t="s">
        <v>3990</v>
      </c>
      <c r="E1107" s="834" t="s">
        <v>2089</v>
      </c>
      <c r="F1107" s="832" t="s">
        <v>2050</v>
      </c>
      <c r="G1107" s="832" t="s">
        <v>2254</v>
      </c>
      <c r="H1107" s="832" t="s">
        <v>576</v>
      </c>
      <c r="I1107" s="832" t="s">
        <v>2989</v>
      </c>
      <c r="J1107" s="832" t="s">
        <v>2990</v>
      </c>
      <c r="K1107" s="832" t="s">
        <v>2991</v>
      </c>
      <c r="L1107" s="835">
        <v>1500.3</v>
      </c>
      <c r="M1107" s="835">
        <v>9001.7999999999993</v>
      </c>
      <c r="N1107" s="832">
        <v>6</v>
      </c>
      <c r="O1107" s="836">
        <v>1</v>
      </c>
      <c r="P1107" s="835">
        <v>9001.7999999999993</v>
      </c>
      <c r="Q1107" s="837">
        <v>1</v>
      </c>
      <c r="R1107" s="832">
        <v>6</v>
      </c>
      <c r="S1107" s="837">
        <v>1</v>
      </c>
      <c r="T1107" s="836">
        <v>1</v>
      </c>
      <c r="U1107" s="838">
        <v>1</v>
      </c>
    </row>
    <row r="1108" spans="1:21" ht="14.4" customHeight="1" x14ac:dyDescent="0.3">
      <c r="A1108" s="831">
        <v>4</v>
      </c>
      <c r="B1108" s="832" t="s">
        <v>2047</v>
      </c>
      <c r="C1108" s="832" t="s">
        <v>2054</v>
      </c>
      <c r="D1108" s="833" t="s">
        <v>3990</v>
      </c>
      <c r="E1108" s="834" t="s">
        <v>2089</v>
      </c>
      <c r="F1108" s="832" t="s">
        <v>2050</v>
      </c>
      <c r="G1108" s="832" t="s">
        <v>2254</v>
      </c>
      <c r="H1108" s="832" t="s">
        <v>576</v>
      </c>
      <c r="I1108" s="832" t="s">
        <v>2440</v>
      </c>
      <c r="J1108" s="832" t="s">
        <v>2441</v>
      </c>
      <c r="K1108" s="832" t="s">
        <v>2442</v>
      </c>
      <c r="L1108" s="835">
        <v>2814.63</v>
      </c>
      <c r="M1108" s="835">
        <v>16887.78</v>
      </c>
      <c r="N1108" s="832">
        <v>6</v>
      </c>
      <c r="O1108" s="836">
        <v>2</v>
      </c>
      <c r="P1108" s="835">
        <v>8443.89</v>
      </c>
      <c r="Q1108" s="837">
        <v>0.5</v>
      </c>
      <c r="R1108" s="832">
        <v>3</v>
      </c>
      <c r="S1108" s="837">
        <v>0.5</v>
      </c>
      <c r="T1108" s="836">
        <v>1</v>
      </c>
      <c r="U1108" s="838">
        <v>0.5</v>
      </c>
    </row>
    <row r="1109" spans="1:21" ht="14.4" customHeight="1" x14ac:dyDescent="0.3">
      <c r="A1109" s="831">
        <v>4</v>
      </c>
      <c r="B1109" s="832" t="s">
        <v>2047</v>
      </c>
      <c r="C1109" s="832" t="s">
        <v>2054</v>
      </c>
      <c r="D1109" s="833" t="s">
        <v>3990</v>
      </c>
      <c r="E1109" s="834" t="s">
        <v>2089</v>
      </c>
      <c r="F1109" s="832" t="s">
        <v>2050</v>
      </c>
      <c r="G1109" s="832" t="s">
        <v>2254</v>
      </c>
      <c r="H1109" s="832" t="s">
        <v>576</v>
      </c>
      <c r="I1109" s="832" t="s">
        <v>2443</v>
      </c>
      <c r="J1109" s="832" t="s">
        <v>2441</v>
      </c>
      <c r="K1109" s="832" t="s">
        <v>2444</v>
      </c>
      <c r="L1109" s="835">
        <v>2814.63</v>
      </c>
      <c r="M1109" s="835">
        <v>2814.63</v>
      </c>
      <c r="N1109" s="832">
        <v>1</v>
      </c>
      <c r="O1109" s="836">
        <v>1</v>
      </c>
      <c r="P1109" s="835">
        <v>2814.63</v>
      </c>
      <c r="Q1109" s="837">
        <v>1</v>
      </c>
      <c r="R1109" s="832">
        <v>1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4</v>
      </c>
      <c r="B1110" s="832" t="s">
        <v>2047</v>
      </c>
      <c r="C1110" s="832" t="s">
        <v>2054</v>
      </c>
      <c r="D1110" s="833" t="s">
        <v>3990</v>
      </c>
      <c r="E1110" s="834" t="s">
        <v>2089</v>
      </c>
      <c r="F1110" s="832" t="s">
        <v>2050</v>
      </c>
      <c r="G1110" s="832" t="s">
        <v>2254</v>
      </c>
      <c r="H1110" s="832" t="s">
        <v>576</v>
      </c>
      <c r="I1110" s="832" t="s">
        <v>2445</v>
      </c>
      <c r="J1110" s="832" t="s">
        <v>2446</v>
      </c>
      <c r="K1110" s="832" t="s">
        <v>2447</v>
      </c>
      <c r="L1110" s="835">
        <v>260.51</v>
      </c>
      <c r="M1110" s="835">
        <v>781.53</v>
      </c>
      <c r="N1110" s="832">
        <v>3</v>
      </c>
      <c r="O1110" s="836">
        <v>2</v>
      </c>
      <c r="P1110" s="835">
        <v>781.53</v>
      </c>
      <c r="Q1110" s="837">
        <v>1</v>
      </c>
      <c r="R1110" s="832">
        <v>3</v>
      </c>
      <c r="S1110" s="837">
        <v>1</v>
      </c>
      <c r="T1110" s="836">
        <v>2</v>
      </c>
      <c r="U1110" s="838">
        <v>1</v>
      </c>
    </row>
    <row r="1111" spans="1:21" ht="14.4" customHeight="1" x14ac:dyDescent="0.3">
      <c r="A1111" s="831">
        <v>4</v>
      </c>
      <c r="B1111" s="832" t="s">
        <v>2047</v>
      </c>
      <c r="C1111" s="832" t="s">
        <v>2054</v>
      </c>
      <c r="D1111" s="833" t="s">
        <v>3990</v>
      </c>
      <c r="E1111" s="834" t="s">
        <v>2089</v>
      </c>
      <c r="F1111" s="832" t="s">
        <v>2050</v>
      </c>
      <c r="G1111" s="832" t="s">
        <v>2254</v>
      </c>
      <c r="H1111" s="832" t="s">
        <v>576</v>
      </c>
      <c r="I1111" s="832" t="s">
        <v>2454</v>
      </c>
      <c r="J1111" s="832" t="s">
        <v>2455</v>
      </c>
      <c r="K1111" s="832" t="s">
        <v>2456</v>
      </c>
      <c r="L1111" s="835">
        <v>445.63</v>
      </c>
      <c r="M1111" s="835">
        <v>1336.8899999999999</v>
      </c>
      <c r="N1111" s="832">
        <v>3</v>
      </c>
      <c r="O1111" s="836">
        <v>2</v>
      </c>
      <c r="P1111" s="835">
        <v>1336.8899999999999</v>
      </c>
      <c r="Q1111" s="837">
        <v>1</v>
      </c>
      <c r="R1111" s="832">
        <v>3</v>
      </c>
      <c r="S1111" s="837">
        <v>1</v>
      </c>
      <c r="T1111" s="836">
        <v>2</v>
      </c>
      <c r="U1111" s="838">
        <v>1</v>
      </c>
    </row>
    <row r="1112" spans="1:21" ht="14.4" customHeight="1" x14ac:dyDescent="0.3">
      <c r="A1112" s="831">
        <v>4</v>
      </c>
      <c r="B1112" s="832" t="s">
        <v>2047</v>
      </c>
      <c r="C1112" s="832" t="s">
        <v>2054</v>
      </c>
      <c r="D1112" s="833" t="s">
        <v>3990</v>
      </c>
      <c r="E1112" s="834" t="s">
        <v>2089</v>
      </c>
      <c r="F1112" s="832" t="s">
        <v>2050</v>
      </c>
      <c r="G1112" s="832" t="s">
        <v>2254</v>
      </c>
      <c r="H1112" s="832" t="s">
        <v>576</v>
      </c>
      <c r="I1112" s="832" t="s">
        <v>2457</v>
      </c>
      <c r="J1112" s="832" t="s">
        <v>2458</v>
      </c>
      <c r="K1112" s="832" t="s">
        <v>2459</v>
      </c>
      <c r="L1112" s="835">
        <v>1472.67</v>
      </c>
      <c r="M1112" s="835">
        <v>8836.02</v>
      </c>
      <c r="N1112" s="832">
        <v>6</v>
      </c>
      <c r="O1112" s="836">
        <v>1</v>
      </c>
      <c r="P1112" s="835">
        <v>8836.02</v>
      </c>
      <c r="Q1112" s="837">
        <v>1</v>
      </c>
      <c r="R1112" s="832">
        <v>6</v>
      </c>
      <c r="S1112" s="837">
        <v>1</v>
      </c>
      <c r="T1112" s="836">
        <v>1</v>
      </c>
      <c r="U1112" s="838">
        <v>1</v>
      </c>
    </row>
    <row r="1113" spans="1:21" ht="14.4" customHeight="1" x14ac:dyDescent="0.3">
      <c r="A1113" s="831">
        <v>4</v>
      </c>
      <c r="B1113" s="832" t="s">
        <v>2047</v>
      </c>
      <c r="C1113" s="832" t="s">
        <v>2054</v>
      </c>
      <c r="D1113" s="833" t="s">
        <v>3990</v>
      </c>
      <c r="E1113" s="834" t="s">
        <v>2089</v>
      </c>
      <c r="F1113" s="832" t="s">
        <v>2050</v>
      </c>
      <c r="G1113" s="832" t="s">
        <v>2254</v>
      </c>
      <c r="H1113" s="832" t="s">
        <v>576</v>
      </c>
      <c r="I1113" s="832" t="s">
        <v>2992</v>
      </c>
      <c r="J1113" s="832" t="s">
        <v>2993</v>
      </c>
      <c r="K1113" s="832" t="s">
        <v>2994</v>
      </c>
      <c r="L1113" s="835">
        <v>1023.03</v>
      </c>
      <c r="M1113" s="835">
        <v>4092.12</v>
      </c>
      <c r="N1113" s="832">
        <v>4</v>
      </c>
      <c r="O1113" s="836">
        <v>1</v>
      </c>
      <c r="P1113" s="835">
        <v>4092.12</v>
      </c>
      <c r="Q1113" s="837">
        <v>1</v>
      </c>
      <c r="R1113" s="832">
        <v>4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4</v>
      </c>
      <c r="B1114" s="832" t="s">
        <v>2047</v>
      </c>
      <c r="C1114" s="832" t="s">
        <v>2054</v>
      </c>
      <c r="D1114" s="833" t="s">
        <v>3990</v>
      </c>
      <c r="E1114" s="834" t="s">
        <v>2089</v>
      </c>
      <c r="F1114" s="832" t="s">
        <v>2050</v>
      </c>
      <c r="G1114" s="832" t="s">
        <v>2254</v>
      </c>
      <c r="H1114" s="832" t="s">
        <v>576</v>
      </c>
      <c r="I1114" s="832" t="s">
        <v>2995</v>
      </c>
      <c r="J1114" s="832" t="s">
        <v>2993</v>
      </c>
      <c r="K1114" s="832" t="s">
        <v>2996</v>
      </c>
      <c r="L1114" s="835">
        <v>1023.03</v>
      </c>
      <c r="M1114" s="835">
        <v>2046.06</v>
      </c>
      <c r="N1114" s="832">
        <v>2</v>
      </c>
      <c r="O1114" s="836">
        <v>1</v>
      </c>
      <c r="P1114" s="835">
        <v>2046.06</v>
      </c>
      <c r="Q1114" s="837">
        <v>1</v>
      </c>
      <c r="R1114" s="832">
        <v>2</v>
      </c>
      <c r="S1114" s="837">
        <v>1</v>
      </c>
      <c r="T1114" s="836">
        <v>1</v>
      </c>
      <c r="U1114" s="838">
        <v>1</v>
      </c>
    </row>
    <row r="1115" spans="1:21" ht="14.4" customHeight="1" x14ac:dyDescent="0.3">
      <c r="A1115" s="831">
        <v>4</v>
      </c>
      <c r="B1115" s="832" t="s">
        <v>2047</v>
      </c>
      <c r="C1115" s="832" t="s">
        <v>2054</v>
      </c>
      <c r="D1115" s="833" t="s">
        <v>3990</v>
      </c>
      <c r="E1115" s="834" t="s">
        <v>2089</v>
      </c>
      <c r="F1115" s="832" t="s">
        <v>2050</v>
      </c>
      <c r="G1115" s="832" t="s">
        <v>2254</v>
      </c>
      <c r="H1115" s="832" t="s">
        <v>576</v>
      </c>
      <c r="I1115" s="832" t="s">
        <v>3000</v>
      </c>
      <c r="J1115" s="832" t="s">
        <v>2998</v>
      </c>
      <c r="K1115" s="832" t="s">
        <v>3001</v>
      </c>
      <c r="L1115" s="835">
        <v>1137.67</v>
      </c>
      <c r="M1115" s="835">
        <v>2275.34</v>
      </c>
      <c r="N1115" s="832">
        <v>2</v>
      </c>
      <c r="O1115" s="836">
        <v>1</v>
      </c>
      <c r="P1115" s="835">
        <v>2275.34</v>
      </c>
      <c r="Q1115" s="837">
        <v>1</v>
      </c>
      <c r="R1115" s="832">
        <v>2</v>
      </c>
      <c r="S1115" s="837">
        <v>1</v>
      </c>
      <c r="T1115" s="836">
        <v>1</v>
      </c>
      <c r="U1115" s="838">
        <v>1</v>
      </c>
    </row>
    <row r="1116" spans="1:21" ht="14.4" customHeight="1" x14ac:dyDescent="0.3">
      <c r="A1116" s="831">
        <v>4</v>
      </c>
      <c r="B1116" s="832" t="s">
        <v>2047</v>
      </c>
      <c r="C1116" s="832" t="s">
        <v>2054</v>
      </c>
      <c r="D1116" s="833" t="s">
        <v>3990</v>
      </c>
      <c r="E1116" s="834" t="s">
        <v>2089</v>
      </c>
      <c r="F1116" s="832" t="s">
        <v>2050</v>
      </c>
      <c r="G1116" s="832" t="s">
        <v>2254</v>
      </c>
      <c r="H1116" s="832" t="s">
        <v>576</v>
      </c>
      <c r="I1116" s="832" t="s">
        <v>3005</v>
      </c>
      <c r="J1116" s="832" t="s">
        <v>2386</v>
      </c>
      <c r="K1116" s="832" t="s">
        <v>2370</v>
      </c>
      <c r="L1116" s="835">
        <v>173.85</v>
      </c>
      <c r="M1116" s="835">
        <v>173.85</v>
      </c>
      <c r="N1116" s="832">
        <v>1</v>
      </c>
      <c r="O1116" s="836">
        <v>1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4</v>
      </c>
      <c r="B1117" s="832" t="s">
        <v>2047</v>
      </c>
      <c r="C1117" s="832" t="s">
        <v>2054</v>
      </c>
      <c r="D1117" s="833" t="s">
        <v>3990</v>
      </c>
      <c r="E1117" s="834" t="s">
        <v>2089</v>
      </c>
      <c r="F1117" s="832" t="s">
        <v>2050</v>
      </c>
      <c r="G1117" s="832" t="s">
        <v>2254</v>
      </c>
      <c r="H1117" s="832" t="s">
        <v>576</v>
      </c>
      <c r="I1117" s="832" t="s">
        <v>2468</v>
      </c>
      <c r="J1117" s="832" t="s">
        <v>2469</v>
      </c>
      <c r="K1117" s="832" t="s">
        <v>2470</v>
      </c>
      <c r="L1117" s="835">
        <v>491.09</v>
      </c>
      <c r="M1117" s="835">
        <v>982.18</v>
      </c>
      <c r="N1117" s="832">
        <v>2</v>
      </c>
      <c r="O1117" s="836">
        <v>2</v>
      </c>
      <c r="P1117" s="835">
        <v>491.09</v>
      </c>
      <c r="Q1117" s="837">
        <v>0.5</v>
      </c>
      <c r="R1117" s="832">
        <v>1</v>
      </c>
      <c r="S1117" s="837">
        <v>0.5</v>
      </c>
      <c r="T1117" s="836">
        <v>1</v>
      </c>
      <c r="U1117" s="838">
        <v>0.5</v>
      </c>
    </row>
    <row r="1118" spans="1:21" ht="14.4" customHeight="1" x14ac:dyDescent="0.3">
      <c r="A1118" s="831">
        <v>4</v>
      </c>
      <c r="B1118" s="832" t="s">
        <v>2047</v>
      </c>
      <c r="C1118" s="832" t="s">
        <v>2054</v>
      </c>
      <c r="D1118" s="833" t="s">
        <v>3990</v>
      </c>
      <c r="E1118" s="834" t="s">
        <v>2089</v>
      </c>
      <c r="F1118" s="832" t="s">
        <v>2050</v>
      </c>
      <c r="G1118" s="832" t="s">
        <v>2254</v>
      </c>
      <c r="H1118" s="832" t="s">
        <v>576</v>
      </c>
      <c r="I1118" s="832" t="s">
        <v>2471</v>
      </c>
      <c r="J1118" s="832" t="s">
        <v>2472</v>
      </c>
      <c r="K1118" s="832" t="s">
        <v>2473</v>
      </c>
      <c r="L1118" s="835">
        <v>300</v>
      </c>
      <c r="M1118" s="835">
        <v>3000</v>
      </c>
      <c r="N1118" s="832">
        <v>10</v>
      </c>
      <c r="O1118" s="836">
        <v>4</v>
      </c>
      <c r="P1118" s="835">
        <v>3000</v>
      </c>
      <c r="Q1118" s="837">
        <v>1</v>
      </c>
      <c r="R1118" s="832">
        <v>10</v>
      </c>
      <c r="S1118" s="837">
        <v>1</v>
      </c>
      <c r="T1118" s="836">
        <v>4</v>
      </c>
      <c r="U1118" s="838">
        <v>1</v>
      </c>
    </row>
    <row r="1119" spans="1:21" ht="14.4" customHeight="1" x14ac:dyDescent="0.3">
      <c r="A1119" s="831">
        <v>4</v>
      </c>
      <c r="B1119" s="832" t="s">
        <v>2047</v>
      </c>
      <c r="C1119" s="832" t="s">
        <v>2054</v>
      </c>
      <c r="D1119" s="833" t="s">
        <v>3990</v>
      </c>
      <c r="E1119" s="834" t="s">
        <v>2089</v>
      </c>
      <c r="F1119" s="832" t="s">
        <v>2050</v>
      </c>
      <c r="G1119" s="832" t="s">
        <v>2254</v>
      </c>
      <c r="H1119" s="832" t="s">
        <v>576</v>
      </c>
      <c r="I1119" s="832" t="s">
        <v>2474</v>
      </c>
      <c r="J1119" s="832" t="s">
        <v>2475</v>
      </c>
      <c r="K1119" s="832" t="s">
        <v>2476</v>
      </c>
      <c r="L1119" s="835">
        <v>224.7</v>
      </c>
      <c r="M1119" s="835">
        <v>224.7</v>
      </c>
      <c r="N1119" s="832">
        <v>1</v>
      </c>
      <c r="O1119" s="836">
        <v>1</v>
      </c>
      <c r="P1119" s="835">
        <v>224.7</v>
      </c>
      <c r="Q1119" s="837">
        <v>1</v>
      </c>
      <c r="R1119" s="832">
        <v>1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4</v>
      </c>
      <c r="B1120" s="832" t="s">
        <v>2047</v>
      </c>
      <c r="C1120" s="832" t="s">
        <v>2054</v>
      </c>
      <c r="D1120" s="833" t="s">
        <v>3990</v>
      </c>
      <c r="E1120" s="834" t="s">
        <v>2089</v>
      </c>
      <c r="F1120" s="832" t="s">
        <v>2050</v>
      </c>
      <c r="G1120" s="832" t="s">
        <v>2254</v>
      </c>
      <c r="H1120" s="832" t="s">
        <v>576</v>
      </c>
      <c r="I1120" s="832" t="s">
        <v>3533</v>
      </c>
      <c r="J1120" s="832" t="s">
        <v>2993</v>
      </c>
      <c r="K1120" s="832" t="s">
        <v>3534</v>
      </c>
      <c r="L1120" s="835">
        <v>1023.03</v>
      </c>
      <c r="M1120" s="835">
        <v>6138.18</v>
      </c>
      <c r="N1120" s="832">
        <v>6</v>
      </c>
      <c r="O1120" s="836">
        <v>1</v>
      </c>
      <c r="P1120" s="835">
        <v>6138.18</v>
      </c>
      <c r="Q1120" s="837">
        <v>1</v>
      </c>
      <c r="R1120" s="832">
        <v>6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4</v>
      </c>
      <c r="B1121" s="832" t="s">
        <v>2047</v>
      </c>
      <c r="C1121" s="832" t="s">
        <v>2054</v>
      </c>
      <c r="D1121" s="833" t="s">
        <v>3990</v>
      </c>
      <c r="E1121" s="834" t="s">
        <v>2089</v>
      </c>
      <c r="F1121" s="832" t="s">
        <v>2050</v>
      </c>
      <c r="G1121" s="832" t="s">
        <v>2254</v>
      </c>
      <c r="H1121" s="832" t="s">
        <v>576</v>
      </c>
      <c r="I1121" s="832" t="s">
        <v>3006</v>
      </c>
      <c r="J1121" s="832" t="s">
        <v>3007</v>
      </c>
      <c r="K1121" s="832" t="s">
        <v>3008</v>
      </c>
      <c r="L1121" s="835">
        <v>128</v>
      </c>
      <c r="M1121" s="835">
        <v>1408</v>
      </c>
      <c r="N1121" s="832">
        <v>11</v>
      </c>
      <c r="O1121" s="836">
        <v>6</v>
      </c>
      <c r="P1121" s="835">
        <v>1408</v>
      </c>
      <c r="Q1121" s="837">
        <v>1</v>
      </c>
      <c r="R1121" s="832">
        <v>11</v>
      </c>
      <c r="S1121" s="837">
        <v>1</v>
      </c>
      <c r="T1121" s="836">
        <v>6</v>
      </c>
      <c r="U1121" s="838">
        <v>1</v>
      </c>
    </row>
    <row r="1122" spans="1:21" ht="14.4" customHeight="1" x14ac:dyDescent="0.3">
      <c r="A1122" s="831">
        <v>4</v>
      </c>
      <c r="B1122" s="832" t="s">
        <v>2047</v>
      </c>
      <c r="C1122" s="832" t="s">
        <v>2054</v>
      </c>
      <c r="D1122" s="833" t="s">
        <v>3990</v>
      </c>
      <c r="E1122" s="834" t="s">
        <v>2089</v>
      </c>
      <c r="F1122" s="832" t="s">
        <v>2050</v>
      </c>
      <c r="G1122" s="832" t="s">
        <v>2254</v>
      </c>
      <c r="H1122" s="832" t="s">
        <v>576</v>
      </c>
      <c r="I1122" s="832" t="s">
        <v>2477</v>
      </c>
      <c r="J1122" s="832" t="s">
        <v>2478</v>
      </c>
      <c r="K1122" s="832" t="s">
        <v>1352</v>
      </c>
      <c r="L1122" s="835">
        <v>981</v>
      </c>
      <c r="M1122" s="835">
        <v>7848</v>
      </c>
      <c r="N1122" s="832">
        <v>8</v>
      </c>
      <c r="O1122" s="836">
        <v>6</v>
      </c>
      <c r="P1122" s="835">
        <v>7848</v>
      </c>
      <c r="Q1122" s="837">
        <v>1</v>
      </c>
      <c r="R1122" s="832">
        <v>8</v>
      </c>
      <c r="S1122" s="837">
        <v>1</v>
      </c>
      <c r="T1122" s="836">
        <v>6</v>
      </c>
      <c r="U1122" s="838">
        <v>1</v>
      </c>
    </row>
    <row r="1123" spans="1:21" ht="14.4" customHeight="1" x14ac:dyDescent="0.3">
      <c r="A1123" s="831">
        <v>4</v>
      </c>
      <c r="B1123" s="832" t="s">
        <v>2047</v>
      </c>
      <c r="C1123" s="832" t="s">
        <v>2054</v>
      </c>
      <c r="D1123" s="833" t="s">
        <v>3990</v>
      </c>
      <c r="E1123" s="834" t="s">
        <v>2089</v>
      </c>
      <c r="F1123" s="832" t="s">
        <v>2050</v>
      </c>
      <c r="G1123" s="832" t="s">
        <v>2254</v>
      </c>
      <c r="H1123" s="832" t="s">
        <v>576</v>
      </c>
      <c r="I1123" s="832" t="s">
        <v>2479</v>
      </c>
      <c r="J1123" s="832" t="s">
        <v>2480</v>
      </c>
      <c r="K1123" s="832" t="s">
        <v>2481</v>
      </c>
      <c r="L1123" s="835">
        <v>175</v>
      </c>
      <c r="M1123" s="835">
        <v>4550</v>
      </c>
      <c r="N1123" s="832">
        <v>26</v>
      </c>
      <c r="O1123" s="836">
        <v>20</v>
      </c>
      <c r="P1123" s="835">
        <v>1750</v>
      </c>
      <c r="Q1123" s="837">
        <v>0.38461538461538464</v>
      </c>
      <c r="R1123" s="832">
        <v>10</v>
      </c>
      <c r="S1123" s="837">
        <v>0.38461538461538464</v>
      </c>
      <c r="T1123" s="836">
        <v>9</v>
      </c>
      <c r="U1123" s="838">
        <v>0.45</v>
      </c>
    </row>
    <row r="1124" spans="1:21" ht="14.4" customHeight="1" x14ac:dyDescent="0.3">
      <c r="A1124" s="831">
        <v>4</v>
      </c>
      <c r="B1124" s="832" t="s">
        <v>2047</v>
      </c>
      <c r="C1124" s="832" t="s">
        <v>2054</v>
      </c>
      <c r="D1124" s="833" t="s">
        <v>3990</v>
      </c>
      <c r="E1124" s="834" t="s">
        <v>2089</v>
      </c>
      <c r="F1124" s="832" t="s">
        <v>2050</v>
      </c>
      <c r="G1124" s="832" t="s">
        <v>2254</v>
      </c>
      <c r="H1124" s="832" t="s">
        <v>576</v>
      </c>
      <c r="I1124" s="832" t="s">
        <v>2482</v>
      </c>
      <c r="J1124" s="832" t="s">
        <v>2480</v>
      </c>
      <c r="K1124" s="832" t="s">
        <v>2483</v>
      </c>
      <c r="L1124" s="835">
        <v>135</v>
      </c>
      <c r="M1124" s="835">
        <v>945</v>
      </c>
      <c r="N1124" s="832">
        <v>7</v>
      </c>
      <c r="O1124" s="836">
        <v>5</v>
      </c>
      <c r="P1124" s="835">
        <v>270</v>
      </c>
      <c r="Q1124" s="837">
        <v>0.2857142857142857</v>
      </c>
      <c r="R1124" s="832">
        <v>2</v>
      </c>
      <c r="S1124" s="837">
        <v>0.2857142857142857</v>
      </c>
      <c r="T1124" s="836">
        <v>2</v>
      </c>
      <c r="U1124" s="838">
        <v>0.4</v>
      </c>
    </row>
    <row r="1125" spans="1:21" ht="14.4" customHeight="1" x14ac:dyDescent="0.3">
      <c r="A1125" s="831">
        <v>4</v>
      </c>
      <c r="B1125" s="832" t="s">
        <v>2047</v>
      </c>
      <c r="C1125" s="832" t="s">
        <v>2054</v>
      </c>
      <c r="D1125" s="833" t="s">
        <v>3990</v>
      </c>
      <c r="E1125" s="834" t="s">
        <v>2089</v>
      </c>
      <c r="F1125" s="832" t="s">
        <v>2050</v>
      </c>
      <c r="G1125" s="832" t="s">
        <v>2254</v>
      </c>
      <c r="H1125" s="832" t="s">
        <v>576</v>
      </c>
      <c r="I1125" s="832" t="s">
        <v>2484</v>
      </c>
      <c r="J1125" s="832" t="s">
        <v>2485</v>
      </c>
      <c r="K1125" s="832" t="s">
        <v>2370</v>
      </c>
      <c r="L1125" s="835">
        <v>220.68</v>
      </c>
      <c r="M1125" s="835">
        <v>882.72</v>
      </c>
      <c r="N1125" s="832">
        <v>4</v>
      </c>
      <c r="O1125" s="836">
        <v>3</v>
      </c>
      <c r="P1125" s="835">
        <v>882.72</v>
      </c>
      <c r="Q1125" s="837">
        <v>1</v>
      </c>
      <c r="R1125" s="832">
        <v>4</v>
      </c>
      <c r="S1125" s="837">
        <v>1</v>
      </c>
      <c r="T1125" s="836">
        <v>3</v>
      </c>
      <c r="U1125" s="838">
        <v>1</v>
      </c>
    </row>
    <row r="1126" spans="1:21" ht="14.4" customHeight="1" x14ac:dyDescent="0.3">
      <c r="A1126" s="831">
        <v>4</v>
      </c>
      <c r="B1126" s="832" t="s">
        <v>2047</v>
      </c>
      <c r="C1126" s="832" t="s">
        <v>2054</v>
      </c>
      <c r="D1126" s="833" t="s">
        <v>3990</v>
      </c>
      <c r="E1126" s="834" t="s">
        <v>2089</v>
      </c>
      <c r="F1126" s="832" t="s">
        <v>2050</v>
      </c>
      <c r="G1126" s="832" t="s">
        <v>2254</v>
      </c>
      <c r="H1126" s="832" t="s">
        <v>576</v>
      </c>
      <c r="I1126" s="832" t="s">
        <v>2486</v>
      </c>
      <c r="J1126" s="832" t="s">
        <v>2487</v>
      </c>
      <c r="K1126" s="832" t="s">
        <v>1352</v>
      </c>
      <c r="L1126" s="835">
        <v>1526.74</v>
      </c>
      <c r="M1126" s="835">
        <v>3053.48</v>
      </c>
      <c r="N1126" s="832">
        <v>2</v>
      </c>
      <c r="O1126" s="836">
        <v>2</v>
      </c>
      <c r="P1126" s="835">
        <v>3053.48</v>
      </c>
      <c r="Q1126" s="837">
        <v>1</v>
      </c>
      <c r="R1126" s="832">
        <v>2</v>
      </c>
      <c r="S1126" s="837">
        <v>1</v>
      </c>
      <c r="T1126" s="836">
        <v>2</v>
      </c>
      <c r="U1126" s="838">
        <v>1</v>
      </c>
    </row>
    <row r="1127" spans="1:21" ht="14.4" customHeight="1" x14ac:dyDescent="0.3">
      <c r="A1127" s="831">
        <v>4</v>
      </c>
      <c r="B1127" s="832" t="s">
        <v>2047</v>
      </c>
      <c r="C1127" s="832" t="s">
        <v>2054</v>
      </c>
      <c r="D1127" s="833" t="s">
        <v>3990</v>
      </c>
      <c r="E1127" s="834" t="s">
        <v>2089</v>
      </c>
      <c r="F1127" s="832" t="s">
        <v>2050</v>
      </c>
      <c r="G1127" s="832" t="s">
        <v>2254</v>
      </c>
      <c r="H1127" s="832" t="s">
        <v>576</v>
      </c>
      <c r="I1127" s="832" t="s">
        <v>3535</v>
      </c>
      <c r="J1127" s="832" t="s">
        <v>3536</v>
      </c>
      <c r="K1127" s="832" t="s">
        <v>3537</v>
      </c>
      <c r="L1127" s="835">
        <v>188.16</v>
      </c>
      <c r="M1127" s="835">
        <v>188.16</v>
      </c>
      <c r="N1127" s="832">
        <v>1</v>
      </c>
      <c r="O1127" s="836">
        <v>1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4</v>
      </c>
      <c r="B1128" s="832" t="s">
        <v>2047</v>
      </c>
      <c r="C1128" s="832" t="s">
        <v>2054</v>
      </c>
      <c r="D1128" s="833" t="s">
        <v>3990</v>
      </c>
      <c r="E1128" s="834" t="s">
        <v>2089</v>
      </c>
      <c r="F1128" s="832" t="s">
        <v>2050</v>
      </c>
      <c r="G1128" s="832" t="s">
        <v>2254</v>
      </c>
      <c r="H1128" s="832" t="s">
        <v>576</v>
      </c>
      <c r="I1128" s="832" t="s">
        <v>2493</v>
      </c>
      <c r="J1128" s="832" t="s">
        <v>2494</v>
      </c>
      <c r="K1128" s="832" t="s">
        <v>2495</v>
      </c>
      <c r="L1128" s="835">
        <v>2939</v>
      </c>
      <c r="M1128" s="835">
        <v>44085</v>
      </c>
      <c r="N1128" s="832">
        <v>15</v>
      </c>
      <c r="O1128" s="836">
        <v>7</v>
      </c>
      <c r="P1128" s="835">
        <v>44085</v>
      </c>
      <c r="Q1128" s="837">
        <v>1</v>
      </c>
      <c r="R1128" s="832">
        <v>15</v>
      </c>
      <c r="S1128" s="837">
        <v>1</v>
      </c>
      <c r="T1128" s="836">
        <v>7</v>
      </c>
      <c r="U1128" s="838">
        <v>1</v>
      </c>
    </row>
    <row r="1129" spans="1:21" ht="14.4" customHeight="1" x14ac:dyDescent="0.3">
      <c r="A1129" s="831">
        <v>4</v>
      </c>
      <c r="B1129" s="832" t="s">
        <v>2047</v>
      </c>
      <c r="C1129" s="832" t="s">
        <v>2054</v>
      </c>
      <c r="D1129" s="833" t="s">
        <v>3990</v>
      </c>
      <c r="E1129" s="834" t="s">
        <v>2089</v>
      </c>
      <c r="F1129" s="832" t="s">
        <v>2050</v>
      </c>
      <c r="G1129" s="832" t="s">
        <v>2254</v>
      </c>
      <c r="H1129" s="832" t="s">
        <v>576</v>
      </c>
      <c r="I1129" s="832" t="s">
        <v>3538</v>
      </c>
      <c r="J1129" s="832" t="s">
        <v>3539</v>
      </c>
      <c r="K1129" s="832" t="s">
        <v>3540</v>
      </c>
      <c r="L1129" s="835">
        <v>1974.7</v>
      </c>
      <c r="M1129" s="835">
        <v>5924.1</v>
      </c>
      <c r="N1129" s="832">
        <v>3</v>
      </c>
      <c r="O1129" s="836">
        <v>1</v>
      </c>
      <c r="P1129" s="835">
        <v>5924.1</v>
      </c>
      <c r="Q1129" s="837">
        <v>1</v>
      </c>
      <c r="R1129" s="832">
        <v>3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4</v>
      </c>
      <c r="B1130" s="832" t="s">
        <v>2047</v>
      </c>
      <c r="C1130" s="832" t="s">
        <v>2054</v>
      </c>
      <c r="D1130" s="833" t="s">
        <v>3990</v>
      </c>
      <c r="E1130" s="834" t="s">
        <v>2089</v>
      </c>
      <c r="F1130" s="832" t="s">
        <v>2050</v>
      </c>
      <c r="G1130" s="832" t="s">
        <v>2254</v>
      </c>
      <c r="H1130" s="832" t="s">
        <v>576</v>
      </c>
      <c r="I1130" s="832" t="s">
        <v>3198</v>
      </c>
      <c r="J1130" s="832" t="s">
        <v>3199</v>
      </c>
      <c r="K1130" s="832" t="s">
        <v>3200</v>
      </c>
      <c r="L1130" s="835">
        <v>296.39999999999998</v>
      </c>
      <c r="M1130" s="835">
        <v>296.39999999999998</v>
      </c>
      <c r="N1130" s="832">
        <v>1</v>
      </c>
      <c r="O1130" s="836">
        <v>1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4</v>
      </c>
      <c r="B1131" s="832" t="s">
        <v>2047</v>
      </c>
      <c r="C1131" s="832" t="s">
        <v>2054</v>
      </c>
      <c r="D1131" s="833" t="s">
        <v>3990</v>
      </c>
      <c r="E1131" s="834" t="s">
        <v>2089</v>
      </c>
      <c r="F1131" s="832" t="s">
        <v>2050</v>
      </c>
      <c r="G1131" s="832" t="s">
        <v>2254</v>
      </c>
      <c r="H1131" s="832" t="s">
        <v>576</v>
      </c>
      <c r="I1131" s="832" t="s">
        <v>2502</v>
      </c>
      <c r="J1131" s="832" t="s">
        <v>2503</v>
      </c>
      <c r="K1131" s="832" t="s">
        <v>2504</v>
      </c>
      <c r="L1131" s="835">
        <v>630.11</v>
      </c>
      <c r="M1131" s="835">
        <v>3780.66</v>
      </c>
      <c r="N1131" s="832">
        <v>6</v>
      </c>
      <c r="O1131" s="836">
        <v>1</v>
      </c>
      <c r="P1131" s="835">
        <v>3780.66</v>
      </c>
      <c r="Q1131" s="837">
        <v>1</v>
      </c>
      <c r="R1131" s="832">
        <v>6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4</v>
      </c>
      <c r="B1132" s="832" t="s">
        <v>2047</v>
      </c>
      <c r="C1132" s="832" t="s">
        <v>2054</v>
      </c>
      <c r="D1132" s="833" t="s">
        <v>3990</v>
      </c>
      <c r="E1132" s="834" t="s">
        <v>2089</v>
      </c>
      <c r="F1132" s="832" t="s">
        <v>2050</v>
      </c>
      <c r="G1132" s="832" t="s">
        <v>2254</v>
      </c>
      <c r="H1132" s="832" t="s">
        <v>576</v>
      </c>
      <c r="I1132" s="832" t="s">
        <v>2505</v>
      </c>
      <c r="J1132" s="832" t="s">
        <v>2506</v>
      </c>
      <c r="K1132" s="832" t="s">
        <v>2507</v>
      </c>
      <c r="L1132" s="835">
        <v>2284</v>
      </c>
      <c r="M1132" s="835">
        <v>13704</v>
      </c>
      <c r="N1132" s="832">
        <v>6</v>
      </c>
      <c r="O1132" s="836">
        <v>2</v>
      </c>
      <c r="P1132" s="835">
        <v>13704</v>
      </c>
      <c r="Q1132" s="837">
        <v>1</v>
      </c>
      <c r="R1132" s="832">
        <v>6</v>
      </c>
      <c r="S1132" s="837">
        <v>1</v>
      </c>
      <c r="T1132" s="836">
        <v>2</v>
      </c>
      <c r="U1132" s="838">
        <v>1</v>
      </c>
    </row>
    <row r="1133" spans="1:21" ht="14.4" customHeight="1" x14ac:dyDescent="0.3">
      <c r="A1133" s="831">
        <v>4</v>
      </c>
      <c r="B1133" s="832" t="s">
        <v>2047</v>
      </c>
      <c r="C1133" s="832" t="s">
        <v>2054</v>
      </c>
      <c r="D1133" s="833" t="s">
        <v>3990</v>
      </c>
      <c r="E1133" s="834" t="s">
        <v>2089</v>
      </c>
      <c r="F1133" s="832" t="s">
        <v>2050</v>
      </c>
      <c r="G1133" s="832" t="s">
        <v>2254</v>
      </c>
      <c r="H1133" s="832" t="s">
        <v>576</v>
      </c>
      <c r="I1133" s="832" t="s">
        <v>3541</v>
      </c>
      <c r="J1133" s="832" t="s">
        <v>3542</v>
      </c>
      <c r="K1133" s="832" t="s">
        <v>3543</v>
      </c>
      <c r="L1133" s="835">
        <v>700</v>
      </c>
      <c r="M1133" s="835">
        <v>1400</v>
      </c>
      <c r="N1133" s="832">
        <v>2</v>
      </c>
      <c r="O1133" s="836">
        <v>2</v>
      </c>
      <c r="P1133" s="835">
        <v>1400</v>
      </c>
      <c r="Q1133" s="837">
        <v>1</v>
      </c>
      <c r="R1133" s="832">
        <v>2</v>
      </c>
      <c r="S1133" s="837">
        <v>1</v>
      </c>
      <c r="T1133" s="836">
        <v>2</v>
      </c>
      <c r="U1133" s="838">
        <v>1</v>
      </c>
    </row>
    <row r="1134" spans="1:21" ht="14.4" customHeight="1" x14ac:dyDescent="0.3">
      <c r="A1134" s="831">
        <v>4</v>
      </c>
      <c r="B1134" s="832" t="s">
        <v>2047</v>
      </c>
      <c r="C1134" s="832" t="s">
        <v>2054</v>
      </c>
      <c r="D1134" s="833" t="s">
        <v>3990</v>
      </c>
      <c r="E1134" s="834" t="s">
        <v>2089</v>
      </c>
      <c r="F1134" s="832" t="s">
        <v>2050</v>
      </c>
      <c r="G1134" s="832" t="s">
        <v>2254</v>
      </c>
      <c r="H1134" s="832" t="s">
        <v>576</v>
      </c>
      <c r="I1134" s="832" t="s">
        <v>2508</v>
      </c>
      <c r="J1134" s="832" t="s">
        <v>2509</v>
      </c>
      <c r="K1134" s="832" t="s">
        <v>2510</v>
      </c>
      <c r="L1134" s="835">
        <v>539.6</v>
      </c>
      <c r="M1134" s="835">
        <v>539.6</v>
      </c>
      <c r="N1134" s="832">
        <v>1</v>
      </c>
      <c r="O1134" s="836">
        <v>1</v>
      </c>
      <c r="P1134" s="835">
        <v>539.6</v>
      </c>
      <c r="Q1134" s="837">
        <v>1</v>
      </c>
      <c r="R1134" s="832">
        <v>1</v>
      </c>
      <c r="S1134" s="837">
        <v>1</v>
      </c>
      <c r="T1134" s="836">
        <v>1</v>
      </c>
      <c r="U1134" s="838">
        <v>1</v>
      </c>
    </row>
    <row r="1135" spans="1:21" ht="14.4" customHeight="1" x14ac:dyDescent="0.3">
      <c r="A1135" s="831">
        <v>4</v>
      </c>
      <c r="B1135" s="832" t="s">
        <v>2047</v>
      </c>
      <c r="C1135" s="832" t="s">
        <v>2054</v>
      </c>
      <c r="D1135" s="833" t="s">
        <v>3990</v>
      </c>
      <c r="E1135" s="834" t="s">
        <v>2089</v>
      </c>
      <c r="F1135" s="832" t="s">
        <v>2050</v>
      </c>
      <c r="G1135" s="832" t="s">
        <v>2254</v>
      </c>
      <c r="H1135" s="832" t="s">
        <v>576</v>
      </c>
      <c r="I1135" s="832" t="s">
        <v>2511</v>
      </c>
      <c r="J1135" s="832" t="s">
        <v>2512</v>
      </c>
      <c r="K1135" s="832" t="s">
        <v>2513</v>
      </c>
      <c r="L1135" s="835">
        <v>335.62</v>
      </c>
      <c r="M1135" s="835">
        <v>335.62</v>
      </c>
      <c r="N1135" s="832">
        <v>1</v>
      </c>
      <c r="O1135" s="836">
        <v>1</v>
      </c>
      <c r="P1135" s="835">
        <v>335.62</v>
      </c>
      <c r="Q1135" s="837">
        <v>1</v>
      </c>
      <c r="R1135" s="832">
        <v>1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4</v>
      </c>
      <c r="B1136" s="832" t="s">
        <v>2047</v>
      </c>
      <c r="C1136" s="832" t="s">
        <v>2054</v>
      </c>
      <c r="D1136" s="833" t="s">
        <v>3990</v>
      </c>
      <c r="E1136" s="834" t="s">
        <v>2089</v>
      </c>
      <c r="F1136" s="832" t="s">
        <v>2050</v>
      </c>
      <c r="G1136" s="832" t="s">
        <v>2254</v>
      </c>
      <c r="H1136" s="832" t="s">
        <v>576</v>
      </c>
      <c r="I1136" s="832" t="s">
        <v>2514</v>
      </c>
      <c r="J1136" s="832" t="s">
        <v>2515</v>
      </c>
      <c r="K1136" s="832" t="s">
        <v>2516</v>
      </c>
      <c r="L1136" s="835">
        <v>175</v>
      </c>
      <c r="M1136" s="835">
        <v>700</v>
      </c>
      <c r="N1136" s="832">
        <v>4</v>
      </c>
      <c r="O1136" s="836">
        <v>3</v>
      </c>
      <c r="P1136" s="835">
        <v>700</v>
      </c>
      <c r="Q1136" s="837">
        <v>1</v>
      </c>
      <c r="R1136" s="832">
        <v>4</v>
      </c>
      <c r="S1136" s="837">
        <v>1</v>
      </c>
      <c r="T1136" s="836">
        <v>3</v>
      </c>
      <c r="U1136" s="838">
        <v>1</v>
      </c>
    </row>
    <row r="1137" spans="1:21" ht="14.4" customHeight="1" x14ac:dyDescent="0.3">
      <c r="A1137" s="831">
        <v>4</v>
      </c>
      <c r="B1137" s="832" t="s">
        <v>2047</v>
      </c>
      <c r="C1137" s="832" t="s">
        <v>2054</v>
      </c>
      <c r="D1137" s="833" t="s">
        <v>3990</v>
      </c>
      <c r="E1137" s="834" t="s">
        <v>2089</v>
      </c>
      <c r="F1137" s="832" t="s">
        <v>2050</v>
      </c>
      <c r="G1137" s="832" t="s">
        <v>2254</v>
      </c>
      <c r="H1137" s="832" t="s">
        <v>576</v>
      </c>
      <c r="I1137" s="832" t="s">
        <v>3012</v>
      </c>
      <c r="J1137" s="832" t="s">
        <v>3013</v>
      </c>
      <c r="K1137" s="832" t="s">
        <v>3014</v>
      </c>
      <c r="L1137" s="835">
        <v>2816</v>
      </c>
      <c r="M1137" s="835">
        <v>59136</v>
      </c>
      <c r="N1137" s="832">
        <v>21</v>
      </c>
      <c r="O1137" s="836">
        <v>3</v>
      </c>
      <c r="P1137" s="835">
        <v>59136</v>
      </c>
      <c r="Q1137" s="837">
        <v>1</v>
      </c>
      <c r="R1137" s="832">
        <v>21</v>
      </c>
      <c r="S1137" s="837">
        <v>1</v>
      </c>
      <c r="T1137" s="836">
        <v>3</v>
      </c>
      <c r="U1137" s="838">
        <v>1</v>
      </c>
    </row>
    <row r="1138" spans="1:21" ht="14.4" customHeight="1" x14ac:dyDescent="0.3">
      <c r="A1138" s="831">
        <v>4</v>
      </c>
      <c r="B1138" s="832" t="s">
        <v>2047</v>
      </c>
      <c r="C1138" s="832" t="s">
        <v>2054</v>
      </c>
      <c r="D1138" s="833" t="s">
        <v>3990</v>
      </c>
      <c r="E1138" s="834" t="s">
        <v>2089</v>
      </c>
      <c r="F1138" s="832" t="s">
        <v>2050</v>
      </c>
      <c r="G1138" s="832" t="s">
        <v>2254</v>
      </c>
      <c r="H1138" s="832" t="s">
        <v>576</v>
      </c>
      <c r="I1138" s="832" t="s">
        <v>3015</v>
      </c>
      <c r="J1138" s="832" t="s">
        <v>3016</v>
      </c>
      <c r="K1138" s="832" t="s">
        <v>3017</v>
      </c>
      <c r="L1138" s="835">
        <v>804.22</v>
      </c>
      <c r="M1138" s="835">
        <v>16084.400000000001</v>
      </c>
      <c r="N1138" s="832">
        <v>20</v>
      </c>
      <c r="O1138" s="836">
        <v>2</v>
      </c>
      <c r="P1138" s="835">
        <v>16084.400000000001</v>
      </c>
      <c r="Q1138" s="837">
        <v>1</v>
      </c>
      <c r="R1138" s="832">
        <v>20</v>
      </c>
      <c r="S1138" s="837">
        <v>1</v>
      </c>
      <c r="T1138" s="836">
        <v>2</v>
      </c>
      <c r="U1138" s="838">
        <v>1</v>
      </c>
    </row>
    <row r="1139" spans="1:21" ht="14.4" customHeight="1" x14ac:dyDescent="0.3">
      <c r="A1139" s="831">
        <v>4</v>
      </c>
      <c r="B1139" s="832" t="s">
        <v>2047</v>
      </c>
      <c r="C1139" s="832" t="s">
        <v>2054</v>
      </c>
      <c r="D1139" s="833" t="s">
        <v>3990</v>
      </c>
      <c r="E1139" s="834" t="s">
        <v>2089</v>
      </c>
      <c r="F1139" s="832" t="s">
        <v>2050</v>
      </c>
      <c r="G1139" s="832" t="s">
        <v>2254</v>
      </c>
      <c r="H1139" s="832" t="s">
        <v>576</v>
      </c>
      <c r="I1139" s="832" t="s">
        <v>2517</v>
      </c>
      <c r="J1139" s="832" t="s">
        <v>2518</v>
      </c>
      <c r="K1139" s="832" t="s">
        <v>2519</v>
      </c>
      <c r="L1139" s="835">
        <v>295.88</v>
      </c>
      <c r="M1139" s="835">
        <v>1479.4</v>
      </c>
      <c r="N1139" s="832">
        <v>5</v>
      </c>
      <c r="O1139" s="836">
        <v>5</v>
      </c>
      <c r="P1139" s="835">
        <v>887.64</v>
      </c>
      <c r="Q1139" s="837">
        <v>0.6</v>
      </c>
      <c r="R1139" s="832">
        <v>3</v>
      </c>
      <c r="S1139" s="837">
        <v>0.6</v>
      </c>
      <c r="T1139" s="836">
        <v>3</v>
      </c>
      <c r="U1139" s="838">
        <v>0.6</v>
      </c>
    </row>
    <row r="1140" spans="1:21" ht="14.4" customHeight="1" x14ac:dyDescent="0.3">
      <c r="A1140" s="831">
        <v>4</v>
      </c>
      <c r="B1140" s="832" t="s">
        <v>2047</v>
      </c>
      <c r="C1140" s="832" t="s">
        <v>2054</v>
      </c>
      <c r="D1140" s="833" t="s">
        <v>3990</v>
      </c>
      <c r="E1140" s="834" t="s">
        <v>2089</v>
      </c>
      <c r="F1140" s="832" t="s">
        <v>2050</v>
      </c>
      <c r="G1140" s="832" t="s">
        <v>2254</v>
      </c>
      <c r="H1140" s="832" t="s">
        <v>576</v>
      </c>
      <c r="I1140" s="832" t="s">
        <v>3024</v>
      </c>
      <c r="J1140" s="832" t="s">
        <v>3025</v>
      </c>
      <c r="K1140" s="832" t="s">
        <v>3026</v>
      </c>
      <c r="L1140" s="835">
        <v>1487.79</v>
      </c>
      <c r="M1140" s="835">
        <v>8926.74</v>
      </c>
      <c r="N1140" s="832">
        <v>6</v>
      </c>
      <c r="O1140" s="836">
        <v>1</v>
      </c>
      <c r="P1140" s="835">
        <v>8926.74</v>
      </c>
      <c r="Q1140" s="837">
        <v>1</v>
      </c>
      <c r="R1140" s="832">
        <v>6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4</v>
      </c>
      <c r="B1141" s="832" t="s">
        <v>2047</v>
      </c>
      <c r="C1141" s="832" t="s">
        <v>2054</v>
      </c>
      <c r="D1141" s="833" t="s">
        <v>3990</v>
      </c>
      <c r="E1141" s="834" t="s">
        <v>2089</v>
      </c>
      <c r="F1141" s="832" t="s">
        <v>2050</v>
      </c>
      <c r="G1141" s="832" t="s">
        <v>2254</v>
      </c>
      <c r="H1141" s="832" t="s">
        <v>576</v>
      </c>
      <c r="I1141" s="832" t="s">
        <v>3027</v>
      </c>
      <c r="J1141" s="832" t="s">
        <v>2586</v>
      </c>
      <c r="K1141" s="832" t="s">
        <v>3028</v>
      </c>
      <c r="L1141" s="835">
        <v>2184.6799999999998</v>
      </c>
      <c r="M1141" s="835">
        <v>4369.3599999999997</v>
      </c>
      <c r="N1141" s="832">
        <v>2</v>
      </c>
      <c r="O1141" s="836">
        <v>1</v>
      </c>
      <c r="P1141" s="835">
        <v>4369.3599999999997</v>
      </c>
      <c r="Q1141" s="837">
        <v>1</v>
      </c>
      <c r="R1141" s="832">
        <v>2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4</v>
      </c>
      <c r="B1142" s="832" t="s">
        <v>2047</v>
      </c>
      <c r="C1142" s="832" t="s">
        <v>2054</v>
      </c>
      <c r="D1142" s="833" t="s">
        <v>3990</v>
      </c>
      <c r="E1142" s="834" t="s">
        <v>2089</v>
      </c>
      <c r="F1142" s="832" t="s">
        <v>2050</v>
      </c>
      <c r="G1142" s="832" t="s">
        <v>2254</v>
      </c>
      <c r="H1142" s="832" t="s">
        <v>576</v>
      </c>
      <c r="I1142" s="832" t="s">
        <v>3034</v>
      </c>
      <c r="J1142" s="832" t="s">
        <v>2329</v>
      </c>
      <c r="K1142" s="832" t="s">
        <v>3035</v>
      </c>
      <c r="L1142" s="835">
        <v>1500.3</v>
      </c>
      <c r="M1142" s="835">
        <v>6001.2</v>
      </c>
      <c r="N1142" s="832">
        <v>4</v>
      </c>
      <c r="O1142" s="836">
        <v>2</v>
      </c>
      <c r="P1142" s="835">
        <v>3000.6</v>
      </c>
      <c r="Q1142" s="837">
        <v>0.5</v>
      </c>
      <c r="R1142" s="832">
        <v>2</v>
      </c>
      <c r="S1142" s="837">
        <v>0.5</v>
      </c>
      <c r="T1142" s="836">
        <v>1</v>
      </c>
      <c r="U1142" s="838">
        <v>0.5</v>
      </c>
    </row>
    <row r="1143" spans="1:21" ht="14.4" customHeight="1" x14ac:dyDescent="0.3">
      <c r="A1143" s="831">
        <v>4</v>
      </c>
      <c r="B1143" s="832" t="s">
        <v>2047</v>
      </c>
      <c r="C1143" s="832" t="s">
        <v>2054</v>
      </c>
      <c r="D1143" s="833" t="s">
        <v>3990</v>
      </c>
      <c r="E1143" s="834" t="s">
        <v>2089</v>
      </c>
      <c r="F1143" s="832" t="s">
        <v>2050</v>
      </c>
      <c r="G1143" s="832" t="s">
        <v>2254</v>
      </c>
      <c r="H1143" s="832" t="s">
        <v>576</v>
      </c>
      <c r="I1143" s="832" t="s">
        <v>3036</v>
      </c>
      <c r="J1143" s="832" t="s">
        <v>3037</v>
      </c>
      <c r="K1143" s="832" t="s">
        <v>3038</v>
      </c>
      <c r="L1143" s="835">
        <v>2809.49</v>
      </c>
      <c r="M1143" s="835">
        <v>16856.939999999999</v>
      </c>
      <c r="N1143" s="832">
        <v>6</v>
      </c>
      <c r="O1143" s="836">
        <v>1</v>
      </c>
      <c r="P1143" s="835">
        <v>16856.939999999999</v>
      </c>
      <c r="Q1143" s="837">
        <v>1</v>
      </c>
      <c r="R1143" s="832">
        <v>6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4</v>
      </c>
      <c r="B1144" s="832" t="s">
        <v>2047</v>
      </c>
      <c r="C1144" s="832" t="s">
        <v>2054</v>
      </c>
      <c r="D1144" s="833" t="s">
        <v>3990</v>
      </c>
      <c r="E1144" s="834" t="s">
        <v>2089</v>
      </c>
      <c r="F1144" s="832" t="s">
        <v>2050</v>
      </c>
      <c r="G1144" s="832" t="s">
        <v>2254</v>
      </c>
      <c r="H1144" s="832" t="s">
        <v>576</v>
      </c>
      <c r="I1144" s="832" t="s">
        <v>3039</v>
      </c>
      <c r="J1144" s="832" t="s">
        <v>2438</v>
      </c>
      <c r="K1144" s="832" t="s">
        <v>3040</v>
      </c>
      <c r="L1144" s="835">
        <v>1500</v>
      </c>
      <c r="M1144" s="835">
        <v>15000</v>
      </c>
      <c r="N1144" s="832">
        <v>10</v>
      </c>
      <c r="O1144" s="836">
        <v>2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4</v>
      </c>
      <c r="B1145" s="832" t="s">
        <v>2047</v>
      </c>
      <c r="C1145" s="832" t="s">
        <v>2054</v>
      </c>
      <c r="D1145" s="833" t="s">
        <v>3990</v>
      </c>
      <c r="E1145" s="834" t="s">
        <v>2089</v>
      </c>
      <c r="F1145" s="832" t="s">
        <v>2050</v>
      </c>
      <c r="G1145" s="832" t="s">
        <v>2254</v>
      </c>
      <c r="H1145" s="832" t="s">
        <v>576</v>
      </c>
      <c r="I1145" s="832" t="s">
        <v>2526</v>
      </c>
      <c r="J1145" s="832" t="s">
        <v>2527</v>
      </c>
      <c r="K1145" s="832" t="s">
        <v>2528</v>
      </c>
      <c r="L1145" s="835">
        <v>299.89999999999998</v>
      </c>
      <c r="M1145" s="835">
        <v>599.79999999999995</v>
      </c>
      <c r="N1145" s="832">
        <v>2</v>
      </c>
      <c r="O1145" s="836">
        <v>2</v>
      </c>
      <c r="P1145" s="835">
        <v>299.89999999999998</v>
      </c>
      <c r="Q1145" s="837">
        <v>0.5</v>
      </c>
      <c r="R1145" s="832">
        <v>1</v>
      </c>
      <c r="S1145" s="837">
        <v>0.5</v>
      </c>
      <c r="T1145" s="836">
        <v>1</v>
      </c>
      <c r="U1145" s="838">
        <v>0.5</v>
      </c>
    </row>
    <row r="1146" spans="1:21" ht="14.4" customHeight="1" x14ac:dyDescent="0.3">
      <c r="A1146" s="831">
        <v>4</v>
      </c>
      <c r="B1146" s="832" t="s">
        <v>2047</v>
      </c>
      <c r="C1146" s="832" t="s">
        <v>2054</v>
      </c>
      <c r="D1146" s="833" t="s">
        <v>3990</v>
      </c>
      <c r="E1146" s="834" t="s">
        <v>2089</v>
      </c>
      <c r="F1146" s="832" t="s">
        <v>2050</v>
      </c>
      <c r="G1146" s="832" t="s">
        <v>2254</v>
      </c>
      <c r="H1146" s="832" t="s">
        <v>576</v>
      </c>
      <c r="I1146" s="832" t="s">
        <v>2529</v>
      </c>
      <c r="J1146" s="832" t="s">
        <v>2530</v>
      </c>
      <c r="K1146" s="832" t="s">
        <v>2528</v>
      </c>
      <c r="L1146" s="835">
        <v>499.99</v>
      </c>
      <c r="M1146" s="835">
        <v>1499.97</v>
      </c>
      <c r="N1146" s="832">
        <v>3</v>
      </c>
      <c r="O1146" s="836">
        <v>3</v>
      </c>
      <c r="P1146" s="835">
        <v>1499.97</v>
      </c>
      <c r="Q1146" s="837">
        <v>1</v>
      </c>
      <c r="R1146" s="832">
        <v>3</v>
      </c>
      <c r="S1146" s="837">
        <v>1</v>
      </c>
      <c r="T1146" s="836">
        <v>3</v>
      </c>
      <c r="U1146" s="838">
        <v>1</v>
      </c>
    </row>
    <row r="1147" spans="1:21" ht="14.4" customHeight="1" x14ac:dyDescent="0.3">
      <c r="A1147" s="831">
        <v>4</v>
      </c>
      <c r="B1147" s="832" t="s">
        <v>2047</v>
      </c>
      <c r="C1147" s="832" t="s">
        <v>2054</v>
      </c>
      <c r="D1147" s="833" t="s">
        <v>3990</v>
      </c>
      <c r="E1147" s="834" t="s">
        <v>2089</v>
      </c>
      <c r="F1147" s="832" t="s">
        <v>2050</v>
      </c>
      <c r="G1147" s="832" t="s">
        <v>2254</v>
      </c>
      <c r="H1147" s="832" t="s">
        <v>576</v>
      </c>
      <c r="I1147" s="832" t="s">
        <v>2531</v>
      </c>
      <c r="J1147" s="832" t="s">
        <v>2532</v>
      </c>
      <c r="K1147" s="832" t="s">
        <v>2533</v>
      </c>
      <c r="L1147" s="835">
        <v>599.44000000000005</v>
      </c>
      <c r="M1147" s="835">
        <v>2397.7600000000002</v>
      </c>
      <c r="N1147" s="832">
        <v>4</v>
      </c>
      <c r="O1147" s="836">
        <v>4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4</v>
      </c>
      <c r="B1148" s="832" t="s">
        <v>2047</v>
      </c>
      <c r="C1148" s="832" t="s">
        <v>2054</v>
      </c>
      <c r="D1148" s="833" t="s">
        <v>3990</v>
      </c>
      <c r="E1148" s="834" t="s">
        <v>2089</v>
      </c>
      <c r="F1148" s="832" t="s">
        <v>2050</v>
      </c>
      <c r="G1148" s="832" t="s">
        <v>2254</v>
      </c>
      <c r="H1148" s="832" t="s">
        <v>576</v>
      </c>
      <c r="I1148" s="832" t="s">
        <v>2534</v>
      </c>
      <c r="J1148" s="832" t="s">
        <v>2530</v>
      </c>
      <c r="K1148" s="832" t="s">
        <v>2535</v>
      </c>
      <c r="L1148" s="835">
        <v>999.98</v>
      </c>
      <c r="M1148" s="835">
        <v>2999.94</v>
      </c>
      <c r="N1148" s="832">
        <v>3</v>
      </c>
      <c r="O1148" s="836">
        <v>3</v>
      </c>
      <c r="P1148" s="835">
        <v>1999.96</v>
      </c>
      <c r="Q1148" s="837">
        <v>0.66666666666666663</v>
      </c>
      <c r="R1148" s="832">
        <v>2</v>
      </c>
      <c r="S1148" s="837">
        <v>0.66666666666666663</v>
      </c>
      <c r="T1148" s="836">
        <v>2</v>
      </c>
      <c r="U1148" s="838">
        <v>0.66666666666666663</v>
      </c>
    </row>
    <row r="1149" spans="1:21" ht="14.4" customHeight="1" x14ac:dyDescent="0.3">
      <c r="A1149" s="831">
        <v>4</v>
      </c>
      <c r="B1149" s="832" t="s">
        <v>2047</v>
      </c>
      <c r="C1149" s="832" t="s">
        <v>2054</v>
      </c>
      <c r="D1149" s="833" t="s">
        <v>3990</v>
      </c>
      <c r="E1149" s="834" t="s">
        <v>2089</v>
      </c>
      <c r="F1149" s="832" t="s">
        <v>2050</v>
      </c>
      <c r="G1149" s="832" t="s">
        <v>2254</v>
      </c>
      <c r="H1149" s="832" t="s">
        <v>576</v>
      </c>
      <c r="I1149" s="832" t="s">
        <v>3544</v>
      </c>
      <c r="J1149" s="832" t="s">
        <v>3545</v>
      </c>
      <c r="K1149" s="832" t="s">
        <v>3033</v>
      </c>
      <c r="L1149" s="835">
        <v>871.5</v>
      </c>
      <c r="M1149" s="835">
        <v>3486</v>
      </c>
      <c r="N1149" s="832">
        <v>4</v>
      </c>
      <c r="O1149" s="836">
        <v>1</v>
      </c>
      <c r="P1149" s="835">
        <v>3486</v>
      </c>
      <c r="Q1149" s="837">
        <v>1</v>
      </c>
      <c r="R1149" s="832">
        <v>4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4</v>
      </c>
      <c r="B1150" s="832" t="s">
        <v>2047</v>
      </c>
      <c r="C1150" s="832" t="s">
        <v>2054</v>
      </c>
      <c r="D1150" s="833" t="s">
        <v>3990</v>
      </c>
      <c r="E1150" s="834" t="s">
        <v>2089</v>
      </c>
      <c r="F1150" s="832" t="s">
        <v>2050</v>
      </c>
      <c r="G1150" s="832" t="s">
        <v>2254</v>
      </c>
      <c r="H1150" s="832" t="s">
        <v>576</v>
      </c>
      <c r="I1150" s="832" t="s">
        <v>2538</v>
      </c>
      <c r="J1150" s="832" t="s">
        <v>2539</v>
      </c>
      <c r="K1150" s="832" t="s">
        <v>2540</v>
      </c>
      <c r="L1150" s="835">
        <v>274.32</v>
      </c>
      <c r="M1150" s="835">
        <v>274.32</v>
      </c>
      <c r="N1150" s="832">
        <v>1</v>
      </c>
      <c r="O1150" s="836">
        <v>1</v>
      </c>
      <c r="P1150" s="835">
        <v>274.32</v>
      </c>
      <c r="Q1150" s="837">
        <v>1</v>
      </c>
      <c r="R1150" s="832">
        <v>1</v>
      </c>
      <c r="S1150" s="837">
        <v>1</v>
      </c>
      <c r="T1150" s="836">
        <v>1</v>
      </c>
      <c r="U1150" s="838">
        <v>1</v>
      </c>
    </row>
    <row r="1151" spans="1:21" ht="14.4" customHeight="1" x14ac:dyDescent="0.3">
      <c r="A1151" s="831">
        <v>4</v>
      </c>
      <c r="B1151" s="832" t="s">
        <v>2047</v>
      </c>
      <c r="C1151" s="832" t="s">
        <v>2054</v>
      </c>
      <c r="D1151" s="833" t="s">
        <v>3990</v>
      </c>
      <c r="E1151" s="834" t="s">
        <v>2089</v>
      </c>
      <c r="F1151" s="832" t="s">
        <v>2050</v>
      </c>
      <c r="G1151" s="832" t="s">
        <v>2254</v>
      </c>
      <c r="H1151" s="832" t="s">
        <v>576</v>
      </c>
      <c r="I1151" s="832" t="s">
        <v>2541</v>
      </c>
      <c r="J1151" s="832" t="s">
        <v>2542</v>
      </c>
      <c r="K1151" s="832" t="s">
        <v>2543</v>
      </c>
      <c r="L1151" s="835">
        <v>2809.49</v>
      </c>
      <c r="M1151" s="835">
        <v>42142.349999999991</v>
      </c>
      <c r="N1151" s="832">
        <v>15</v>
      </c>
      <c r="O1151" s="836">
        <v>2</v>
      </c>
      <c r="P1151" s="835">
        <v>42142.349999999991</v>
      </c>
      <c r="Q1151" s="837">
        <v>1</v>
      </c>
      <c r="R1151" s="832">
        <v>15</v>
      </c>
      <c r="S1151" s="837">
        <v>1</v>
      </c>
      <c r="T1151" s="836">
        <v>2</v>
      </c>
      <c r="U1151" s="838">
        <v>1</v>
      </c>
    </row>
    <row r="1152" spans="1:21" ht="14.4" customHeight="1" x14ac:dyDescent="0.3">
      <c r="A1152" s="831">
        <v>4</v>
      </c>
      <c r="B1152" s="832" t="s">
        <v>2047</v>
      </c>
      <c r="C1152" s="832" t="s">
        <v>2054</v>
      </c>
      <c r="D1152" s="833" t="s">
        <v>3990</v>
      </c>
      <c r="E1152" s="834" t="s">
        <v>2089</v>
      </c>
      <c r="F1152" s="832" t="s">
        <v>2050</v>
      </c>
      <c r="G1152" s="832" t="s">
        <v>2254</v>
      </c>
      <c r="H1152" s="832" t="s">
        <v>576</v>
      </c>
      <c r="I1152" s="832" t="s">
        <v>2544</v>
      </c>
      <c r="J1152" s="832" t="s">
        <v>2545</v>
      </c>
      <c r="K1152" s="832" t="s">
        <v>2546</v>
      </c>
      <c r="L1152" s="835">
        <v>208.05</v>
      </c>
      <c r="M1152" s="835">
        <v>5201.2500000000018</v>
      </c>
      <c r="N1152" s="832">
        <v>25</v>
      </c>
      <c r="O1152" s="836">
        <v>11</v>
      </c>
      <c r="P1152" s="835">
        <v>5201.2500000000018</v>
      </c>
      <c r="Q1152" s="837">
        <v>1</v>
      </c>
      <c r="R1152" s="832">
        <v>25</v>
      </c>
      <c r="S1152" s="837">
        <v>1</v>
      </c>
      <c r="T1152" s="836">
        <v>11</v>
      </c>
      <c r="U1152" s="838">
        <v>1</v>
      </c>
    </row>
    <row r="1153" spans="1:21" ht="14.4" customHeight="1" x14ac:dyDescent="0.3">
      <c r="A1153" s="831">
        <v>4</v>
      </c>
      <c r="B1153" s="832" t="s">
        <v>2047</v>
      </c>
      <c r="C1153" s="832" t="s">
        <v>2054</v>
      </c>
      <c r="D1153" s="833" t="s">
        <v>3990</v>
      </c>
      <c r="E1153" s="834" t="s">
        <v>2089</v>
      </c>
      <c r="F1153" s="832" t="s">
        <v>2050</v>
      </c>
      <c r="G1153" s="832" t="s">
        <v>2254</v>
      </c>
      <c r="H1153" s="832" t="s">
        <v>576</v>
      </c>
      <c r="I1153" s="832" t="s">
        <v>3546</v>
      </c>
      <c r="J1153" s="832" t="s">
        <v>3547</v>
      </c>
      <c r="K1153" s="832" t="s">
        <v>3548</v>
      </c>
      <c r="L1153" s="835">
        <v>5343.9</v>
      </c>
      <c r="M1153" s="835">
        <v>5343.9</v>
      </c>
      <c r="N1153" s="832">
        <v>1</v>
      </c>
      <c r="O1153" s="836">
        <v>1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4</v>
      </c>
      <c r="B1154" s="832" t="s">
        <v>2047</v>
      </c>
      <c r="C1154" s="832" t="s">
        <v>2054</v>
      </c>
      <c r="D1154" s="833" t="s">
        <v>3990</v>
      </c>
      <c r="E1154" s="834" t="s">
        <v>2089</v>
      </c>
      <c r="F1154" s="832" t="s">
        <v>2050</v>
      </c>
      <c r="G1154" s="832" t="s">
        <v>2254</v>
      </c>
      <c r="H1154" s="832" t="s">
        <v>576</v>
      </c>
      <c r="I1154" s="832" t="s">
        <v>2553</v>
      </c>
      <c r="J1154" s="832" t="s">
        <v>2554</v>
      </c>
      <c r="K1154" s="832" t="s">
        <v>2555</v>
      </c>
      <c r="L1154" s="835">
        <v>1629.94</v>
      </c>
      <c r="M1154" s="835">
        <v>91276.639999999985</v>
      </c>
      <c r="N1154" s="832">
        <v>56</v>
      </c>
      <c r="O1154" s="836">
        <v>14</v>
      </c>
      <c r="P1154" s="835">
        <v>73347.299999999988</v>
      </c>
      <c r="Q1154" s="837">
        <v>0.8035714285714286</v>
      </c>
      <c r="R1154" s="832">
        <v>45</v>
      </c>
      <c r="S1154" s="837">
        <v>0.8035714285714286</v>
      </c>
      <c r="T1154" s="836">
        <v>11</v>
      </c>
      <c r="U1154" s="838">
        <v>0.7857142857142857</v>
      </c>
    </row>
    <row r="1155" spans="1:21" ht="14.4" customHeight="1" x14ac:dyDescent="0.3">
      <c r="A1155" s="831">
        <v>4</v>
      </c>
      <c r="B1155" s="832" t="s">
        <v>2047</v>
      </c>
      <c r="C1155" s="832" t="s">
        <v>2054</v>
      </c>
      <c r="D1155" s="833" t="s">
        <v>3990</v>
      </c>
      <c r="E1155" s="834" t="s">
        <v>2089</v>
      </c>
      <c r="F1155" s="832" t="s">
        <v>2050</v>
      </c>
      <c r="G1155" s="832" t="s">
        <v>2254</v>
      </c>
      <c r="H1155" s="832" t="s">
        <v>576</v>
      </c>
      <c r="I1155" s="832" t="s">
        <v>2556</v>
      </c>
      <c r="J1155" s="832" t="s">
        <v>2557</v>
      </c>
      <c r="K1155" s="832" t="s">
        <v>2558</v>
      </c>
      <c r="L1155" s="835">
        <v>1992.32</v>
      </c>
      <c r="M1155" s="835">
        <v>23907.84</v>
      </c>
      <c r="N1155" s="832">
        <v>12</v>
      </c>
      <c r="O1155" s="836">
        <v>3</v>
      </c>
      <c r="P1155" s="835">
        <v>13946.24</v>
      </c>
      <c r="Q1155" s="837">
        <v>0.58333333333333337</v>
      </c>
      <c r="R1155" s="832">
        <v>7</v>
      </c>
      <c r="S1155" s="837">
        <v>0.58333333333333337</v>
      </c>
      <c r="T1155" s="836">
        <v>2</v>
      </c>
      <c r="U1155" s="838">
        <v>0.66666666666666663</v>
      </c>
    </row>
    <row r="1156" spans="1:21" ht="14.4" customHeight="1" x14ac:dyDescent="0.3">
      <c r="A1156" s="831">
        <v>4</v>
      </c>
      <c r="B1156" s="832" t="s">
        <v>2047</v>
      </c>
      <c r="C1156" s="832" t="s">
        <v>2054</v>
      </c>
      <c r="D1156" s="833" t="s">
        <v>3990</v>
      </c>
      <c r="E1156" s="834" t="s">
        <v>2089</v>
      </c>
      <c r="F1156" s="832" t="s">
        <v>2050</v>
      </c>
      <c r="G1156" s="832" t="s">
        <v>2254</v>
      </c>
      <c r="H1156" s="832" t="s">
        <v>576</v>
      </c>
      <c r="I1156" s="832" t="s">
        <v>2559</v>
      </c>
      <c r="J1156" s="832" t="s">
        <v>2560</v>
      </c>
      <c r="K1156" s="832" t="s">
        <v>2561</v>
      </c>
      <c r="L1156" s="835">
        <v>350</v>
      </c>
      <c r="M1156" s="835">
        <v>700</v>
      </c>
      <c r="N1156" s="832">
        <v>2</v>
      </c>
      <c r="O1156" s="836">
        <v>2</v>
      </c>
      <c r="P1156" s="835">
        <v>350</v>
      </c>
      <c r="Q1156" s="837">
        <v>0.5</v>
      </c>
      <c r="R1156" s="832">
        <v>1</v>
      </c>
      <c r="S1156" s="837">
        <v>0.5</v>
      </c>
      <c r="T1156" s="836">
        <v>1</v>
      </c>
      <c r="U1156" s="838">
        <v>0.5</v>
      </c>
    </row>
    <row r="1157" spans="1:21" ht="14.4" customHeight="1" x14ac:dyDescent="0.3">
      <c r="A1157" s="831">
        <v>4</v>
      </c>
      <c r="B1157" s="832" t="s">
        <v>2047</v>
      </c>
      <c r="C1157" s="832" t="s">
        <v>2054</v>
      </c>
      <c r="D1157" s="833" t="s">
        <v>3990</v>
      </c>
      <c r="E1157" s="834" t="s">
        <v>2089</v>
      </c>
      <c r="F1157" s="832" t="s">
        <v>2050</v>
      </c>
      <c r="G1157" s="832" t="s">
        <v>2254</v>
      </c>
      <c r="H1157" s="832" t="s">
        <v>576</v>
      </c>
      <c r="I1157" s="832" t="s">
        <v>3046</v>
      </c>
      <c r="J1157" s="832" t="s">
        <v>3037</v>
      </c>
      <c r="K1157" s="832" t="s">
        <v>3047</v>
      </c>
      <c r="L1157" s="835">
        <v>2809.49</v>
      </c>
      <c r="M1157" s="835">
        <v>16856.939999999999</v>
      </c>
      <c r="N1157" s="832">
        <v>6</v>
      </c>
      <c r="O1157" s="836">
        <v>1</v>
      </c>
      <c r="P1157" s="835">
        <v>16856.939999999999</v>
      </c>
      <c r="Q1157" s="837">
        <v>1</v>
      </c>
      <c r="R1157" s="832">
        <v>6</v>
      </c>
      <c r="S1157" s="837">
        <v>1</v>
      </c>
      <c r="T1157" s="836">
        <v>1</v>
      </c>
      <c r="U1157" s="838">
        <v>1</v>
      </c>
    </row>
    <row r="1158" spans="1:21" ht="14.4" customHeight="1" x14ac:dyDescent="0.3">
      <c r="A1158" s="831">
        <v>4</v>
      </c>
      <c r="B1158" s="832" t="s">
        <v>2047</v>
      </c>
      <c r="C1158" s="832" t="s">
        <v>2054</v>
      </c>
      <c r="D1158" s="833" t="s">
        <v>3990</v>
      </c>
      <c r="E1158" s="834" t="s">
        <v>2089</v>
      </c>
      <c r="F1158" s="832" t="s">
        <v>2050</v>
      </c>
      <c r="G1158" s="832" t="s">
        <v>2254</v>
      </c>
      <c r="H1158" s="832" t="s">
        <v>576</v>
      </c>
      <c r="I1158" s="832" t="s">
        <v>2565</v>
      </c>
      <c r="J1158" s="832" t="s">
        <v>2566</v>
      </c>
      <c r="K1158" s="832" t="s">
        <v>2567</v>
      </c>
      <c r="L1158" s="835">
        <v>1500</v>
      </c>
      <c r="M1158" s="835">
        <v>9000</v>
      </c>
      <c r="N1158" s="832">
        <v>6</v>
      </c>
      <c r="O1158" s="836">
        <v>1</v>
      </c>
      <c r="P1158" s="835">
        <v>9000</v>
      </c>
      <c r="Q1158" s="837">
        <v>1</v>
      </c>
      <c r="R1158" s="832">
        <v>6</v>
      </c>
      <c r="S1158" s="837">
        <v>1</v>
      </c>
      <c r="T1158" s="836">
        <v>1</v>
      </c>
      <c r="U1158" s="838">
        <v>1</v>
      </c>
    </row>
    <row r="1159" spans="1:21" ht="14.4" customHeight="1" x14ac:dyDescent="0.3">
      <c r="A1159" s="831">
        <v>4</v>
      </c>
      <c r="B1159" s="832" t="s">
        <v>2047</v>
      </c>
      <c r="C1159" s="832" t="s">
        <v>2054</v>
      </c>
      <c r="D1159" s="833" t="s">
        <v>3990</v>
      </c>
      <c r="E1159" s="834" t="s">
        <v>2089</v>
      </c>
      <c r="F1159" s="832" t="s">
        <v>2050</v>
      </c>
      <c r="G1159" s="832" t="s">
        <v>2254</v>
      </c>
      <c r="H1159" s="832" t="s">
        <v>576</v>
      </c>
      <c r="I1159" s="832" t="s">
        <v>2568</v>
      </c>
      <c r="J1159" s="832" t="s">
        <v>2569</v>
      </c>
      <c r="K1159" s="832" t="s">
        <v>2570</v>
      </c>
      <c r="L1159" s="835">
        <v>1204.22</v>
      </c>
      <c r="M1159" s="835">
        <v>2408.44</v>
      </c>
      <c r="N1159" s="832">
        <v>2</v>
      </c>
      <c r="O1159" s="836">
        <v>2</v>
      </c>
      <c r="P1159" s="835">
        <v>1204.22</v>
      </c>
      <c r="Q1159" s="837">
        <v>0.5</v>
      </c>
      <c r="R1159" s="832">
        <v>1</v>
      </c>
      <c r="S1159" s="837">
        <v>0.5</v>
      </c>
      <c r="T1159" s="836">
        <v>1</v>
      </c>
      <c r="U1159" s="838">
        <v>0.5</v>
      </c>
    </row>
    <row r="1160" spans="1:21" ht="14.4" customHeight="1" x14ac:dyDescent="0.3">
      <c r="A1160" s="831">
        <v>4</v>
      </c>
      <c r="B1160" s="832" t="s">
        <v>2047</v>
      </c>
      <c r="C1160" s="832" t="s">
        <v>2054</v>
      </c>
      <c r="D1160" s="833" t="s">
        <v>3990</v>
      </c>
      <c r="E1160" s="834" t="s">
        <v>2089</v>
      </c>
      <c r="F1160" s="832" t="s">
        <v>2050</v>
      </c>
      <c r="G1160" s="832" t="s">
        <v>2254</v>
      </c>
      <c r="H1160" s="832" t="s">
        <v>576</v>
      </c>
      <c r="I1160" s="832" t="s">
        <v>2571</v>
      </c>
      <c r="J1160" s="832" t="s">
        <v>2572</v>
      </c>
      <c r="K1160" s="832" t="s">
        <v>2573</v>
      </c>
      <c r="L1160" s="835">
        <v>1350</v>
      </c>
      <c r="M1160" s="835">
        <v>27000</v>
      </c>
      <c r="N1160" s="832">
        <v>20</v>
      </c>
      <c r="O1160" s="836">
        <v>5</v>
      </c>
      <c r="P1160" s="835">
        <v>16200</v>
      </c>
      <c r="Q1160" s="837">
        <v>0.6</v>
      </c>
      <c r="R1160" s="832">
        <v>12</v>
      </c>
      <c r="S1160" s="837">
        <v>0.6</v>
      </c>
      <c r="T1160" s="836">
        <v>3</v>
      </c>
      <c r="U1160" s="838">
        <v>0.6</v>
      </c>
    </row>
    <row r="1161" spans="1:21" ht="14.4" customHeight="1" x14ac:dyDescent="0.3">
      <c r="A1161" s="831">
        <v>4</v>
      </c>
      <c r="B1161" s="832" t="s">
        <v>2047</v>
      </c>
      <c r="C1161" s="832" t="s">
        <v>2054</v>
      </c>
      <c r="D1161" s="833" t="s">
        <v>3990</v>
      </c>
      <c r="E1161" s="834" t="s">
        <v>2089</v>
      </c>
      <c r="F1161" s="832" t="s">
        <v>2050</v>
      </c>
      <c r="G1161" s="832" t="s">
        <v>2254</v>
      </c>
      <c r="H1161" s="832" t="s">
        <v>576</v>
      </c>
      <c r="I1161" s="832" t="s">
        <v>3048</v>
      </c>
      <c r="J1161" s="832" t="s">
        <v>3049</v>
      </c>
      <c r="K1161" s="832" t="s">
        <v>3050</v>
      </c>
      <c r="L1161" s="835">
        <v>2489.48</v>
      </c>
      <c r="M1161" s="835">
        <v>7468.4400000000005</v>
      </c>
      <c r="N1161" s="832">
        <v>3</v>
      </c>
      <c r="O1161" s="836">
        <v>1</v>
      </c>
      <c r="P1161" s="835">
        <v>7468.4400000000005</v>
      </c>
      <c r="Q1161" s="837">
        <v>1</v>
      </c>
      <c r="R1161" s="832">
        <v>3</v>
      </c>
      <c r="S1161" s="837">
        <v>1</v>
      </c>
      <c r="T1161" s="836">
        <v>1</v>
      </c>
      <c r="U1161" s="838">
        <v>1</v>
      </c>
    </row>
    <row r="1162" spans="1:21" ht="14.4" customHeight="1" x14ac:dyDescent="0.3">
      <c r="A1162" s="831">
        <v>4</v>
      </c>
      <c r="B1162" s="832" t="s">
        <v>2047</v>
      </c>
      <c r="C1162" s="832" t="s">
        <v>2054</v>
      </c>
      <c r="D1162" s="833" t="s">
        <v>3990</v>
      </c>
      <c r="E1162" s="834" t="s">
        <v>2089</v>
      </c>
      <c r="F1162" s="832" t="s">
        <v>2050</v>
      </c>
      <c r="G1162" s="832" t="s">
        <v>2254</v>
      </c>
      <c r="H1162" s="832" t="s">
        <v>576</v>
      </c>
      <c r="I1162" s="832" t="s">
        <v>3051</v>
      </c>
      <c r="J1162" s="832" t="s">
        <v>3052</v>
      </c>
      <c r="K1162" s="832" t="s">
        <v>3053</v>
      </c>
      <c r="L1162" s="835">
        <v>5343.9</v>
      </c>
      <c r="M1162" s="835">
        <v>5343.9</v>
      </c>
      <c r="N1162" s="832">
        <v>1</v>
      </c>
      <c r="O1162" s="836">
        <v>1</v>
      </c>
      <c r="P1162" s="835">
        <v>5343.9</v>
      </c>
      <c r="Q1162" s="837">
        <v>1</v>
      </c>
      <c r="R1162" s="832">
        <v>1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4</v>
      </c>
      <c r="B1163" s="832" t="s">
        <v>2047</v>
      </c>
      <c r="C1163" s="832" t="s">
        <v>2054</v>
      </c>
      <c r="D1163" s="833" t="s">
        <v>3990</v>
      </c>
      <c r="E1163" s="834" t="s">
        <v>2089</v>
      </c>
      <c r="F1163" s="832" t="s">
        <v>2050</v>
      </c>
      <c r="G1163" s="832" t="s">
        <v>2254</v>
      </c>
      <c r="H1163" s="832" t="s">
        <v>576</v>
      </c>
      <c r="I1163" s="832" t="s">
        <v>3054</v>
      </c>
      <c r="J1163" s="832" t="s">
        <v>2566</v>
      </c>
      <c r="K1163" s="832" t="s">
        <v>3055</v>
      </c>
      <c r="L1163" s="835">
        <v>1500</v>
      </c>
      <c r="M1163" s="835">
        <v>3000</v>
      </c>
      <c r="N1163" s="832">
        <v>2</v>
      </c>
      <c r="O1163" s="836">
        <v>1</v>
      </c>
      <c r="P1163" s="835">
        <v>3000</v>
      </c>
      <c r="Q1163" s="837">
        <v>1</v>
      </c>
      <c r="R1163" s="832">
        <v>2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4</v>
      </c>
      <c r="B1164" s="832" t="s">
        <v>2047</v>
      </c>
      <c r="C1164" s="832" t="s">
        <v>2054</v>
      </c>
      <c r="D1164" s="833" t="s">
        <v>3990</v>
      </c>
      <c r="E1164" s="834" t="s">
        <v>2089</v>
      </c>
      <c r="F1164" s="832" t="s">
        <v>2050</v>
      </c>
      <c r="G1164" s="832" t="s">
        <v>2254</v>
      </c>
      <c r="H1164" s="832" t="s">
        <v>576</v>
      </c>
      <c r="I1164" s="832" t="s">
        <v>3062</v>
      </c>
      <c r="J1164" s="832" t="s">
        <v>2583</v>
      </c>
      <c r="K1164" s="832" t="s">
        <v>3063</v>
      </c>
      <c r="L1164" s="835">
        <v>1499.54</v>
      </c>
      <c r="M1164" s="835">
        <v>2999.08</v>
      </c>
      <c r="N1164" s="832">
        <v>2</v>
      </c>
      <c r="O1164" s="836">
        <v>1</v>
      </c>
      <c r="P1164" s="835">
        <v>2999.08</v>
      </c>
      <c r="Q1164" s="837">
        <v>1</v>
      </c>
      <c r="R1164" s="832">
        <v>2</v>
      </c>
      <c r="S1164" s="837">
        <v>1</v>
      </c>
      <c r="T1164" s="836">
        <v>1</v>
      </c>
      <c r="U1164" s="838">
        <v>1</v>
      </c>
    </row>
    <row r="1165" spans="1:21" ht="14.4" customHeight="1" x14ac:dyDescent="0.3">
      <c r="A1165" s="831">
        <v>4</v>
      </c>
      <c r="B1165" s="832" t="s">
        <v>2047</v>
      </c>
      <c r="C1165" s="832" t="s">
        <v>2054</v>
      </c>
      <c r="D1165" s="833" t="s">
        <v>3990</v>
      </c>
      <c r="E1165" s="834" t="s">
        <v>2089</v>
      </c>
      <c r="F1165" s="832" t="s">
        <v>2050</v>
      </c>
      <c r="G1165" s="832" t="s">
        <v>2254</v>
      </c>
      <c r="H1165" s="832" t="s">
        <v>576</v>
      </c>
      <c r="I1165" s="832" t="s">
        <v>3064</v>
      </c>
      <c r="J1165" s="832" t="s">
        <v>3065</v>
      </c>
      <c r="K1165" s="832" t="s">
        <v>1352</v>
      </c>
      <c r="L1165" s="835">
        <v>286</v>
      </c>
      <c r="M1165" s="835">
        <v>1716</v>
      </c>
      <c r="N1165" s="832">
        <v>6</v>
      </c>
      <c r="O1165" s="836">
        <v>4</v>
      </c>
      <c r="P1165" s="835">
        <v>1716</v>
      </c>
      <c r="Q1165" s="837">
        <v>1</v>
      </c>
      <c r="R1165" s="832">
        <v>6</v>
      </c>
      <c r="S1165" s="837">
        <v>1</v>
      </c>
      <c r="T1165" s="836">
        <v>4</v>
      </c>
      <c r="U1165" s="838">
        <v>1</v>
      </c>
    </row>
    <row r="1166" spans="1:21" ht="14.4" customHeight="1" x14ac:dyDescent="0.3">
      <c r="A1166" s="831">
        <v>4</v>
      </c>
      <c r="B1166" s="832" t="s">
        <v>2047</v>
      </c>
      <c r="C1166" s="832" t="s">
        <v>2054</v>
      </c>
      <c r="D1166" s="833" t="s">
        <v>3990</v>
      </c>
      <c r="E1166" s="834" t="s">
        <v>2089</v>
      </c>
      <c r="F1166" s="832" t="s">
        <v>2050</v>
      </c>
      <c r="G1166" s="832" t="s">
        <v>2254</v>
      </c>
      <c r="H1166" s="832" t="s">
        <v>576</v>
      </c>
      <c r="I1166" s="832" t="s">
        <v>3072</v>
      </c>
      <c r="J1166" s="832" t="s">
        <v>2594</v>
      </c>
      <c r="K1166" s="832" t="s">
        <v>3073</v>
      </c>
      <c r="L1166" s="835">
        <v>2802.7</v>
      </c>
      <c r="M1166" s="835">
        <v>5605.4</v>
      </c>
      <c r="N1166" s="832">
        <v>2</v>
      </c>
      <c r="O1166" s="836">
        <v>2</v>
      </c>
      <c r="P1166" s="835">
        <v>5605.4</v>
      </c>
      <c r="Q1166" s="837">
        <v>1</v>
      </c>
      <c r="R1166" s="832">
        <v>2</v>
      </c>
      <c r="S1166" s="837">
        <v>1</v>
      </c>
      <c r="T1166" s="836">
        <v>2</v>
      </c>
      <c r="U1166" s="838">
        <v>1</v>
      </c>
    </row>
    <row r="1167" spans="1:21" ht="14.4" customHeight="1" x14ac:dyDescent="0.3">
      <c r="A1167" s="831">
        <v>4</v>
      </c>
      <c r="B1167" s="832" t="s">
        <v>2047</v>
      </c>
      <c r="C1167" s="832" t="s">
        <v>2054</v>
      </c>
      <c r="D1167" s="833" t="s">
        <v>3990</v>
      </c>
      <c r="E1167" s="834" t="s">
        <v>2089</v>
      </c>
      <c r="F1167" s="832" t="s">
        <v>2050</v>
      </c>
      <c r="G1167" s="832" t="s">
        <v>2254</v>
      </c>
      <c r="H1167" s="832" t="s">
        <v>576</v>
      </c>
      <c r="I1167" s="832" t="s">
        <v>2593</v>
      </c>
      <c r="J1167" s="832" t="s">
        <v>2594</v>
      </c>
      <c r="K1167" s="832" t="s">
        <v>2595</v>
      </c>
      <c r="L1167" s="835">
        <v>2802.7</v>
      </c>
      <c r="M1167" s="835">
        <v>2802.7</v>
      </c>
      <c r="N1167" s="832">
        <v>1</v>
      </c>
      <c r="O1167" s="836">
        <v>1</v>
      </c>
      <c r="P1167" s="835">
        <v>2802.7</v>
      </c>
      <c r="Q1167" s="837">
        <v>1</v>
      </c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4</v>
      </c>
      <c r="B1168" s="832" t="s">
        <v>2047</v>
      </c>
      <c r="C1168" s="832" t="s">
        <v>2054</v>
      </c>
      <c r="D1168" s="833" t="s">
        <v>3990</v>
      </c>
      <c r="E1168" s="834" t="s">
        <v>2089</v>
      </c>
      <c r="F1168" s="832" t="s">
        <v>2050</v>
      </c>
      <c r="G1168" s="832" t="s">
        <v>2254</v>
      </c>
      <c r="H1168" s="832" t="s">
        <v>576</v>
      </c>
      <c r="I1168" s="832" t="s">
        <v>3074</v>
      </c>
      <c r="J1168" s="832" t="s">
        <v>3075</v>
      </c>
      <c r="K1168" s="832" t="s">
        <v>2370</v>
      </c>
      <c r="L1168" s="835">
        <v>309</v>
      </c>
      <c r="M1168" s="835">
        <v>2472</v>
      </c>
      <c r="N1168" s="832">
        <v>8</v>
      </c>
      <c r="O1168" s="836">
        <v>6</v>
      </c>
      <c r="P1168" s="835">
        <v>2472</v>
      </c>
      <c r="Q1168" s="837">
        <v>1</v>
      </c>
      <c r="R1168" s="832">
        <v>8</v>
      </c>
      <c r="S1168" s="837">
        <v>1</v>
      </c>
      <c r="T1168" s="836">
        <v>6</v>
      </c>
      <c r="U1168" s="838">
        <v>1</v>
      </c>
    </row>
    <row r="1169" spans="1:21" ht="14.4" customHeight="1" x14ac:dyDescent="0.3">
      <c r="A1169" s="831">
        <v>4</v>
      </c>
      <c r="B1169" s="832" t="s">
        <v>2047</v>
      </c>
      <c r="C1169" s="832" t="s">
        <v>2054</v>
      </c>
      <c r="D1169" s="833" t="s">
        <v>3990</v>
      </c>
      <c r="E1169" s="834" t="s">
        <v>2089</v>
      </c>
      <c r="F1169" s="832" t="s">
        <v>2050</v>
      </c>
      <c r="G1169" s="832" t="s">
        <v>2254</v>
      </c>
      <c r="H1169" s="832" t="s">
        <v>576</v>
      </c>
      <c r="I1169" s="832" t="s">
        <v>3076</v>
      </c>
      <c r="J1169" s="832" t="s">
        <v>3077</v>
      </c>
      <c r="K1169" s="832" t="s">
        <v>1352</v>
      </c>
      <c r="L1169" s="835">
        <v>495</v>
      </c>
      <c r="M1169" s="835">
        <v>990</v>
      </c>
      <c r="N1169" s="832">
        <v>2</v>
      </c>
      <c r="O1169" s="836">
        <v>2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4</v>
      </c>
      <c r="B1170" s="832" t="s">
        <v>2047</v>
      </c>
      <c r="C1170" s="832" t="s">
        <v>2054</v>
      </c>
      <c r="D1170" s="833" t="s">
        <v>3990</v>
      </c>
      <c r="E1170" s="834" t="s">
        <v>2089</v>
      </c>
      <c r="F1170" s="832" t="s">
        <v>2050</v>
      </c>
      <c r="G1170" s="832" t="s">
        <v>2254</v>
      </c>
      <c r="H1170" s="832" t="s">
        <v>576</v>
      </c>
      <c r="I1170" s="832" t="s">
        <v>2598</v>
      </c>
      <c r="J1170" s="832" t="s">
        <v>2599</v>
      </c>
      <c r="K1170" s="832" t="s">
        <v>2600</v>
      </c>
      <c r="L1170" s="835">
        <v>1419</v>
      </c>
      <c r="M1170" s="835">
        <v>2838</v>
      </c>
      <c r="N1170" s="832">
        <v>2</v>
      </c>
      <c r="O1170" s="836">
        <v>1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4</v>
      </c>
      <c r="B1171" s="832" t="s">
        <v>2047</v>
      </c>
      <c r="C1171" s="832" t="s">
        <v>2054</v>
      </c>
      <c r="D1171" s="833" t="s">
        <v>3990</v>
      </c>
      <c r="E1171" s="834" t="s">
        <v>2089</v>
      </c>
      <c r="F1171" s="832" t="s">
        <v>2050</v>
      </c>
      <c r="G1171" s="832" t="s">
        <v>2254</v>
      </c>
      <c r="H1171" s="832" t="s">
        <v>576</v>
      </c>
      <c r="I1171" s="832" t="s">
        <v>3080</v>
      </c>
      <c r="J1171" s="832" t="s">
        <v>3081</v>
      </c>
      <c r="K1171" s="832" t="s">
        <v>3082</v>
      </c>
      <c r="L1171" s="835">
        <v>1257.81</v>
      </c>
      <c r="M1171" s="835">
        <v>3773.43</v>
      </c>
      <c r="N1171" s="832">
        <v>3</v>
      </c>
      <c r="O1171" s="836">
        <v>1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4</v>
      </c>
      <c r="B1172" s="832" t="s">
        <v>2047</v>
      </c>
      <c r="C1172" s="832" t="s">
        <v>2054</v>
      </c>
      <c r="D1172" s="833" t="s">
        <v>3990</v>
      </c>
      <c r="E1172" s="834" t="s">
        <v>2089</v>
      </c>
      <c r="F1172" s="832" t="s">
        <v>2050</v>
      </c>
      <c r="G1172" s="832" t="s">
        <v>2254</v>
      </c>
      <c r="H1172" s="832" t="s">
        <v>576</v>
      </c>
      <c r="I1172" s="832" t="s">
        <v>2603</v>
      </c>
      <c r="J1172" s="832" t="s">
        <v>2604</v>
      </c>
      <c r="K1172" s="832" t="s">
        <v>2605</v>
      </c>
      <c r="L1172" s="835">
        <v>3053.49</v>
      </c>
      <c r="M1172" s="835">
        <v>3053.49</v>
      </c>
      <c r="N1172" s="832">
        <v>1</v>
      </c>
      <c r="O1172" s="836">
        <v>1</v>
      </c>
      <c r="P1172" s="835">
        <v>3053.49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4</v>
      </c>
      <c r="B1173" s="832" t="s">
        <v>2047</v>
      </c>
      <c r="C1173" s="832" t="s">
        <v>2054</v>
      </c>
      <c r="D1173" s="833" t="s">
        <v>3990</v>
      </c>
      <c r="E1173" s="834" t="s">
        <v>2089</v>
      </c>
      <c r="F1173" s="832" t="s">
        <v>2050</v>
      </c>
      <c r="G1173" s="832" t="s">
        <v>2254</v>
      </c>
      <c r="H1173" s="832" t="s">
        <v>576</v>
      </c>
      <c r="I1173" s="832" t="s">
        <v>3083</v>
      </c>
      <c r="J1173" s="832" t="s">
        <v>2604</v>
      </c>
      <c r="K1173" s="832" t="s">
        <v>3084</v>
      </c>
      <c r="L1173" s="835">
        <v>3053.49</v>
      </c>
      <c r="M1173" s="835">
        <v>9160.4699999999993</v>
      </c>
      <c r="N1173" s="832">
        <v>3</v>
      </c>
      <c r="O1173" s="836">
        <v>2</v>
      </c>
      <c r="P1173" s="835">
        <v>9160.4699999999993</v>
      </c>
      <c r="Q1173" s="837">
        <v>1</v>
      </c>
      <c r="R1173" s="832">
        <v>3</v>
      </c>
      <c r="S1173" s="837">
        <v>1</v>
      </c>
      <c r="T1173" s="836">
        <v>2</v>
      </c>
      <c r="U1173" s="838">
        <v>1</v>
      </c>
    </row>
    <row r="1174" spans="1:21" ht="14.4" customHeight="1" x14ac:dyDescent="0.3">
      <c r="A1174" s="831">
        <v>4</v>
      </c>
      <c r="B1174" s="832" t="s">
        <v>2047</v>
      </c>
      <c r="C1174" s="832" t="s">
        <v>2054</v>
      </c>
      <c r="D1174" s="833" t="s">
        <v>3990</v>
      </c>
      <c r="E1174" s="834" t="s">
        <v>2089</v>
      </c>
      <c r="F1174" s="832" t="s">
        <v>2050</v>
      </c>
      <c r="G1174" s="832" t="s">
        <v>2254</v>
      </c>
      <c r="H1174" s="832" t="s">
        <v>576</v>
      </c>
      <c r="I1174" s="832" t="s">
        <v>2606</v>
      </c>
      <c r="J1174" s="832" t="s">
        <v>2607</v>
      </c>
      <c r="K1174" s="832" t="s">
        <v>2296</v>
      </c>
      <c r="L1174" s="835">
        <v>5335.93</v>
      </c>
      <c r="M1174" s="835">
        <v>16007.79</v>
      </c>
      <c r="N1174" s="832">
        <v>3</v>
      </c>
      <c r="O1174" s="836">
        <v>2</v>
      </c>
      <c r="P1174" s="835">
        <v>16007.79</v>
      </c>
      <c r="Q1174" s="837">
        <v>1</v>
      </c>
      <c r="R1174" s="832">
        <v>3</v>
      </c>
      <c r="S1174" s="837">
        <v>1</v>
      </c>
      <c r="T1174" s="836">
        <v>2</v>
      </c>
      <c r="U1174" s="838">
        <v>1</v>
      </c>
    </row>
    <row r="1175" spans="1:21" ht="14.4" customHeight="1" x14ac:dyDescent="0.3">
      <c r="A1175" s="831">
        <v>4</v>
      </c>
      <c r="B1175" s="832" t="s">
        <v>2047</v>
      </c>
      <c r="C1175" s="832" t="s">
        <v>2054</v>
      </c>
      <c r="D1175" s="833" t="s">
        <v>3990</v>
      </c>
      <c r="E1175" s="834" t="s">
        <v>2089</v>
      </c>
      <c r="F1175" s="832" t="s">
        <v>2050</v>
      </c>
      <c r="G1175" s="832" t="s">
        <v>2254</v>
      </c>
      <c r="H1175" s="832" t="s">
        <v>576</v>
      </c>
      <c r="I1175" s="832" t="s">
        <v>2608</v>
      </c>
      <c r="J1175" s="832" t="s">
        <v>2609</v>
      </c>
      <c r="K1175" s="832" t="s">
        <v>2610</v>
      </c>
      <c r="L1175" s="835">
        <v>298.49</v>
      </c>
      <c r="M1175" s="835">
        <v>596.98</v>
      </c>
      <c r="N1175" s="832">
        <v>2</v>
      </c>
      <c r="O1175" s="836">
        <v>1</v>
      </c>
      <c r="P1175" s="835">
        <v>596.98</v>
      </c>
      <c r="Q1175" s="837">
        <v>1</v>
      </c>
      <c r="R1175" s="832">
        <v>2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4</v>
      </c>
      <c r="B1176" s="832" t="s">
        <v>2047</v>
      </c>
      <c r="C1176" s="832" t="s">
        <v>2054</v>
      </c>
      <c r="D1176" s="833" t="s">
        <v>3990</v>
      </c>
      <c r="E1176" s="834" t="s">
        <v>2089</v>
      </c>
      <c r="F1176" s="832" t="s">
        <v>2050</v>
      </c>
      <c r="G1176" s="832" t="s">
        <v>2254</v>
      </c>
      <c r="H1176" s="832" t="s">
        <v>576</v>
      </c>
      <c r="I1176" s="832" t="s">
        <v>3088</v>
      </c>
      <c r="J1176" s="832" t="s">
        <v>3089</v>
      </c>
      <c r="K1176" s="832" t="s">
        <v>3090</v>
      </c>
      <c r="L1176" s="835">
        <v>835.78</v>
      </c>
      <c r="M1176" s="835">
        <v>3343.12</v>
      </c>
      <c r="N1176" s="832">
        <v>4</v>
      </c>
      <c r="O1176" s="836">
        <v>1</v>
      </c>
      <c r="P1176" s="835">
        <v>3343.12</v>
      </c>
      <c r="Q1176" s="837">
        <v>1</v>
      </c>
      <c r="R1176" s="832">
        <v>4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4</v>
      </c>
      <c r="B1177" s="832" t="s">
        <v>2047</v>
      </c>
      <c r="C1177" s="832" t="s">
        <v>2054</v>
      </c>
      <c r="D1177" s="833" t="s">
        <v>3990</v>
      </c>
      <c r="E1177" s="834" t="s">
        <v>2089</v>
      </c>
      <c r="F1177" s="832" t="s">
        <v>2050</v>
      </c>
      <c r="G1177" s="832" t="s">
        <v>2254</v>
      </c>
      <c r="H1177" s="832" t="s">
        <v>576</v>
      </c>
      <c r="I1177" s="832" t="s">
        <v>3094</v>
      </c>
      <c r="J1177" s="832" t="s">
        <v>3095</v>
      </c>
      <c r="K1177" s="832" t="s">
        <v>3096</v>
      </c>
      <c r="L1177" s="835">
        <v>2587.5</v>
      </c>
      <c r="M1177" s="835">
        <v>2587.5</v>
      </c>
      <c r="N1177" s="832">
        <v>1</v>
      </c>
      <c r="O1177" s="836">
        <v>1</v>
      </c>
      <c r="P1177" s="835">
        <v>2587.5</v>
      </c>
      <c r="Q1177" s="837">
        <v>1</v>
      </c>
      <c r="R1177" s="832">
        <v>1</v>
      </c>
      <c r="S1177" s="837">
        <v>1</v>
      </c>
      <c r="T1177" s="836">
        <v>1</v>
      </c>
      <c r="U1177" s="838">
        <v>1</v>
      </c>
    </row>
    <row r="1178" spans="1:21" ht="14.4" customHeight="1" x14ac:dyDescent="0.3">
      <c r="A1178" s="831">
        <v>4</v>
      </c>
      <c r="B1178" s="832" t="s">
        <v>2047</v>
      </c>
      <c r="C1178" s="832" t="s">
        <v>2054</v>
      </c>
      <c r="D1178" s="833" t="s">
        <v>3990</v>
      </c>
      <c r="E1178" s="834" t="s">
        <v>2089</v>
      </c>
      <c r="F1178" s="832" t="s">
        <v>2050</v>
      </c>
      <c r="G1178" s="832" t="s">
        <v>2254</v>
      </c>
      <c r="H1178" s="832" t="s">
        <v>576</v>
      </c>
      <c r="I1178" s="832" t="s">
        <v>2614</v>
      </c>
      <c r="J1178" s="832" t="s">
        <v>2607</v>
      </c>
      <c r="K1178" s="832" t="s">
        <v>2615</v>
      </c>
      <c r="L1178" s="835">
        <v>5335.93</v>
      </c>
      <c r="M1178" s="835">
        <v>5335.93</v>
      </c>
      <c r="N1178" s="832">
        <v>1</v>
      </c>
      <c r="O1178" s="836">
        <v>1</v>
      </c>
      <c r="P1178" s="835">
        <v>5335.93</v>
      </c>
      <c r="Q1178" s="837">
        <v>1</v>
      </c>
      <c r="R1178" s="832">
        <v>1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4</v>
      </c>
      <c r="B1179" s="832" t="s">
        <v>2047</v>
      </c>
      <c r="C1179" s="832" t="s">
        <v>2054</v>
      </c>
      <c r="D1179" s="833" t="s">
        <v>3990</v>
      </c>
      <c r="E1179" s="834" t="s">
        <v>2089</v>
      </c>
      <c r="F1179" s="832" t="s">
        <v>2050</v>
      </c>
      <c r="G1179" s="832" t="s">
        <v>2254</v>
      </c>
      <c r="H1179" s="832" t="s">
        <v>576</v>
      </c>
      <c r="I1179" s="832" t="s">
        <v>3103</v>
      </c>
      <c r="J1179" s="832" t="s">
        <v>3095</v>
      </c>
      <c r="K1179" s="832" t="s">
        <v>3104</v>
      </c>
      <c r="L1179" s="835">
        <v>2587.5</v>
      </c>
      <c r="M1179" s="835">
        <v>7762.5</v>
      </c>
      <c r="N1179" s="832">
        <v>3</v>
      </c>
      <c r="O1179" s="836">
        <v>1</v>
      </c>
      <c r="P1179" s="835">
        <v>7762.5</v>
      </c>
      <c r="Q1179" s="837">
        <v>1</v>
      </c>
      <c r="R1179" s="832">
        <v>3</v>
      </c>
      <c r="S1179" s="837">
        <v>1</v>
      </c>
      <c r="T1179" s="836">
        <v>1</v>
      </c>
      <c r="U1179" s="838">
        <v>1</v>
      </c>
    </row>
    <row r="1180" spans="1:21" ht="14.4" customHeight="1" x14ac:dyDescent="0.3">
      <c r="A1180" s="831">
        <v>4</v>
      </c>
      <c r="B1180" s="832" t="s">
        <v>2047</v>
      </c>
      <c r="C1180" s="832" t="s">
        <v>2054</v>
      </c>
      <c r="D1180" s="833" t="s">
        <v>3990</v>
      </c>
      <c r="E1180" s="834" t="s">
        <v>2089</v>
      </c>
      <c r="F1180" s="832" t="s">
        <v>2050</v>
      </c>
      <c r="G1180" s="832" t="s">
        <v>2254</v>
      </c>
      <c r="H1180" s="832" t="s">
        <v>576</v>
      </c>
      <c r="I1180" s="832" t="s">
        <v>3549</v>
      </c>
      <c r="J1180" s="832" t="s">
        <v>3550</v>
      </c>
      <c r="K1180" s="832" t="s">
        <v>3551</v>
      </c>
      <c r="L1180" s="835">
        <v>1775.17</v>
      </c>
      <c r="M1180" s="835">
        <v>1775.17</v>
      </c>
      <c r="N1180" s="832">
        <v>1</v>
      </c>
      <c r="O1180" s="836">
        <v>1</v>
      </c>
      <c r="P1180" s="835">
        <v>1775.17</v>
      </c>
      <c r="Q1180" s="837">
        <v>1</v>
      </c>
      <c r="R1180" s="832">
        <v>1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4</v>
      </c>
      <c r="B1181" s="832" t="s">
        <v>2047</v>
      </c>
      <c r="C1181" s="832" t="s">
        <v>2054</v>
      </c>
      <c r="D1181" s="833" t="s">
        <v>3990</v>
      </c>
      <c r="E1181" s="834" t="s">
        <v>2089</v>
      </c>
      <c r="F1181" s="832" t="s">
        <v>2050</v>
      </c>
      <c r="G1181" s="832" t="s">
        <v>2254</v>
      </c>
      <c r="H1181" s="832" t="s">
        <v>576</v>
      </c>
      <c r="I1181" s="832" t="s">
        <v>2616</v>
      </c>
      <c r="J1181" s="832" t="s">
        <v>2617</v>
      </c>
      <c r="K1181" s="832" t="s">
        <v>2411</v>
      </c>
      <c r="L1181" s="835">
        <v>1599.49</v>
      </c>
      <c r="M1181" s="835">
        <v>27191.33</v>
      </c>
      <c r="N1181" s="832">
        <v>17</v>
      </c>
      <c r="O1181" s="836">
        <v>8</v>
      </c>
      <c r="P1181" s="835">
        <v>27191.33</v>
      </c>
      <c r="Q1181" s="837">
        <v>1</v>
      </c>
      <c r="R1181" s="832">
        <v>17</v>
      </c>
      <c r="S1181" s="837">
        <v>1</v>
      </c>
      <c r="T1181" s="836">
        <v>8</v>
      </c>
      <c r="U1181" s="838">
        <v>1</v>
      </c>
    </row>
    <row r="1182" spans="1:21" ht="14.4" customHeight="1" x14ac:dyDescent="0.3">
      <c r="A1182" s="831">
        <v>4</v>
      </c>
      <c r="B1182" s="832" t="s">
        <v>2047</v>
      </c>
      <c r="C1182" s="832" t="s">
        <v>2054</v>
      </c>
      <c r="D1182" s="833" t="s">
        <v>3990</v>
      </c>
      <c r="E1182" s="834" t="s">
        <v>2089</v>
      </c>
      <c r="F1182" s="832" t="s">
        <v>2050</v>
      </c>
      <c r="G1182" s="832" t="s">
        <v>2254</v>
      </c>
      <c r="H1182" s="832" t="s">
        <v>576</v>
      </c>
      <c r="I1182" s="832" t="s">
        <v>2621</v>
      </c>
      <c r="J1182" s="832" t="s">
        <v>2622</v>
      </c>
      <c r="K1182" s="832" t="s">
        <v>2623</v>
      </c>
      <c r="L1182" s="835">
        <v>1257.81</v>
      </c>
      <c r="M1182" s="835">
        <v>3773.43</v>
      </c>
      <c r="N1182" s="832">
        <v>3</v>
      </c>
      <c r="O1182" s="836">
        <v>1</v>
      </c>
      <c r="P1182" s="835">
        <v>3773.43</v>
      </c>
      <c r="Q1182" s="837">
        <v>1</v>
      </c>
      <c r="R1182" s="832">
        <v>3</v>
      </c>
      <c r="S1182" s="837">
        <v>1</v>
      </c>
      <c r="T1182" s="836">
        <v>1</v>
      </c>
      <c r="U1182" s="838">
        <v>1</v>
      </c>
    </row>
    <row r="1183" spans="1:21" ht="14.4" customHeight="1" x14ac:dyDescent="0.3">
      <c r="A1183" s="831">
        <v>4</v>
      </c>
      <c r="B1183" s="832" t="s">
        <v>2047</v>
      </c>
      <c r="C1183" s="832" t="s">
        <v>2054</v>
      </c>
      <c r="D1183" s="833" t="s">
        <v>3990</v>
      </c>
      <c r="E1183" s="834" t="s">
        <v>2089</v>
      </c>
      <c r="F1183" s="832" t="s">
        <v>2050</v>
      </c>
      <c r="G1183" s="832" t="s">
        <v>2254</v>
      </c>
      <c r="H1183" s="832" t="s">
        <v>576</v>
      </c>
      <c r="I1183" s="832" t="s">
        <v>2624</v>
      </c>
      <c r="J1183" s="832" t="s">
        <v>2625</v>
      </c>
      <c r="K1183" s="832" t="s">
        <v>2626</v>
      </c>
      <c r="L1183" s="835">
        <v>1382.42</v>
      </c>
      <c r="M1183" s="835">
        <v>1382.42</v>
      </c>
      <c r="N1183" s="832">
        <v>1</v>
      </c>
      <c r="O1183" s="836">
        <v>1</v>
      </c>
      <c r="P1183" s="835">
        <v>1382.42</v>
      </c>
      <c r="Q1183" s="837">
        <v>1</v>
      </c>
      <c r="R1183" s="832">
        <v>1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4</v>
      </c>
      <c r="B1184" s="832" t="s">
        <v>2047</v>
      </c>
      <c r="C1184" s="832" t="s">
        <v>2054</v>
      </c>
      <c r="D1184" s="833" t="s">
        <v>3990</v>
      </c>
      <c r="E1184" s="834" t="s">
        <v>2089</v>
      </c>
      <c r="F1184" s="832" t="s">
        <v>2050</v>
      </c>
      <c r="G1184" s="832" t="s">
        <v>2254</v>
      </c>
      <c r="H1184" s="832" t="s">
        <v>576</v>
      </c>
      <c r="I1184" s="832" t="s">
        <v>3127</v>
      </c>
      <c r="J1184" s="832" t="s">
        <v>3128</v>
      </c>
      <c r="K1184" s="832" t="s">
        <v>1352</v>
      </c>
      <c r="L1184" s="835">
        <v>1337.76</v>
      </c>
      <c r="M1184" s="835">
        <v>2675.52</v>
      </c>
      <c r="N1184" s="832">
        <v>2</v>
      </c>
      <c r="O1184" s="836">
        <v>2</v>
      </c>
      <c r="P1184" s="835">
        <v>1337.76</v>
      </c>
      <c r="Q1184" s="837">
        <v>0.5</v>
      </c>
      <c r="R1184" s="832">
        <v>1</v>
      </c>
      <c r="S1184" s="837">
        <v>0.5</v>
      </c>
      <c r="T1184" s="836">
        <v>1</v>
      </c>
      <c r="U1184" s="838">
        <v>0.5</v>
      </c>
    </row>
    <row r="1185" spans="1:21" ht="14.4" customHeight="1" x14ac:dyDescent="0.3">
      <c r="A1185" s="831">
        <v>4</v>
      </c>
      <c r="B1185" s="832" t="s">
        <v>2047</v>
      </c>
      <c r="C1185" s="832" t="s">
        <v>2054</v>
      </c>
      <c r="D1185" s="833" t="s">
        <v>3990</v>
      </c>
      <c r="E1185" s="834" t="s">
        <v>2089</v>
      </c>
      <c r="F1185" s="832" t="s">
        <v>2050</v>
      </c>
      <c r="G1185" s="832" t="s">
        <v>2633</v>
      </c>
      <c r="H1185" s="832" t="s">
        <v>576</v>
      </c>
      <c r="I1185" s="832" t="s">
        <v>3552</v>
      </c>
      <c r="J1185" s="832" t="s">
        <v>3553</v>
      </c>
      <c r="K1185" s="832" t="s">
        <v>2723</v>
      </c>
      <c r="L1185" s="835">
        <v>100</v>
      </c>
      <c r="M1185" s="835">
        <v>200</v>
      </c>
      <c r="N1185" s="832">
        <v>2</v>
      </c>
      <c r="O1185" s="836">
        <v>1</v>
      </c>
      <c r="P1185" s="835">
        <v>200</v>
      </c>
      <c r="Q1185" s="837">
        <v>1</v>
      </c>
      <c r="R1185" s="832">
        <v>2</v>
      </c>
      <c r="S1185" s="837">
        <v>1</v>
      </c>
      <c r="T1185" s="836">
        <v>1</v>
      </c>
      <c r="U1185" s="838">
        <v>1</v>
      </c>
    </row>
    <row r="1186" spans="1:21" ht="14.4" customHeight="1" x14ac:dyDescent="0.3">
      <c r="A1186" s="831">
        <v>4</v>
      </c>
      <c r="B1186" s="832" t="s">
        <v>2047</v>
      </c>
      <c r="C1186" s="832" t="s">
        <v>2054</v>
      </c>
      <c r="D1186" s="833" t="s">
        <v>3990</v>
      </c>
      <c r="E1186" s="834" t="s">
        <v>2089</v>
      </c>
      <c r="F1186" s="832" t="s">
        <v>2050</v>
      </c>
      <c r="G1186" s="832" t="s">
        <v>2633</v>
      </c>
      <c r="H1186" s="832" t="s">
        <v>576</v>
      </c>
      <c r="I1186" s="832" t="s">
        <v>2637</v>
      </c>
      <c r="J1186" s="832" t="s">
        <v>2638</v>
      </c>
      <c r="K1186" s="832" t="s">
        <v>2639</v>
      </c>
      <c r="L1186" s="835">
        <v>100</v>
      </c>
      <c r="M1186" s="835">
        <v>600</v>
      </c>
      <c r="N1186" s="832">
        <v>6</v>
      </c>
      <c r="O1186" s="836">
        <v>3</v>
      </c>
      <c r="P1186" s="835">
        <v>600</v>
      </c>
      <c r="Q1186" s="837">
        <v>1</v>
      </c>
      <c r="R1186" s="832">
        <v>6</v>
      </c>
      <c r="S1186" s="837">
        <v>1</v>
      </c>
      <c r="T1186" s="836">
        <v>3</v>
      </c>
      <c r="U1186" s="838">
        <v>1</v>
      </c>
    </row>
    <row r="1187" spans="1:21" ht="14.4" customHeight="1" x14ac:dyDescent="0.3">
      <c r="A1187" s="831">
        <v>4</v>
      </c>
      <c r="B1187" s="832" t="s">
        <v>2047</v>
      </c>
      <c r="C1187" s="832" t="s">
        <v>2054</v>
      </c>
      <c r="D1187" s="833" t="s">
        <v>3990</v>
      </c>
      <c r="E1187" s="834" t="s">
        <v>2089</v>
      </c>
      <c r="F1187" s="832" t="s">
        <v>2050</v>
      </c>
      <c r="G1187" s="832" t="s">
        <v>2643</v>
      </c>
      <c r="H1187" s="832" t="s">
        <v>576</v>
      </c>
      <c r="I1187" s="832" t="s">
        <v>2644</v>
      </c>
      <c r="J1187" s="832" t="s">
        <v>2645</v>
      </c>
      <c r="K1187" s="832" t="s">
        <v>2646</v>
      </c>
      <c r="L1187" s="835">
        <v>410</v>
      </c>
      <c r="M1187" s="835">
        <v>5330</v>
      </c>
      <c r="N1187" s="832">
        <v>13</v>
      </c>
      <c r="O1187" s="836">
        <v>13</v>
      </c>
      <c r="P1187" s="835">
        <v>4510</v>
      </c>
      <c r="Q1187" s="837">
        <v>0.84615384615384615</v>
      </c>
      <c r="R1187" s="832">
        <v>11</v>
      </c>
      <c r="S1187" s="837">
        <v>0.84615384615384615</v>
      </c>
      <c r="T1187" s="836">
        <v>11</v>
      </c>
      <c r="U1187" s="838">
        <v>0.84615384615384615</v>
      </c>
    </row>
    <row r="1188" spans="1:21" ht="14.4" customHeight="1" x14ac:dyDescent="0.3">
      <c r="A1188" s="831">
        <v>4</v>
      </c>
      <c r="B1188" s="832" t="s">
        <v>2047</v>
      </c>
      <c r="C1188" s="832" t="s">
        <v>2054</v>
      </c>
      <c r="D1188" s="833" t="s">
        <v>3990</v>
      </c>
      <c r="E1188" s="834" t="s">
        <v>2089</v>
      </c>
      <c r="F1188" s="832" t="s">
        <v>2050</v>
      </c>
      <c r="G1188" s="832" t="s">
        <v>2643</v>
      </c>
      <c r="H1188" s="832" t="s">
        <v>576</v>
      </c>
      <c r="I1188" s="832" t="s">
        <v>2727</v>
      </c>
      <c r="J1188" s="832" t="s">
        <v>2728</v>
      </c>
      <c r="K1188" s="832" t="s">
        <v>2729</v>
      </c>
      <c r="L1188" s="835">
        <v>566</v>
      </c>
      <c r="M1188" s="835">
        <v>566</v>
      </c>
      <c r="N1188" s="832">
        <v>1</v>
      </c>
      <c r="O1188" s="836">
        <v>1</v>
      </c>
      <c r="P1188" s="835">
        <v>566</v>
      </c>
      <c r="Q1188" s="837">
        <v>1</v>
      </c>
      <c r="R1188" s="832">
        <v>1</v>
      </c>
      <c r="S1188" s="837">
        <v>1</v>
      </c>
      <c r="T1188" s="836">
        <v>1</v>
      </c>
      <c r="U1188" s="838">
        <v>1</v>
      </c>
    </row>
    <row r="1189" spans="1:21" ht="14.4" customHeight="1" x14ac:dyDescent="0.3">
      <c r="A1189" s="831">
        <v>4</v>
      </c>
      <c r="B1189" s="832" t="s">
        <v>2047</v>
      </c>
      <c r="C1189" s="832" t="s">
        <v>2054</v>
      </c>
      <c r="D1189" s="833" t="s">
        <v>3990</v>
      </c>
      <c r="E1189" s="834" t="s">
        <v>2089</v>
      </c>
      <c r="F1189" s="832" t="s">
        <v>2050</v>
      </c>
      <c r="G1189" s="832" t="s">
        <v>2647</v>
      </c>
      <c r="H1189" s="832" t="s">
        <v>576</v>
      </c>
      <c r="I1189" s="832" t="s">
        <v>2648</v>
      </c>
      <c r="J1189" s="832" t="s">
        <v>2649</v>
      </c>
      <c r="K1189" s="832" t="s">
        <v>2650</v>
      </c>
      <c r="L1189" s="835">
        <v>900</v>
      </c>
      <c r="M1189" s="835">
        <v>1800</v>
      </c>
      <c r="N1189" s="832">
        <v>2</v>
      </c>
      <c r="O1189" s="836">
        <v>2</v>
      </c>
      <c r="P1189" s="835">
        <v>900</v>
      </c>
      <c r="Q1189" s="837">
        <v>0.5</v>
      </c>
      <c r="R1189" s="832">
        <v>1</v>
      </c>
      <c r="S1189" s="837">
        <v>0.5</v>
      </c>
      <c r="T1189" s="836">
        <v>1</v>
      </c>
      <c r="U1189" s="838">
        <v>0.5</v>
      </c>
    </row>
    <row r="1190" spans="1:21" ht="14.4" customHeight="1" x14ac:dyDescent="0.3">
      <c r="A1190" s="831">
        <v>4</v>
      </c>
      <c r="B1190" s="832" t="s">
        <v>2047</v>
      </c>
      <c r="C1190" s="832" t="s">
        <v>2054</v>
      </c>
      <c r="D1190" s="833" t="s">
        <v>3990</v>
      </c>
      <c r="E1190" s="834" t="s">
        <v>2090</v>
      </c>
      <c r="F1190" s="832" t="s">
        <v>2048</v>
      </c>
      <c r="G1190" s="832" t="s">
        <v>3219</v>
      </c>
      <c r="H1190" s="832" t="s">
        <v>576</v>
      </c>
      <c r="I1190" s="832" t="s">
        <v>3220</v>
      </c>
      <c r="J1190" s="832" t="s">
        <v>3221</v>
      </c>
      <c r="K1190" s="832" t="s">
        <v>3222</v>
      </c>
      <c r="L1190" s="835">
        <v>82.72</v>
      </c>
      <c r="M1190" s="835">
        <v>248.16</v>
      </c>
      <c r="N1190" s="832">
        <v>3</v>
      </c>
      <c r="O1190" s="836">
        <v>1.5</v>
      </c>
      <c r="P1190" s="835">
        <v>165.44</v>
      </c>
      <c r="Q1190" s="837">
        <v>0.66666666666666663</v>
      </c>
      <c r="R1190" s="832">
        <v>2</v>
      </c>
      <c r="S1190" s="837">
        <v>0.66666666666666663</v>
      </c>
      <c r="T1190" s="836">
        <v>1</v>
      </c>
      <c r="U1190" s="838">
        <v>0.66666666666666663</v>
      </c>
    </row>
    <row r="1191" spans="1:21" ht="14.4" customHeight="1" x14ac:dyDescent="0.3">
      <c r="A1191" s="831">
        <v>4</v>
      </c>
      <c r="B1191" s="832" t="s">
        <v>2047</v>
      </c>
      <c r="C1191" s="832" t="s">
        <v>2054</v>
      </c>
      <c r="D1191" s="833" t="s">
        <v>3990</v>
      </c>
      <c r="E1191" s="834" t="s">
        <v>2090</v>
      </c>
      <c r="F1191" s="832" t="s">
        <v>2048</v>
      </c>
      <c r="G1191" s="832" t="s">
        <v>2743</v>
      </c>
      <c r="H1191" s="832" t="s">
        <v>628</v>
      </c>
      <c r="I1191" s="832" t="s">
        <v>1902</v>
      </c>
      <c r="J1191" s="832" t="s">
        <v>1723</v>
      </c>
      <c r="K1191" s="832" t="s">
        <v>1903</v>
      </c>
      <c r="L1191" s="835">
        <v>430.05</v>
      </c>
      <c r="M1191" s="835">
        <v>430.05</v>
      </c>
      <c r="N1191" s="832">
        <v>1</v>
      </c>
      <c r="O1191" s="836">
        <v>1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4</v>
      </c>
      <c r="B1192" s="832" t="s">
        <v>2047</v>
      </c>
      <c r="C1192" s="832" t="s">
        <v>2054</v>
      </c>
      <c r="D1192" s="833" t="s">
        <v>3990</v>
      </c>
      <c r="E1192" s="834" t="s">
        <v>2090</v>
      </c>
      <c r="F1192" s="832" t="s">
        <v>2048</v>
      </c>
      <c r="G1192" s="832" t="s">
        <v>3554</v>
      </c>
      <c r="H1192" s="832" t="s">
        <v>576</v>
      </c>
      <c r="I1192" s="832" t="s">
        <v>3555</v>
      </c>
      <c r="J1192" s="832" t="s">
        <v>3556</v>
      </c>
      <c r="K1192" s="832" t="s">
        <v>3557</v>
      </c>
      <c r="L1192" s="835">
        <v>18.760000000000002</v>
      </c>
      <c r="M1192" s="835">
        <v>18.760000000000002</v>
      </c>
      <c r="N1192" s="832">
        <v>1</v>
      </c>
      <c r="O1192" s="836">
        <v>0.5</v>
      </c>
      <c r="P1192" s="835">
        <v>18.760000000000002</v>
      </c>
      <c r="Q1192" s="837">
        <v>1</v>
      </c>
      <c r="R1192" s="832">
        <v>1</v>
      </c>
      <c r="S1192" s="837">
        <v>1</v>
      </c>
      <c r="T1192" s="836">
        <v>0.5</v>
      </c>
      <c r="U1192" s="838">
        <v>1</v>
      </c>
    </row>
    <row r="1193" spans="1:21" ht="14.4" customHeight="1" x14ac:dyDescent="0.3">
      <c r="A1193" s="831">
        <v>4</v>
      </c>
      <c r="B1193" s="832" t="s">
        <v>2047</v>
      </c>
      <c r="C1193" s="832" t="s">
        <v>2054</v>
      </c>
      <c r="D1193" s="833" t="s">
        <v>3990</v>
      </c>
      <c r="E1193" s="834" t="s">
        <v>2090</v>
      </c>
      <c r="F1193" s="832" t="s">
        <v>2048</v>
      </c>
      <c r="G1193" s="832" t="s">
        <v>2208</v>
      </c>
      <c r="H1193" s="832" t="s">
        <v>576</v>
      </c>
      <c r="I1193" s="832" t="s">
        <v>2209</v>
      </c>
      <c r="J1193" s="832" t="s">
        <v>2210</v>
      </c>
      <c r="K1193" s="832" t="s">
        <v>1038</v>
      </c>
      <c r="L1193" s="835">
        <v>78.33</v>
      </c>
      <c r="M1193" s="835">
        <v>313.32</v>
      </c>
      <c r="N1193" s="832">
        <v>4</v>
      </c>
      <c r="O1193" s="836">
        <v>1.5</v>
      </c>
      <c r="P1193" s="835">
        <v>313.32</v>
      </c>
      <c r="Q1193" s="837">
        <v>1</v>
      </c>
      <c r="R1193" s="832">
        <v>4</v>
      </c>
      <c r="S1193" s="837">
        <v>1</v>
      </c>
      <c r="T1193" s="836">
        <v>1.5</v>
      </c>
      <c r="U1193" s="838">
        <v>1</v>
      </c>
    </row>
    <row r="1194" spans="1:21" ht="14.4" customHeight="1" x14ac:dyDescent="0.3">
      <c r="A1194" s="831">
        <v>4</v>
      </c>
      <c r="B1194" s="832" t="s">
        <v>2047</v>
      </c>
      <c r="C1194" s="832" t="s">
        <v>2054</v>
      </c>
      <c r="D1194" s="833" t="s">
        <v>3990</v>
      </c>
      <c r="E1194" s="834" t="s">
        <v>2090</v>
      </c>
      <c r="F1194" s="832" t="s">
        <v>2048</v>
      </c>
      <c r="G1194" s="832" t="s">
        <v>2208</v>
      </c>
      <c r="H1194" s="832" t="s">
        <v>576</v>
      </c>
      <c r="I1194" s="832" t="s">
        <v>2755</v>
      </c>
      <c r="J1194" s="832" t="s">
        <v>2756</v>
      </c>
      <c r="K1194" s="832" t="s">
        <v>1038</v>
      </c>
      <c r="L1194" s="835">
        <v>78.33</v>
      </c>
      <c r="M1194" s="835">
        <v>234.99</v>
      </c>
      <c r="N1194" s="832">
        <v>3</v>
      </c>
      <c r="O1194" s="836">
        <v>1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4</v>
      </c>
      <c r="B1195" s="832" t="s">
        <v>2047</v>
      </c>
      <c r="C1195" s="832" t="s">
        <v>2054</v>
      </c>
      <c r="D1195" s="833" t="s">
        <v>3990</v>
      </c>
      <c r="E1195" s="834" t="s">
        <v>2090</v>
      </c>
      <c r="F1195" s="832" t="s">
        <v>2048</v>
      </c>
      <c r="G1195" s="832" t="s">
        <v>2161</v>
      </c>
      <c r="H1195" s="832" t="s">
        <v>576</v>
      </c>
      <c r="I1195" s="832" t="s">
        <v>2162</v>
      </c>
      <c r="J1195" s="832" t="s">
        <v>2163</v>
      </c>
      <c r="K1195" s="832" t="s">
        <v>2164</v>
      </c>
      <c r="L1195" s="835">
        <v>147.85</v>
      </c>
      <c r="M1195" s="835">
        <v>147.85</v>
      </c>
      <c r="N1195" s="832">
        <v>1</v>
      </c>
      <c r="O1195" s="836">
        <v>1</v>
      </c>
      <c r="P1195" s="835">
        <v>147.85</v>
      </c>
      <c r="Q1195" s="837">
        <v>1</v>
      </c>
      <c r="R1195" s="832">
        <v>1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4</v>
      </c>
      <c r="B1196" s="832" t="s">
        <v>2047</v>
      </c>
      <c r="C1196" s="832" t="s">
        <v>2054</v>
      </c>
      <c r="D1196" s="833" t="s">
        <v>3990</v>
      </c>
      <c r="E1196" s="834" t="s">
        <v>2090</v>
      </c>
      <c r="F1196" s="832" t="s">
        <v>2048</v>
      </c>
      <c r="G1196" s="832" t="s">
        <v>2211</v>
      </c>
      <c r="H1196" s="832" t="s">
        <v>576</v>
      </c>
      <c r="I1196" s="832" t="s">
        <v>3230</v>
      </c>
      <c r="J1196" s="832" t="s">
        <v>1127</v>
      </c>
      <c r="K1196" s="832" t="s">
        <v>3231</v>
      </c>
      <c r="L1196" s="835">
        <v>46.99</v>
      </c>
      <c r="M1196" s="835">
        <v>46.99</v>
      </c>
      <c r="N1196" s="832">
        <v>1</v>
      </c>
      <c r="O1196" s="836">
        <v>0.5</v>
      </c>
      <c r="P1196" s="835">
        <v>46.99</v>
      </c>
      <c r="Q1196" s="837">
        <v>1</v>
      </c>
      <c r="R1196" s="832">
        <v>1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4</v>
      </c>
      <c r="B1197" s="832" t="s">
        <v>2047</v>
      </c>
      <c r="C1197" s="832" t="s">
        <v>2054</v>
      </c>
      <c r="D1197" s="833" t="s">
        <v>3990</v>
      </c>
      <c r="E1197" s="834" t="s">
        <v>2090</v>
      </c>
      <c r="F1197" s="832" t="s">
        <v>2048</v>
      </c>
      <c r="G1197" s="832" t="s">
        <v>2174</v>
      </c>
      <c r="H1197" s="832" t="s">
        <v>576</v>
      </c>
      <c r="I1197" s="832" t="s">
        <v>2763</v>
      </c>
      <c r="J1197" s="832" t="s">
        <v>693</v>
      </c>
      <c r="K1197" s="832" t="s">
        <v>2764</v>
      </c>
      <c r="L1197" s="835">
        <v>91.11</v>
      </c>
      <c r="M1197" s="835">
        <v>364.44</v>
      </c>
      <c r="N1197" s="832">
        <v>4</v>
      </c>
      <c r="O1197" s="836">
        <v>2</v>
      </c>
      <c r="P1197" s="835">
        <v>182.22</v>
      </c>
      <c r="Q1197" s="837">
        <v>0.5</v>
      </c>
      <c r="R1197" s="832">
        <v>2</v>
      </c>
      <c r="S1197" s="837">
        <v>0.5</v>
      </c>
      <c r="T1197" s="836">
        <v>1</v>
      </c>
      <c r="U1197" s="838">
        <v>0.5</v>
      </c>
    </row>
    <row r="1198" spans="1:21" ht="14.4" customHeight="1" x14ac:dyDescent="0.3">
      <c r="A1198" s="831">
        <v>4</v>
      </c>
      <c r="B1198" s="832" t="s">
        <v>2047</v>
      </c>
      <c r="C1198" s="832" t="s">
        <v>2054</v>
      </c>
      <c r="D1198" s="833" t="s">
        <v>3990</v>
      </c>
      <c r="E1198" s="834" t="s">
        <v>2090</v>
      </c>
      <c r="F1198" s="832" t="s">
        <v>2048</v>
      </c>
      <c r="G1198" s="832" t="s">
        <v>3558</v>
      </c>
      <c r="H1198" s="832" t="s">
        <v>576</v>
      </c>
      <c r="I1198" s="832" t="s">
        <v>3559</v>
      </c>
      <c r="J1198" s="832" t="s">
        <v>3560</v>
      </c>
      <c r="K1198" s="832" t="s">
        <v>660</v>
      </c>
      <c r="L1198" s="835">
        <v>0</v>
      </c>
      <c r="M1198" s="835">
        <v>0</v>
      </c>
      <c r="N1198" s="832">
        <v>4</v>
      </c>
      <c r="O1198" s="836">
        <v>0.5</v>
      </c>
      <c r="P1198" s="835">
        <v>0</v>
      </c>
      <c r="Q1198" s="837"/>
      <c r="R1198" s="832">
        <v>4</v>
      </c>
      <c r="S1198" s="837">
        <v>1</v>
      </c>
      <c r="T1198" s="836">
        <v>0.5</v>
      </c>
      <c r="U1198" s="838">
        <v>1</v>
      </c>
    </row>
    <row r="1199" spans="1:21" ht="14.4" customHeight="1" x14ac:dyDescent="0.3">
      <c r="A1199" s="831">
        <v>4</v>
      </c>
      <c r="B1199" s="832" t="s">
        <v>2047</v>
      </c>
      <c r="C1199" s="832" t="s">
        <v>2054</v>
      </c>
      <c r="D1199" s="833" t="s">
        <v>3990</v>
      </c>
      <c r="E1199" s="834" t="s">
        <v>2090</v>
      </c>
      <c r="F1199" s="832" t="s">
        <v>2048</v>
      </c>
      <c r="G1199" s="832" t="s">
        <v>3384</v>
      </c>
      <c r="H1199" s="832" t="s">
        <v>576</v>
      </c>
      <c r="I1199" s="832" t="s">
        <v>3561</v>
      </c>
      <c r="J1199" s="832" t="s">
        <v>3562</v>
      </c>
      <c r="K1199" s="832" t="s">
        <v>3563</v>
      </c>
      <c r="L1199" s="835">
        <v>98.68</v>
      </c>
      <c r="M1199" s="835">
        <v>296.04000000000002</v>
      </c>
      <c r="N1199" s="832">
        <v>3</v>
      </c>
      <c r="O1199" s="836">
        <v>2</v>
      </c>
      <c r="P1199" s="835">
        <v>296.04000000000002</v>
      </c>
      <c r="Q1199" s="837">
        <v>1</v>
      </c>
      <c r="R1199" s="832">
        <v>3</v>
      </c>
      <c r="S1199" s="837">
        <v>1</v>
      </c>
      <c r="T1199" s="836">
        <v>2</v>
      </c>
      <c r="U1199" s="838">
        <v>1</v>
      </c>
    </row>
    <row r="1200" spans="1:21" ht="14.4" customHeight="1" x14ac:dyDescent="0.3">
      <c r="A1200" s="831">
        <v>4</v>
      </c>
      <c r="B1200" s="832" t="s">
        <v>2047</v>
      </c>
      <c r="C1200" s="832" t="s">
        <v>2054</v>
      </c>
      <c r="D1200" s="833" t="s">
        <v>3990</v>
      </c>
      <c r="E1200" s="834" t="s">
        <v>2090</v>
      </c>
      <c r="F1200" s="832" t="s">
        <v>2048</v>
      </c>
      <c r="G1200" s="832" t="s">
        <v>2118</v>
      </c>
      <c r="H1200" s="832" t="s">
        <v>628</v>
      </c>
      <c r="I1200" s="832" t="s">
        <v>1801</v>
      </c>
      <c r="J1200" s="832" t="s">
        <v>1802</v>
      </c>
      <c r="K1200" s="832" t="s">
        <v>1803</v>
      </c>
      <c r="L1200" s="835">
        <v>3231.81</v>
      </c>
      <c r="M1200" s="835">
        <v>9695.43</v>
      </c>
      <c r="N1200" s="832">
        <v>3</v>
      </c>
      <c r="O1200" s="836">
        <v>1</v>
      </c>
      <c r="P1200" s="835">
        <v>9695.43</v>
      </c>
      <c r="Q1200" s="837">
        <v>1</v>
      </c>
      <c r="R1200" s="832">
        <v>3</v>
      </c>
      <c r="S1200" s="837">
        <v>1</v>
      </c>
      <c r="T1200" s="836">
        <v>1</v>
      </c>
      <c r="U1200" s="838">
        <v>1</v>
      </c>
    </row>
    <row r="1201" spans="1:21" ht="14.4" customHeight="1" x14ac:dyDescent="0.3">
      <c r="A1201" s="831">
        <v>4</v>
      </c>
      <c r="B1201" s="832" t="s">
        <v>2047</v>
      </c>
      <c r="C1201" s="832" t="s">
        <v>2054</v>
      </c>
      <c r="D1201" s="833" t="s">
        <v>3990</v>
      </c>
      <c r="E1201" s="834" t="s">
        <v>2090</v>
      </c>
      <c r="F1201" s="832" t="s">
        <v>2048</v>
      </c>
      <c r="G1201" s="832" t="s">
        <v>2104</v>
      </c>
      <c r="H1201" s="832" t="s">
        <v>576</v>
      </c>
      <c r="I1201" s="832" t="s">
        <v>2105</v>
      </c>
      <c r="J1201" s="832" t="s">
        <v>2106</v>
      </c>
      <c r="K1201" s="832" t="s">
        <v>2107</v>
      </c>
      <c r="L1201" s="835">
        <v>0</v>
      </c>
      <c r="M1201" s="835">
        <v>0</v>
      </c>
      <c r="N1201" s="832">
        <v>2</v>
      </c>
      <c r="O1201" s="836">
        <v>0.5</v>
      </c>
      <c r="P1201" s="835">
        <v>0</v>
      </c>
      <c r="Q1201" s="837"/>
      <c r="R1201" s="832">
        <v>2</v>
      </c>
      <c r="S1201" s="837">
        <v>1</v>
      </c>
      <c r="T1201" s="836">
        <v>0.5</v>
      </c>
      <c r="U1201" s="838">
        <v>1</v>
      </c>
    </row>
    <row r="1202" spans="1:21" ht="14.4" customHeight="1" x14ac:dyDescent="0.3">
      <c r="A1202" s="831">
        <v>4</v>
      </c>
      <c r="B1202" s="832" t="s">
        <v>2047</v>
      </c>
      <c r="C1202" s="832" t="s">
        <v>2054</v>
      </c>
      <c r="D1202" s="833" t="s">
        <v>3990</v>
      </c>
      <c r="E1202" s="834" t="s">
        <v>2090</v>
      </c>
      <c r="F1202" s="832" t="s">
        <v>2048</v>
      </c>
      <c r="G1202" s="832" t="s">
        <v>2104</v>
      </c>
      <c r="H1202" s="832" t="s">
        <v>576</v>
      </c>
      <c r="I1202" s="832" t="s">
        <v>2105</v>
      </c>
      <c r="J1202" s="832" t="s">
        <v>2106</v>
      </c>
      <c r="K1202" s="832" t="s">
        <v>2107</v>
      </c>
      <c r="L1202" s="835">
        <v>23.18</v>
      </c>
      <c r="M1202" s="835">
        <v>46.36</v>
      </c>
      <c r="N1202" s="832">
        <v>2</v>
      </c>
      <c r="O1202" s="836">
        <v>1</v>
      </c>
      <c r="P1202" s="835">
        <v>46.36</v>
      </c>
      <c r="Q1202" s="837">
        <v>1</v>
      </c>
      <c r="R1202" s="832">
        <v>2</v>
      </c>
      <c r="S1202" s="837">
        <v>1</v>
      </c>
      <c r="T1202" s="836">
        <v>1</v>
      </c>
      <c r="U1202" s="838">
        <v>1</v>
      </c>
    </row>
    <row r="1203" spans="1:21" ht="14.4" customHeight="1" x14ac:dyDescent="0.3">
      <c r="A1203" s="831">
        <v>4</v>
      </c>
      <c r="B1203" s="832" t="s">
        <v>2047</v>
      </c>
      <c r="C1203" s="832" t="s">
        <v>2054</v>
      </c>
      <c r="D1203" s="833" t="s">
        <v>3990</v>
      </c>
      <c r="E1203" s="834" t="s">
        <v>2090</v>
      </c>
      <c r="F1203" s="832" t="s">
        <v>2048</v>
      </c>
      <c r="G1203" s="832" t="s">
        <v>3564</v>
      </c>
      <c r="H1203" s="832" t="s">
        <v>576</v>
      </c>
      <c r="I1203" s="832" t="s">
        <v>3565</v>
      </c>
      <c r="J1203" s="832" t="s">
        <v>3566</v>
      </c>
      <c r="K1203" s="832" t="s">
        <v>3567</v>
      </c>
      <c r="L1203" s="835">
        <v>0</v>
      </c>
      <c r="M1203" s="835">
        <v>0</v>
      </c>
      <c r="N1203" s="832">
        <v>1</v>
      </c>
      <c r="O1203" s="836">
        <v>1</v>
      </c>
      <c r="P1203" s="835">
        <v>0</v>
      </c>
      <c r="Q1203" s="837"/>
      <c r="R1203" s="832">
        <v>1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4</v>
      </c>
      <c r="B1204" s="832" t="s">
        <v>2047</v>
      </c>
      <c r="C1204" s="832" t="s">
        <v>2054</v>
      </c>
      <c r="D1204" s="833" t="s">
        <v>3990</v>
      </c>
      <c r="E1204" s="834" t="s">
        <v>2090</v>
      </c>
      <c r="F1204" s="832" t="s">
        <v>2048</v>
      </c>
      <c r="G1204" s="832" t="s">
        <v>2132</v>
      </c>
      <c r="H1204" s="832" t="s">
        <v>576</v>
      </c>
      <c r="I1204" s="832" t="s">
        <v>2133</v>
      </c>
      <c r="J1204" s="832" t="s">
        <v>2134</v>
      </c>
      <c r="K1204" s="832" t="s">
        <v>2135</v>
      </c>
      <c r="L1204" s="835">
        <v>111.72</v>
      </c>
      <c r="M1204" s="835">
        <v>446.88</v>
      </c>
      <c r="N1204" s="832">
        <v>4</v>
      </c>
      <c r="O1204" s="836">
        <v>1.5</v>
      </c>
      <c r="P1204" s="835">
        <v>335.15999999999997</v>
      </c>
      <c r="Q1204" s="837">
        <v>0.74999999999999989</v>
      </c>
      <c r="R1204" s="832">
        <v>3</v>
      </c>
      <c r="S1204" s="837">
        <v>0.75</v>
      </c>
      <c r="T1204" s="836">
        <v>1</v>
      </c>
      <c r="U1204" s="838">
        <v>0.66666666666666663</v>
      </c>
    </row>
    <row r="1205" spans="1:21" ht="14.4" customHeight="1" x14ac:dyDescent="0.3">
      <c r="A1205" s="831">
        <v>4</v>
      </c>
      <c r="B1205" s="832" t="s">
        <v>2047</v>
      </c>
      <c r="C1205" s="832" t="s">
        <v>2054</v>
      </c>
      <c r="D1205" s="833" t="s">
        <v>3990</v>
      </c>
      <c r="E1205" s="834" t="s">
        <v>2090</v>
      </c>
      <c r="F1205" s="832" t="s">
        <v>2048</v>
      </c>
      <c r="G1205" s="832" t="s">
        <v>2219</v>
      </c>
      <c r="H1205" s="832" t="s">
        <v>576</v>
      </c>
      <c r="I1205" s="832" t="s">
        <v>2220</v>
      </c>
      <c r="J1205" s="832" t="s">
        <v>2221</v>
      </c>
      <c r="K1205" s="832" t="s">
        <v>2222</v>
      </c>
      <c r="L1205" s="835">
        <v>132.97999999999999</v>
      </c>
      <c r="M1205" s="835">
        <v>265.95999999999998</v>
      </c>
      <c r="N1205" s="832">
        <v>2</v>
      </c>
      <c r="O1205" s="836">
        <v>1</v>
      </c>
      <c r="P1205" s="835">
        <v>265.95999999999998</v>
      </c>
      <c r="Q1205" s="837">
        <v>1</v>
      </c>
      <c r="R1205" s="832">
        <v>2</v>
      </c>
      <c r="S1205" s="837">
        <v>1</v>
      </c>
      <c r="T1205" s="836">
        <v>1</v>
      </c>
      <c r="U1205" s="838">
        <v>1</v>
      </c>
    </row>
    <row r="1206" spans="1:21" ht="14.4" customHeight="1" x14ac:dyDescent="0.3">
      <c r="A1206" s="831">
        <v>4</v>
      </c>
      <c r="B1206" s="832" t="s">
        <v>2047</v>
      </c>
      <c r="C1206" s="832" t="s">
        <v>2054</v>
      </c>
      <c r="D1206" s="833" t="s">
        <v>3990</v>
      </c>
      <c r="E1206" s="834" t="s">
        <v>2090</v>
      </c>
      <c r="F1206" s="832" t="s">
        <v>2048</v>
      </c>
      <c r="G1206" s="832" t="s">
        <v>3568</v>
      </c>
      <c r="H1206" s="832" t="s">
        <v>576</v>
      </c>
      <c r="I1206" s="832" t="s">
        <v>3569</v>
      </c>
      <c r="J1206" s="832" t="s">
        <v>3570</v>
      </c>
      <c r="K1206" s="832" t="s">
        <v>3571</v>
      </c>
      <c r="L1206" s="835">
        <v>0</v>
      </c>
      <c r="M1206" s="835">
        <v>0</v>
      </c>
      <c r="N1206" s="832">
        <v>3</v>
      </c>
      <c r="O1206" s="836">
        <v>1</v>
      </c>
      <c r="P1206" s="835"/>
      <c r="Q1206" s="837"/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4</v>
      </c>
      <c r="B1207" s="832" t="s">
        <v>2047</v>
      </c>
      <c r="C1207" s="832" t="s">
        <v>2054</v>
      </c>
      <c r="D1207" s="833" t="s">
        <v>3990</v>
      </c>
      <c r="E1207" s="834" t="s">
        <v>2090</v>
      </c>
      <c r="F1207" s="832" t="s">
        <v>2048</v>
      </c>
      <c r="G1207" s="832" t="s">
        <v>3572</v>
      </c>
      <c r="H1207" s="832" t="s">
        <v>576</v>
      </c>
      <c r="I1207" s="832" t="s">
        <v>3573</v>
      </c>
      <c r="J1207" s="832" t="s">
        <v>1062</v>
      </c>
      <c r="K1207" s="832" t="s">
        <v>3574</v>
      </c>
      <c r="L1207" s="835">
        <v>61.97</v>
      </c>
      <c r="M1207" s="835">
        <v>185.91</v>
      </c>
      <c r="N1207" s="832">
        <v>3</v>
      </c>
      <c r="O1207" s="836">
        <v>0.5</v>
      </c>
      <c r="P1207" s="835">
        <v>185.91</v>
      </c>
      <c r="Q1207" s="837">
        <v>1</v>
      </c>
      <c r="R1207" s="832">
        <v>3</v>
      </c>
      <c r="S1207" s="837">
        <v>1</v>
      </c>
      <c r="T1207" s="836">
        <v>0.5</v>
      </c>
      <c r="U1207" s="838">
        <v>1</v>
      </c>
    </row>
    <row r="1208" spans="1:21" ht="14.4" customHeight="1" x14ac:dyDescent="0.3">
      <c r="A1208" s="831">
        <v>4</v>
      </c>
      <c r="B1208" s="832" t="s">
        <v>2047</v>
      </c>
      <c r="C1208" s="832" t="s">
        <v>2054</v>
      </c>
      <c r="D1208" s="833" t="s">
        <v>3990</v>
      </c>
      <c r="E1208" s="834" t="s">
        <v>2090</v>
      </c>
      <c r="F1208" s="832" t="s">
        <v>2048</v>
      </c>
      <c r="G1208" s="832" t="s">
        <v>2882</v>
      </c>
      <c r="H1208" s="832" t="s">
        <v>576</v>
      </c>
      <c r="I1208" s="832" t="s">
        <v>2883</v>
      </c>
      <c r="J1208" s="832" t="s">
        <v>848</v>
      </c>
      <c r="K1208" s="832" t="s">
        <v>2884</v>
      </c>
      <c r="L1208" s="835">
        <v>73.09</v>
      </c>
      <c r="M1208" s="835">
        <v>219.27</v>
      </c>
      <c r="N1208" s="832">
        <v>3</v>
      </c>
      <c r="O1208" s="836">
        <v>1</v>
      </c>
      <c r="P1208" s="835">
        <v>219.27</v>
      </c>
      <c r="Q1208" s="837">
        <v>1</v>
      </c>
      <c r="R1208" s="832">
        <v>3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4</v>
      </c>
      <c r="B1209" s="832" t="s">
        <v>2047</v>
      </c>
      <c r="C1209" s="832" t="s">
        <v>2054</v>
      </c>
      <c r="D1209" s="833" t="s">
        <v>3990</v>
      </c>
      <c r="E1209" s="834" t="s">
        <v>2090</v>
      </c>
      <c r="F1209" s="832" t="s">
        <v>2048</v>
      </c>
      <c r="G1209" s="832" t="s">
        <v>2693</v>
      </c>
      <c r="H1209" s="832" t="s">
        <v>576</v>
      </c>
      <c r="I1209" s="832" t="s">
        <v>3575</v>
      </c>
      <c r="J1209" s="832" t="s">
        <v>3576</v>
      </c>
      <c r="K1209" s="832" t="s">
        <v>3577</v>
      </c>
      <c r="L1209" s="835">
        <v>52.75</v>
      </c>
      <c r="M1209" s="835">
        <v>52.75</v>
      </c>
      <c r="N1209" s="832">
        <v>1</v>
      </c>
      <c r="O1209" s="836">
        <v>0.5</v>
      </c>
      <c r="P1209" s="835">
        <v>52.75</v>
      </c>
      <c r="Q1209" s="837">
        <v>1</v>
      </c>
      <c r="R1209" s="832">
        <v>1</v>
      </c>
      <c r="S1209" s="837">
        <v>1</v>
      </c>
      <c r="T1209" s="836">
        <v>0.5</v>
      </c>
      <c r="U1209" s="838">
        <v>1</v>
      </c>
    </row>
    <row r="1210" spans="1:21" ht="14.4" customHeight="1" x14ac:dyDescent="0.3">
      <c r="A1210" s="831">
        <v>4</v>
      </c>
      <c r="B1210" s="832" t="s">
        <v>2047</v>
      </c>
      <c r="C1210" s="832" t="s">
        <v>2054</v>
      </c>
      <c r="D1210" s="833" t="s">
        <v>3990</v>
      </c>
      <c r="E1210" s="834" t="s">
        <v>2090</v>
      </c>
      <c r="F1210" s="832" t="s">
        <v>2048</v>
      </c>
      <c r="G1210" s="832" t="s">
        <v>3149</v>
      </c>
      <c r="H1210" s="832" t="s">
        <v>576</v>
      </c>
      <c r="I1210" s="832" t="s">
        <v>3150</v>
      </c>
      <c r="J1210" s="832" t="s">
        <v>1234</v>
      </c>
      <c r="K1210" s="832" t="s">
        <v>3151</v>
      </c>
      <c r="L1210" s="835">
        <v>760.22</v>
      </c>
      <c r="M1210" s="835">
        <v>2280.66</v>
      </c>
      <c r="N1210" s="832">
        <v>3</v>
      </c>
      <c r="O1210" s="836">
        <v>1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4</v>
      </c>
      <c r="B1211" s="832" t="s">
        <v>2047</v>
      </c>
      <c r="C1211" s="832" t="s">
        <v>2054</v>
      </c>
      <c r="D1211" s="833" t="s">
        <v>3990</v>
      </c>
      <c r="E1211" s="834" t="s">
        <v>2090</v>
      </c>
      <c r="F1211" s="832" t="s">
        <v>2048</v>
      </c>
      <c r="G1211" s="832" t="s">
        <v>2695</v>
      </c>
      <c r="H1211" s="832" t="s">
        <v>576</v>
      </c>
      <c r="I1211" s="832" t="s">
        <v>3578</v>
      </c>
      <c r="J1211" s="832" t="s">
        <v>1137</v>
      </c>
      <c r="K1211" s="832" t="s">
        <v>3579</v>
      </c>
      <c r="L1211" s="835">
        <v>0</v>
      </c>
      <c r="M1211" s="835">
        <v>0</v>
      </c>
      <c r="N1211" s="832">
        <v>2</v>
      </c>
      <c r="O1211" s="836">
        <v>0.5</v>
      </c>
      <c r="P1211" s="835">
        <v>0</v>
      </c>
      <c r="Q1211" s="837"/>
      <c r="R1211" s="832">
        <v>2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4</v>
      </c>
      <c r="B1212" s="832" t="s">
        <v>2047</v>
      </c>
      <c r="C1212" s="832" t="s">
        <v>2054</v>
      </c>
      <c r="D1212" s="833" t="s">
        <v>3990</v>
      </c>
      <c r="E1212" s="834" t="s">
        <v>2090</v>
      </c>
      <c r="F1212" s="832" t="s">
        <v>2048</v>
      </c>
      <c r="G1212" s="832" t="s">
        <v>2227</v>
      </c>
      <c r="H1212" s="832" t="s">
        <v>576</v>
      </c>
      <c r="I1212" s="832" t="s">
        <v>3580</v>
      </c>
      <c r="J1212" s="832" t="s">
        <v>3581</v>
      </c>
      <c r="K1212" s="832" t="s">
        <v>3582</v>
      </c>
      <c r="L1212" s="835">
        <v>0</v>
      </c>
      <c r="M1212" s="835">
        <v>0</v>
      </c>
      <c r="N1212" s="832">
        <v>1</v>
      </c>
      <c r="O1212" s="836">
        <v>0.5</v>
      </c>
      <c r="P1212" s="835">
        <v>0</v>
      </c>
      <c r="Q1212" s="837"/>
      <c r="R1212" s="832">
        <v>1</v>
      </c>
      <c r="S1212" s="837">
        <v>1</v>
      </c>
      <c r="T1212" s="836">
        <v>0.5</v>
      </c>
      <c r="U1212" s="838">
        <v>1</v>
      </c>
    </row>
    <row r="1213" spans="1:21" ht="14.4" customHeight="1" x14ac:dyDescent="0.3">
      <c r="A1213" s="831">
        <v>4</v>
      </c>
      <c r="B1213" s="832" t="s">
        <v>2047</v>
      </c>
      <c r="C1213" s="832" t="s">
        <v>2054</v>
      </c>
      <c r="D1213" s="833" t="s">
        <v>3990</v>
      </c>
      <c r="E1213" s="834" t="s">
        <v>2090</v>
      </c>
      <c r="F1213" s="832" t="s">
        <v>2048</v>
      </c>
      <c r="G1213" s="832" t="s">
        <v>3583</v>
      </c>
      <c r="H1213" s="832" t="s">
        <v>576</v>
      </c>
      <c r="I1213" s="832" t="s">
        <v>3584</v>
      </c>
      <c r="J1213" s="832" t="s">
        <v>3585</v>
      </c>
      <c r="K1213" s="832" t="s">
        <v>3586</v>
      </c>
      <c r="L1213" s="835">
        <v>140.72</v>
      </c>
      <c r="M1213" s="835">
        <v>1125.76</v>
      </c>
      <c r="N1213" s="832">
        <v>8</v>
      </c>
      <c r="O1213" s="836">
        <v>1.5</v>
      </c>
      <c r="P1213" s="835">
        <v>1125.76</v>
      </c>
      <c r="Q1213" s="837">
        <v>1</v>
      </c>
      <c r="R1213" s="832">
        <v>8</v>
      </c>
      <c r="S1213" s="837">
        <v>1</v>
      </c>
      <c r="T1213" s="836">
        <v>1.5</v>
      </c>
      <c r="U1213" s="838">
        <v>1</v>
      </c>
    </row>
    <row r="1214" spans="1:21" ht="14.4" customHeight="1" x14ac:dyDescent="0.3">
      <c r="A1214" s="831">
        <v>4</v>
      </c>
      <c r="B1214" s="832" t="s">
        <v>2047</v>
      </c>
      <c r="C1214" s="832" t="s">
        <v>2054</v>
      </c>
      <c r="D1214" s="833" t="s">
        <v>3990</v>
      </c>
      <c r="E1214" s="834" t="s">
        <v>2090</v>
      </c>
      <c r="F1214" s="832" t="s">
        <v>2048</v>
      </c>
      <c r="G1214" s="832" t="s">
        <v>3583</v>
      </c>
      <c r="H1214" s="832" t="s">
        <v>576</v>
      </c>
      <c r="I1214" s="832" t="s">
        <v>3584</v>
      </c>
      <c r="J1214" s="832" t="s">
        <v>3585</v>
      </c>
      <c r="K1214" s="832" t="s">
        <v>3586</v>
      </c>
      <c r="L1214" s="835">
        <v>131.02000000000001</v>
      </c>
      <c r="M1214" s="835">
        <v>3668.5600000000004</v>
      </c>
      <c r="N1214" s="832">
        <v>28</v>
      </c>
      <c r="O1214" s="836">
        <v>5</v>
      </c>
      <c r="P1214" s="835">
        <v>2620.4</v>
      </c>
      <c r="Q1214" s="837">
        <v>0.71428571428571419</v>
      </c>
      <c r="R1214" s="832">
        <v>20</v>
      </c>
      <c r="S1214" s="837">
        <v>0.7142857142857143</v>
      </c>
      <c r="T1214" s="836">
        <v>3</v>
      </c>
      <c r="U1214" s="838">
        <v>0.6</v>
      </c>
    </row>
    <row r="1215" spans="1:21" ht="14.4" customHeight="1" x14ac:dyDescent="0.3">
      <c r="A1215" s="831">
        <v>4</v>
      </c>
      <c r="B1215" s="832" t="s">
        <v>2047</v>
      </c>
      <c r="C1215" s="832" t="s">
        <v>2054</v>
      </c>
      <c r="D1215" s="833" t="s">
        <v>3990</v>
      </c>
      <c r="E1215" s="834" t="s">
        <v>2090</v>
      </c>
      <c r="F1215" s="832" t="s">
        <v>2048</v>
      </c>
      <c r="G1215" s="832" t="s">
        <v>2903</v>
      </c>
      <c r="H1215" s="832" t="s">
        <v>576</v>
      </c>
      <c r="I1215" s="832" t="s">
        <v>2904</v>
      </c>
      <c r="J1215" s="832" t="s">
        <v>688</v>
      </c>
      <c r="K1215" s="832" t="s">
        <v>2905</v>
      </c>
      <c r="L1215" s="835">
        <v>53.57</v>
      </c>
      <c r="M1215" s="835">
        <v>214.28</v>
      </c>
      <c r="N1215" s="832">
        <v>4</v>
      </c>
      <c r="O1215" s="836">
        <v>0.5</v>
      </c>
      <c r="P1215" s="835">
        <v>214.28</v>
      </c>
      <c r="Q1215" s="837">
        <v>1</v>
      </c>
      <c r="R1215" s="832">
        <v>4</v>
      </c>
      <c r="S1215" s="837">
        <v>1</v>
      </c>
      <c r="T1215" s="836">
        <v>0.5</v>
      </c>
      <c r="U1215" s="838">
        <v>1</v>
      </c>
    </row>
    <row r="1216" spans="1:21" ht="14.4" customHeight="1" x14ac:dyDescent="0.3">
      <c r="A1216" s="831">
        <v>4</v>
      </c>
      <c r="B1216" s="832" t="s">
        <v>2047</v>
      </c>
      <c r="C1216" s="832" t="s">
        <v>2054</v>
      </c>
      <c r="D1216" s="833" t="s">
        <v>3990</v>
      </c>
      <c r="E1216" s="834" t="s">
        <v>2090</v>
      </c>
      <c r="F1216" s="832" t="s">
        <v>2048</v>
      </c>
      <c r="G1216" s="832" t="s">
        <v>2142</v>
      </c>
      <c r="H1216" s="832" t="s">
        <v>576</v>
      </c>
      <c r="I1216" s="832" t="s">
        <v>2143</v>
      </c>
      <c r="J1216" s="832" t="s">
        <v>1048</v>
      </c>
      <c r="K1216" s="832" t="s">
        <v>2144</v>
      </c>
      <c r="L1216" s="835">
        <v>34.19</v>
      </c>
      <c r="M1216" s="835">
        <v>68.38</v>
      </c>
      <c r="N1216" s="832">
        <v>2</v>
      </c>
      <c r="O1216" s="836">
        <v>1.5</v>
      </c>
      <c r="P1216" s="835">
        <v>68.38</v>
      </c>
      <c r="Q1216" s="837">
        <v>1</v>
      </c>
      <c r="R1216" s="832">
        <v>2</v>
      </c>
      <c r="S1216" s="837">
        <v>1</v>
      </c>
      <c r="T1216" s="836">
        <v>1.5</v>
      </c>
      <c r="U1216" s="838">
        <v>1</v>
      </c>
    </row>
    <row r="1217" spans="1:21" ht="14.4" customHeight="1" x14ac:dyDescent="0.3">
      <c r="A1217" s="831">
        <v>4</v>
      </c>
      <c r="B1217" s="832" t="s">
        <v>2047</v>
      </c>
      <c r="C1217" s="832" t="s">
        <v>2054</v>
      </c>
      <c r="D1217" s="833" t="s">
        <v>3990</v>
      </c>
      <c r="E1217" s="834" t="s">
        <v>2090</v>
      </c>
      <c r="F1217" s="832" t="s">
        <v>2048</v>
      </c>
      <c r="G1217" s="832" t="s">
        <v>2122</v>
      </c>
      <c r="H1217" s="832" t="s">
        <v>628</v>
      </c>
      <c r="I1217" s="832" t="s">
        <v>2123</v>
      </c>
      <c r="J1217" s="832" t="s">
        <v>749</v>
      </c>
      <c r="K1217" s="832" t="s">
        <v>2124</v>
      </c>
      <c r="L1217" s="835">
        <v>736.33</v>
      </c>
      <c r="M1217" s="835">
        <v>1472.66</v>
      </c>
      <c r="N1217" s="832">
        <v>2</v>
      </c>
      <c r="O1217" s="836">
        <v>2</v>
      </c>
      <c r="P1217" s="835">
        <v>1472.66</v>
      </c>
      <c r="Q1217" s="837">
        <v>1</v>
      </c>
      <c r="R1217" s="832">
        <v>2</v>
      </c>
      <c r="S1217" s="837">
        <v>1</v>
      </c>
      <c r="T1217" s="836">
        <v>2</v>
      </c>
      <c r="U1217" s="838">
        <v>1</v>
      </c>
    </row>
    <row r="1218" spans="1:21" ht="14.4" customHeight="1" x14ac:dyDescent="0.3">
      <c r="A1218" s="831">
        <v>4</v>
      </c>
      <c r="B1218" s="832" t="s">
        <v>2047</v>
      </c>
      <c r="C1218" s="832" t="s">
        <v>2054</v>
      </c>
      <c r="D1218" s="833" t="s">
        <v>3990</v>
      </c>
      <c r="E1218" s="834" t="s">
        <v>2090</v>
      </c>
      <c r="F1218" s="832" t="s">
        <v>2048</v>
      </c>
      <c r="G1218" s="832" t="s">
        <v>2122</v>
      </c>
      <c r="H1218" s="832" t="s">
        <v>628</v>
      </c>
      <c r="I1218" s="832" t="s">
        <v>2156</v>
      </c>
      <c r="J1218" s="832" t="s">
        <v>749</v>
      </c>
      <c r="K1218" s="832" t="s">
        <v>2157</v>
      </c>
      <c r="L1218" s="835">
        <v>923.74</v>
      </c>
      <c r="M1218" s="835">
        <v>923.74</v>
      </c>
      <c r="N1218" s="832">
        <v>1</v>
      </c>
      <c r="O1218" s="836">
        <v>1</v>
      </c>
      <c r="P1218" s="835">
        <v>923.74</v>
      </c>
      <c r="Q1218" s="837">
        <v>1</v>
      </c>
      <c r="R1218" s="832">
        <v>1</v>
      </c>
      <c r="S1218" s="837">
        <v>1</v>
      </c>
      <c r="T1218" s="836">
        <v>1</v>
      </c>
      <c r="U1218" s="838">
        <v>1</v>
      </c>
    </row>
    <row r="1219" spans="1:21" ht="14.4" customHeight="1" x14ac:dyDescent="0.3">
      <c r="A1219" s="831">
        <v>4</v>
      </c>
      <c r="B1219" s="832" t="s">
        <v>2047</v>
      </c>
      <c r="C1219" s="832" t="s">
        <v>2054</v>
      </c>
      <c r="D1219" s="833" t="s">
        <v>3990</v>
      </c>
      <c r="E1219" s="834" t="s">
        <v>2090</v>
      </c>
      <c r="F1219" s="832" t="s">
        <v>2048</v>
      </c>
      <c r="G1219" s="832" t="s">
        <v>3521</v>
      </c>
      <c r="H1219" s="832" t="s">
        <v>576</v>
      </c>
      <c r="I1219" s="832" t="s">
        <v>3522</v>
      </c>
      <c r="J1219" s="832" t="s">
        <v>3523</v>
      </c>
      <c r="K1219" s="832" t="s">
        <v>1145</v>
      </c>
      <c r="L1219" s="835">
        <v>174.59</v>
      </c>
      <c r="M1219" s="835">
        <v>174.59</v>
      </c>
      <c r="N1219" s="832">
        <v>1</v>
      </c>
      <c r="O1219" s="836">
        <v>1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4</v>
      </c>
      <c r="B1220" s="832" t="s">
        <v>2047</v>
      </c>
      <c r="C1220" s="832" t="s">
        <v>2054</v>
      </c>
      <c r="D1220" s="833" t="s">
        <v>3990</v>
      </c>
      <c r="E1220" s="834" t="s">
        <v>2090</v>
      </c>
      <c r="F1220" s="832" t="s">
        <v>2048</v>
      </c>
      <c r="G1220" s="832" t="s">
        <v>2158</v>
      </c>
      <c r="H1220" s="832" t="s">
        <v>576</v>
      </c>
      <c r="I1220" s="832" t="s">
        <v>2827</v>
      </c>
      <c r="J1220" s="832" t="s">
        <v>771</v>
      </c>
      <c r="K1220" s="832" t="s">
        <v>2828</v>
      </c>
      <c r="L1220" s="835">
        <v>103.67</v>
      </c>
      <c r="M1220" s="835">
        <v>725.69</v>
      </c>
      <c r="N1220" s="832">
        <v>7</v>
      </c>
      <c r="O1220" s="836">
        <v>2.5</v>
      </c>
      <c r="P1220" s="835">
        <v>725.69</v>
      </c>
      <c r="Q1220" s="837">
        <v>1</v>
      </c>
      <c r="R1220" s="832">
        <v>7</v>
      </c>
      <c r="S1220" s="837">
        <v>1</v>
      </c>
      <c r="T1220" s="836">
        <v>2.5</v>
      </c>
      <c r="U1220" s="838">
        <v>1</v>
      </c>
    </row>
    <row r="1221" spans="1:21" ht="14.4" customHeight="1" x14ac:dyDescent="0.3">
      <c r="A1221" s="831">
        <v>4</v>
      </c>
      <c r="B1221" s="832" t="s">
        <v>2047</v>
      </c>
      <c r="C1221" s="832" t="s">
        <v>2054</v>
      </c>
      <c r="D1221" s="833" t="s">
        <v>3990</v>
      </c>
      <c r="E1221" s="834" t="s">
        <v>2090</v>
      </c>
      <c r="F1221" s="832" t="s">
        <v>2048</v>
      </c>
      <c r="G1221" s="832" t="s">
        <v>2158</v>
      </c>
      <c r="H1221" s="832" t="s">
        <v>576</v>
      </c>
      <c r="I1221" s="832" t="s">
        <v>2159</v>
      </c>
      <c r="J1221" s="832" t="s">
        <v>771</v>
      </c>
      <c r="K1221" s="832" t="s">
        <v>2160</v>
      </c>
      <c r="L1221" s="835">
        <v>103.67</v>
      </c>
      <c r="M1221" s="835">
        <v>518.35</v>
      </c>
      <c r="N1221" s="832">
        <v>5</v>
      </c>
      <c r="O1221" s="836">
        <v>2</v>
      </c>
      <c r="P1221" s="835">
        <v>518.35</v>
      </c>
      <c r="Q1221" s="837">
        <v>1</v>
      </c>
      <c r="R1221" s="832">
        <v>5</v>
      </c>
      <c r="S1221" s="837">
        <v>1</v>
      </c>
      <c r="T1221" s="836">
        <v>2</v>
      </c>
      <c r="U1221" s="838">
        <v>1</v>
      </c>
    </row>
    <row r="1222" spans="1:21" ht="14.4" customHeight="1" x14ac:dyDescent="0.3">
      <c r="A1222" s="831">
        <v>4</v>
      </c>
      <c r="B1222" s="832" t="s">
        <v>2047</v>
      </c>
      <c r="C1222" s="832" t="s">
        <v>2054</v>
      </c>
      <c r="D1222" s="833" t="s">
        <v>3990</v>
      </c>
      <c r="E1222" s="834" t="s">
        <v>2090</v>
      </c>
      <c r="F1222" s="832" t="s">
        <v>2048</v>
      </c>
      <c r="G1222" s="832" t="s">
        <v>2702</v>
      </c>
      <c r="H1222" s="832" t="s">
        <v>628</v>
      </c>
      <c r="I1222" s="832" t="s">
        <v>1863</v>
      </c>
      <c r="J1222" s="832" t="s">
        <v>1864</v>
      </c>
      <c r="K1222" s="832" t="s">
        <v>1865</v>
      </c>
      <c r="L1222" s="835">
        <v>32.25</v>
      </c>
      <c r="M1222" s="835">
        <v>32.25</v>
      </c>
      <c r="N1222" s="832">
        <v>1</v>
      </c>
      <c r="O1222" s="836">
        <v>0.5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4</v>
      </c>
      <c r="B1223" s="832" t="s">
        <v>2047</v>
      </c>
      <c r="C1223" s="832" t="s">
        <v>2054</v>
      </c>
      <c r="D1223" s="833" t="s">
        <v>3990</v>
      </c>
      <c r="E1223" s="834" t="s">
        <v>2090</v>
      </c>
      <c r="F1223" s="832" t="s">
        <v>2048</v>
      </c>
      <c r="G1223" s="832" t="s">
        <v>2702</v>
      </c>
      <c r="H1223" s="832" t="s">
        <v>628</v>
      </c>
      <c r="I1223" s="832" t="s">
        <v>1866</v>
      </c>
      <c r="J1223" s="832" t="s">
        <v>1864</v>
      </c>
      <c r="K1223" s="832" t="s">
        <v>1867</v>
      </c>
      <c r="L1223" s="835">
        <v>115.18</v>
      </c>
      <c r="M1223" s="835">
        <v>2073.2400000000007</v>
      </c>
      <c r="N1223" s="832">
        <v>18</v>
      </c>
      <c r="O1223" s="836">
        <v>8.5</v>
      </c>
      <c r="P1223" s="835">
        <v>1727.7000000000005</v>
      </c>
      <c r="Q1223" s="837">
        <v>0.83333333333333326</v>
      </c>
      <c r="R1223" s="832">
        <v>15</v>
      </c>
      <c r="S1223" s="837">
        <v>0.83333333333333337</v>
      </c>
      <c r="T1223" s="836">
        <v>7</v>
      </c>
      <c r="U1223" s="838">
        <v>0.82352941176470584</v>
      </c>
    </row>
    <row r="1224" spans="1:21" ht="14.4" customHeight="1" x14ac:dyDescent="0.3">
      <c r="A1224" s="831">
        <v>4</v>
      </c>
      <c r="B1224" s="832" t="s">
        <v>2047</v>
      </c>
      <c r="C1224" s="832" t="s">
        <v>2054</v>
      </c>
      <c r="D1224" s="833" t="s">
        <v>3990</v>
      </c>
      <c r="E1224" s="834" t="s">
        <v>2090</v>
      </c>
      <c r="F1224" s="832" t="s">
        <v>2048</v>
      </c>
      <c r="G1224" s="832" t="s">
        <v>2702</v>
      </c>
      <c r="H1224" s="832" t="s">
        <v>576</v>
      </c>
      <c r="I1224" s="832" t="s">
        <v>3587</v>
      </c>
      <c r="J1224" s="832" t="s">
        <v>1864</v>
      </c>
      <c r="K1224" s="832" t="s">
        <v>3588</v>
      </c>
      <c r="L1224" s="835">
        <v>103.67</v>
      </c>
      <c r="M1224" s="835">
        <v>622.02</v>
      </c>
      <c r="N1224" s="832">
        <v>6</v>
      </c>
      <c r="O1224" s="836">
        <v>3</v>
      </c>
      <c r="P1224" s="835">
        <v>414.68</v>
      </c>
      <c r="Q1224" s="837">
        <v>0.66666666666666674</v>
      </c>
      <c r="R1224" s="832">
        <v>4</v>
      </c>
      <c r="S1224" s="837">
        <v>0.66666666666666663</v>
      </c>
      <c r="T1224" s="836">
        <v>2</v>
      </c>
      <c r="U1224" s="838">
        <v>0.66666666666666663</v>
      </c>
    </row>
    <row r="1225" spans="1:21" ht="14.4" customHeight="1" x14ac:dyDescent="0.3">
      <c r="A1225" s="831">
        <v>4</v>
      </c>
      <c r="B1225" s="832" t="s">
        <v>2047</v>
      </c>
      <c r="C1225" s="832" t="s">
        <v>2054</v>
      </c>
      <c r="D1225" s="833" t="s">
        <v>3990</v>
      </c>
      <c r="E1225" s="834" t="s">
        <v>2090</v>
      </c>
      <c r="F1225" s="832" t="s">
        <v>2048</v>
      </c>
      <c r="G1225" s="832" t="s">
        <v>2918</v>
      </c>
      <c r="H1225" s="832" t="s">
        <v>576</v>
      </c>
      <c r="I1225" s="832" t="s">
        <v>2919</v>
      </c>
      <c r="J1225" s="832" t="s">
        <v>1014</v>
      </c>
      <c r="K1225" s="832" t="s">
        <v>2920</v>
      </c>
      <c r="L1225" s="835">
        <v>78.33</v>
      </c>
      <c r="M1225" s="835">
        <v>156.66</v>
      </c>
      <c r="N1225" s="832">
        <v>2</v>
      </c>
      <c r="O1225" s="836">
        <v>1</v>
      </c>
      <c r="P1225" s="835">
        <v>156.66</v>
      </c>
      <c r="Q1225" s="837">
        <v>1</v>
      </c>
      <c r="R1225" s="832">
        <v>2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4</v>
      </c>
      <c r="B1226" s="832" t="s">
        <v>2047</v>
      </c>
      <c r="C1226" s="832" t="s">
        <v>2054</v>
      </c>
      <c r="D1226" s="833" t="s">
        <v>3990</v>
      </c>
      <c r="E1226" s="834" t="s">
        <v>2090</v>
      </c>
      <c r="F1226" s="832" t="s">
        <v>2048</v>
      </c>
      <c r="G1226" s="832" t="s">
        <v>2239</v>
      </c>
      <c r="H1226" s="832" t="s">
        <v>576</v>
      </c>
      <c r="I1226" s="832" t="s">
        <v>2921</v>
      </c>
      <c r="J1226" s="832" t="s">
        <v>631</v>
      </c>
      <c r="K1226" s="832" t="s">
        <v>2922</v>
      </c>
      <c r="L1226" s="835">
        <v>127.91</v>
      </c>
      <c r="M1226" s="835">
        <v>511.64</v>
      </c>
      <c r="N1226" s="832">
        <v>4</v>
      </c>
      <c r="O1226" s="836">
        <v>2.5</v>
      </c>
      <c r="P1226" s="835">
        <v>383.73</v>
      </c>
      <c r="Q1226" s="837">
        <v>0.75000000000000011</v>
      </c>
      <c r="R1226" s="832">
        <v>3</v>
      </c>
      <c r="S1226" s="837">
        <v>0.75</v>
      </c>
      <c r="T1226" s="836">
        <v>2</v>
      </c>
      <c r="U1226" s="838">
        <v>0.8</v>
      </c>
    </row>
    <row r="1227" spans="1:21" ht="14.4" customHeight="1" x14ac:dyDescent="0.3">
      <c r="A1227" s="831">
        <v>4</v>
      </c>
      <c r="B1227" s="832" t="s">
        <v>2047</v>
      </c>
      <c r="C1227" s="832" t="s">
        <v>2054</v>
      </c>
      <c r="D1227" s="833" t="s">
        <v>3990</v>
      </c>
      <c r="E1227" s="834" t="s">
        <v>2090</v>
      </c>
      <c r="F1227" s="832" t="s">
        <v>2048</v>
      </c>
      <c r="G1227" s="832" t="s">
        <v>3246</v>
      </c>
      <c r="H1227" s="832" t="s">
        <v>628</v>
      </c>
      <c r="I1227" s="832" t="s">
        <v>3254</v>
      </c>
      <c r="J1227" s="832" t="s">
        <v>1194</v>
      </c>
      <c r="K1227" s="832" t="s">
        <v>3255</v>
      </c>
      <c r="L1227" s="835">
        <v>2573.2199999999998</v>
      </c>
      <c r="M1227" s="835">
        <v>5146.4399999999996</v>
      </c>
      <c r="N1227" s="832">
        <v>2</v>
      </c>
      <c r="O1227" s="836">
        <v>1</v>
      </c>
      <c r="P1227" s="835">
        <v>5146.4399999999996</v>
      </c>
      <c r="Q1227" s="837">
        <v>1</v>
      </c>
      <c r="R1227" s="832">
        <v>2</v>
      </c>
      <c r="S1227" s="837">
        <v>1</v>
      </c>
      <c r="T1227" s="836">
        <v>1</v>
      </c>
      <c r="U1227" s="838">
        <v>1</v>
      </c>
    </row>
    <row r="1228" spans="1:21" ht="14.4" customHeight="1" x14ac:dyDescent="0.3">
      <c r="A1228" s="831">
        <v>4</v>
      </c>
      <c r="B1228" s="832" t="s">
        <v>2047</v>
      </c>
      <c r="C1228" s="832" t="s">
        <v>2054</v>
      </c>
      <c r="D1228" s="833" t="s">
        <v>3990</v>
      </c>
      <c r="E1228" s="834" t="s">
        <v>2090</v>
      </c>
      <c r="F1228" s="832" t="s">
        <v>2048</v>
      </c>
      <c r="G1228" s="832" t="s">
        <v>3589</v>
      </c>
      <c r="H1228" s="832" t="s">
        <v>628</v>
      </c>
      <c r="I1228" s="832" t="s">
        <v>3590</v>
      </c>
      <c r="J1228" s="832" t="s">
        <v>1655</v>
      </c>
      <c r="K1228" s="832" t="s">
        <v>3591</v>
      </c>
      <c r="L1228" s="835">
        <v>320.20999999999998</v>
      </c>
      <c r="M1228" s="835">
        <v>960.62999999999988</v>
      </c>
      <c r="N1228" s="832">
        <v>3</v>
      </c>
      <c r="O1228" s="836">
        <v>0.5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4</v>
      </c>
      <c r="B1229" s="832" t="s">
        <v>2047</v>
      </c>
      <c r="C1229" s="832" t="s">
        <v>2054</v>
      </c>
      <c r="D1229" s="833" t="s">
        <v>3990</v>
      </c>
      <c r="E1229" s="834" t="s">
        <v>2090</v>
      </c>
      <c r="F1229" s="832" t="s">
        <v>2048</v>
      </c>
      <c r="G1229" s="832" t="s">
        <v>2923</v>
      </c>
      <c r="H1229" s="832" t="s">
        <v>576</v>
      </c>
      <c r="I1229" s="832" t="s">
        <v>2924</v>
      </c>
      <c r="J1229" s="832" t="s">
        <v>1418</v>
      </c>
      <c r="K1229" s="832" t="s">
        <v>2925</v>
      </c>
      <c r="L1229" s="835">
        <v>453.79</v>
      </c>
      <c r="M1229" s="835">
        <v>2268.9500000000003</v>
      </c>
      <c r="N1229" s="832">
        <v>5</v>
      </c>
      <c r="O1229" s="836">
        <v>1</v>
      </c>
      <c r="P1229" s="835">
        <v>2268.9500000000003</v>
      </c>
      <c r="Q1229" s="837">
        <v>1</v>
      </c>
      <c r="R1229" s="832">
        <v>5</v>
      </c>
      <c r="S1229" s="837">
        <v>1</v>
      </c>
      <c r="T1229" s="836">
        <v>1</v>
      </c>
      <c r="U1229" s="838">
        <v>1</v>
      </c>
    </row>
    <row r="1230" spans="1:21" ht="14.4" customHeight="1" x14ac:dyDescent="0.3">
      <c r="A1230" s="831">
        <v>4</v>
      </c>
      <c r="B1230" s="832" t="s">
        <v>2047</v>
      </c>
      <c r="C1230" s="832" t="s">
        <v>2054</v>
      </c>
      <c r="D1230" s="833" t="s">
        <v>3990</v>
      </c>
      <c r="E1230" s="834" t="s">
        <v>2090</v>
      </c>
      <c r="F1230" s="832" t="s">
        <v>2048</v>
      </c>
      <c r="G1230" s="832" t="s">
        <v>3592</v>
      </c>
      <c r="H1230" s="832" t="s">
        <v>576</v>
      </c>
      <c r="I1230" s="832" t="s">
        <v>3593</v>
      </c>
      <c r="J1230" s="832" t="s">
        <v>3594</v>
      </c>
      <c r="K1230" s="832" t="s">
        <v>3595</v>
      </c>
      <c r="L1230" s="835">
        <v>243.64</v>
      </c>
      <c r="M1230" s="835">
        <v>243.64</v>
      </c>
      <c r="N1230" s="832">
        <v>1</v>
      </c>
      <c r="O1230" s="836">
        <v>1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4</v>
      </c>
      <c r="B1231" s="832" t="s">
        <v>2047</v>
      </c>
      <c r="C1231" s="832" t="s">
        <v>2054</v>
      </c>
      <c r="D1231" s="833" t="s">
        <v>3990</v>
      </c>
      <c r="E1231" s="834" t="s">
        <v>2090</v>
      </c>
      <c r="F1231" s="832" t="s">
        <v>2048</v>
      </c>
      <c r="G1231" s="832" t="s">
        <v>2835</v>
      </c>
      <c r="H1231" s="832" t="s">
        <v>576</v>
      </c>
      <c r="I1231" s="832" t="s">
        <v>2836</v>
      </c>
      <c r="J1231" s="832" t="s">
        <v>956</v>
      </c>
      <c r="K1231" s="832" t="s">
        <v>2837</v>
      </c>
      <c r="L1231" s="835">
        <v>96.81</v>
      </c>
      <c r="M1231" s="835">
        <v>1355.3400000000001</v>
      </c>
      <c r="N1231" s="832">
        <v>14</v>
      </c>
      <c r="O1231" s="836">
        <v>2.5</v>
      </c>
      <c r="P1231" s="835">
        <v>1355.3400000000001</v>
      </c>
      <c r="Q1231" s="837">
        <v>1</v>
      </c>
      <c r="R1231" s="832">
        <v>14</v>
      </c>
      <c r="S1231" s="837">
        <v>1</v>
      </c>
      <c r="T1231" s="836">
        <v>2.5</v>
      </c>
      <c r="U1231" s="838">
        <v>1</v>
      </c>
    </row>
    <row r="1232" spans="1:21" ht="14.4" customHeight="1" x14ac:dyDescent="0.3">
      <c r="A1232" s="831">
        <v>4</v>
      </c>
      <c r="B1232" s="832" t="s">
        <v>2047</v>
      </c>
      <c r="C1232" s="832" t="s">
        <v>2054</v>
      </c>
      <c r="D1232" s="833" t="s">
        <v>3990</v>
      </c>
      <c r="E1232" s="834" t="s">
        <v>2090</v>
      </c>
      <c r="F1232" s="832" t="s">
        <v>2048</v>
      </c>
      <c r="G1232" s="832" t="s">
        <v>2705</v>
      </c>
      <c r="H1232" s="832" t="s">
        <v>576</v>
      </c>
      <c r="I1232" s="832" t="s">
        <v>2706</v>
      </c>
      <c r="J1232" s="832" t="s">
        <v>2707</v>
      </c>
      <c r="K1232" s="832" t="s">
        <v>2708</v>
      </c>
      <c r="L1232" s="835">
        <v>42.54</v>
      </c>
      <c r="M1232" s="835">
        <v>127.62</v>
      </c>
      <c r="N1232" s="832">
        <v>3</v>
      </c>
      <c r="O1232" s="836">
        <v>2</v>
      </c>
      <c r="P1232" s="835">
        <v>85.08</v>
      </c>
      <c r="Q1232" s="837">
        <v>0.66666666666666663</v>
      </c>
      <c r="R1232" s="832">
        <v>2</v>
      </c>
      <c r="S1232" s="837">
        <v>0.66666666666666663</v>
      </c>
      <c r="T1232" s="836">
        <v>1</v>
      </c>
      <c r="U1232" s="838">
        <v>0.5</v>
      </c>
    </row>
    <row r="1233" spans="1:21" ht="14.4" customHeight="1" x14ac:dyDescent="0.3">
      <c r="A1233" s="831">
        <v>4</v>
      </c>
      <c r="B1233" s="832" t="s">
        <v>2047</v>
      </c>
      <c r="C1233" s="832" t="s">
        <v>2054</v>
      </c>
      <c r="D1233" s="833" t="s">
        <v>3990</v>
      </c>
      <c r="E1233" s="834" t="s">
        <v>2090</v>
      </c>
      <c r="F1233" s="832" t="s">
        <v>2048</v>
      </c>
      <c r="G1233" s="832" t="s">
        <v>3596</v>
      </c>
      <c r="H1233" s="832" t="s">
        <v>628</v>
      </c>
      <c r="I1233" s="832" t="s">
        <v>3597</v>
      </c>
      <c r="J1233" s="832" t="s">
        <v>3598</v>
      </c>
      <c r="K1233" s="832" t="s">
        <v>3599</v>
      </c>
      <c r="L1233" s="835">
        <v>145.15</v>
      </c>
      <c r="M1233" s="835">
        <v>870.90000000000009</v>
      </c>
      <c r="N1233" s="832">
        <v>6</v>
      </c>
      <c r="O1233" s="836">
        <v>1</v>
      </c>
      <c r="P1233" s="835">
        <v>870.90000000000009</v>
      </c>
      <c r="Q1233" s="837">
        <v>1</v>
      </c>
      <c r="R1233" s="832">
        <v>6</v>
      </c>
      <c r="S1233" s="837">
        <v>1</v>
      </c>
      <c r="T1233" s="836">
        <v>1</v>
      </c>
      <c r="U1233" s="838">
        <v>1</v>
      </c>
    </row>
    <row r="1234" spans="1:21" ht="14.4" customHeight="1" x14ac:dyDescent="0.3">
      <c r="A1234" s="831">
        <v>4</v>
      </c>
      <c r="B1234" s="832" t="s">
        <v>2047</v>
      </c>
      <c r="C1234" s="832" t="s">
        <v>2054</v>
      </c>
      <c r="D1234" s="833" t="s">
        <v>3990</v>
      </c>
      <c r="E1234" s="834" t="s">
        <v>2090</v>
      </c>
      <c r="F1234" s="832" t="s">
        <v>2048</v>
      </c>
      <c r="G1234" s="832" t="s">
        <v>3600</v>
      </c>
      <c r="H1234" s="832" t="s">
        <v>576</v>
      </c>
      <c r="I1234" s="832" t="s">
        <v>3601</v>
      </c>
      <c r="J1234" s="832" t="s">
        <v>943</v>
      </c>
      <c r="K1234" s="832" t="s">
        <v>3602</v>
      </c>
      <c r="L1234" s="835">
        <v>98.2</v>
      </c>
      <c r="M1234" s="835">
        <v>196.4</v>
      </c>
      <c r="N1234" s="832">
        <v>2</v>
      </c>
      <c r="O1234" s="836">
        <v>1</v>
      </c>
      <c r="P1234" s="835">
        <v>196.4</v>
      </c>
      <c r="Q1234" s="837">
        <v>1</v>
      </c>
      <c r="R1234" s="832">
        <v>2</v>
      </c>
      <c r="S1234" s="837">
        <v>1</v>
      </c>
      <c r="T1234" s="836">
        <v>1</v>
      </c>
      <c r="U1234" s="838">
        <v>1</v>
      </c>
    </row>
    <row r="1235" spans="1:21" ht="14.4" customHeight="1" x14ac:dyDescent="0.3">
      <c r="A1235" s="831">
        <v>4</v>
      </c>
      <c r="B1235" s="832" t="s">
        <v>2047</v>
      </c>
      <c r="C1235" s="832" t="s">
        <v>2054</v>
      </c>
      <c r="D1235" s="833" t="s">
        <v>3990</v>
      </c>
      <c r="E1235" s="834" t="s">
        <v>2090</v>
      </c>
      <c r="F1235" s="832" t="s">
        <v>2048</v>
      </c>
      <c r="G1235" s="832" t="s">
        <v>2930</v>
      </c>
      <c r="H1235" s="832" t="s">
        <v>576</v>
      </c>
      <c r="I1235" s="832" t="s">
        <v>3603</v>
      </c>
      <c r="J1235" s="832" t="s">
        <v>2932</v>
      </c>
      <c r="K1235" s="832" t="s">
        <v>3604</v>
      </c>
      <c r="L1235" s="835">
        <v>47.35</v>
      </c>
      <c r="M1235" s="835">
        <v>284.10000000000002</v>
      </c>
      <c r="N1235" s="832">
        <v>6</v>
      </c>
      <c r="O1235" s="836">
        <v>0.5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4</v>
      </c>
      <c r="B1236" s="832" t="s">
        <v>2047</v>
      </c>
      <c r="C1236" s="832" t="s">
        <v>2054</v>
      </c>
      <c r="D1236" s="833" t="s">
        <v>3990</v>
      </c>
      <c r="E1236" s="834" t="s">
        <v>2090</v>
      </c>
      <c r="F1236" s="832" t="s">
        <v>2048</v>
      </c>
      <c r="G1236" s="832" t="s">
        <v>2934</v>
      </c>
      <c r="H1236" s="832" t="s">
        <v>576</v>
      </c>
      <c r="I1236" s="832" t="s">
        <v>3605</v>
      </c>
      <c r="J1236" s="832" t="s">
        <v>980</v>
      </c>
      <c r="K1236" s="832" t="s">
        <v>1844</v>
      </c>
      <c r="L1236" s="835">
        <v>0</v>
      </c>
      <c r="M1236" s="835">
        <v>0</v>
      </c>
      <c r="N1236" s="832">
        <v>2</v>
      </c>
      <c r="O1236" s="836">
        <v>0.5</v>
      </c>
      <c r="P1236" s="835"/>
      <c r="Q1236" s="837"/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4</v>
      </c>
      <c r="B1237" s="832" t="s">
        <v>2047</v>
      </c>
      <c r="C1237" s="832" t="s">
        <v>2054</v>
      </c>
      <c r="D1237" s="833" t="s">
        <v>3990</v>
      </c>
      <c r="E1237" s="834" t="s">
        <v>2090</v>
      </c>
      <c r="F1237" s="832" t="s">
        <v>2048</v>
      </c>
      <c r="G1237" s="832" t="s">
        <v>3184</v>
      </c>
      <c r="H1237" s="832" t="s">
        <v>628</v>
      </c>
      <c r="I1237" s="832" t="s">
        <v>3466</v>
      </c>
      <c r="J1237" s="832" t="s">
        <v>1651</v>
      </c>
      <c r="K1237" s="832" t="s">
        <v>3467</v>
      </c>
      <c r="L1237" s="835">
        <v>1906.97</v>
      </c>
      <c r="M1237" s="835">
        <v>5720.91</v>
      </c>
      <c r="N1237" s="832">
        <v>3</v>
      </c>
      <c r="O1237" s="836">
        <v>0.5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4</v>
      </c>
      <c r="B1238" s="832" t="s">
        <v>2047</v>
      </c>
      <c r="C1238" s="832" t="s">
        <v>2054</v>
      </c>
      <c r="D1238" s="833" t="s">
        <v>3990</v>
      </c>
      <c r="E1238" s="834" t="s">
        <v>2090</v>
      </c>
      <c r="F1238" s="832" t="s">
        <v>2048</v>
      </c>
      <c r="G1238" s="832" t="s">
        <v>3526</v>
      </c>
      <c r="H1238" s="832" t="s">
        <v>628</v>
      </c>
      <c r="I1238" s="832" t="s">
        <v>1977</v>
      </c>
      <c r="J1238" s="832" t="s">
        <v>1896</v>
      </c>
      <c r="K1238" s="832" t="s">
        <v>1978</v>
      </c>
      <c r="L1238" s="835">
        <v>544.38</v>
      </c>
      <c r="M1238" s="835">
        <v>544.38</v>
      </c>
      <c r="N1238" s="832">
        <v>1</v>
      </c>
      <c r="O1238" s="836">
        <v>0.5</v>
      </c>
      <c r="P1238" s="835">
        <v>544.38</v>
      </c>
      <c r="Q1238" s="837">
        <v>1</v>
      </c>
      <c r="R1238" s="832">
        <v>1</v>
      </c>
      <c r="S1238" s="837">
        <v>1</v>
      </c>
      <c r="T1238" s="836">
        <v>0.5</v>
      </c>
      <c r="U1238" s="838">
        <v>1</v>
      </c>
    </row>
    <row r="1239" spans="1:21" ht="14.4" customHeight="1" x14ac:dyDescent="0.3">
      <c r="A1239" s="831">
        <v>4</v>
      </c>
      <c r="B1239" s="832" t="s">
        <v>2047</v>
      </c>
      <c r="C1239" s="832" t="s">
        <v>2054</v>
      </c>
      <c r="D1239" s="833" t="s">
        <v>3990</v>
      </c>
      <c r="E1239" s="834" t="s">
        <v>2090</v>
      </c>
      <c r="F1239" s="832" t="s">
        <v>2048</v>
      </c>
      <c r="G1239" s="832" t="s">
        <v>2709</v>
      </c>
      <c r="H1239" s="832" t="s">
        <v>628</v>
      </c>
      <c r="I1239" s="832" t="s">
        <v>1627</v>
      </c>
      <c r="J1239" s="832" t="s">
        <v>1628</v>
      </c>
      <c r="K1239" s="832" t="s">
        <v>1629</v>
      </c>
      <c r="L1239" s="835">
        <v>414.07</v>
      </c>
      <c r="M1239" s="835">
        <v>9523.61</v>
      </c>
      <c r="N1239" s="832">
        <v>23</v>
      </c>
      <c r="O1239" s="836">
        <v>5.5</v>
      </c>
      <c r="P1239" s="835">
        <v>9523.61</v>
      </c>
      <c r="Q1239" s="837">
        <v>1</v>
      </c>
      <c r="R1239" s="832">
        <v>23</v>
      </c>
      <c r="S1239" s="837">
        <v>1</v>
      </c>
      <c r="T1239" s="836">
        <v>5.5</v>
      </c>
      <c r="U1239" s="838">
        <v>1</v>
      </c>
    </row>
    <row r="1240" spans="1:21" ht="14.4" customHeight="1" x14ac:dyDescent="0.3">
      <c r="A1240" s="831">
        <v>4</v>
      </c>
      <c r="B1240" s="832" t="s">
        <v>2047</v>
      </c>
      <c r="C1240" s="832" t="s">
        <v>2054</v>
      </c>
      <c r="D1240" s="833" t="s">
        <v>3990</v>
      </c>
      <c r="E1240" s="834" t="s">
        <v>2090</v>
      </c>
      <c r="F1240" s="832" t="s">
        <v>2048</v>
      </c>
      <c r="G1240" s="832" t="s">
        <v>2709</v>
      </c>
      <c r="H1240" s="832" t="s">
        <v>576</v>
      </c>
      <c r="I1240" s="832" t="s">
        <v>2842</v>
      </c>
      <c r="J1240" s="832" t="s">
        <v>2843</v>
      </c>
      <c r="K1240" s="832" t="s">
        <v>2844</v>
      </c>
      <c r="L1240" s="835">
        <v>414.07</v>
      </c>
      <c r="M1240" s="835">
        <v>828.14</v>
      </c>
      <c r="N1240" s="832">
        <v>2</v>
      </c>
      <c r="O1240" s="836">
        <v>0.5</v>
      </c>
      <c r="P1240" s="835">
        <v>828.14</v>
      </c>
      <c r="Q1240" s="837">
        <v>1</v>
      </c>
      <c r="R1240" s="832">
        <v>2</v>
      </c>
      <c r="S1240" s="837">
        <v>1</v>
      </c>
      <c r="T1240" s="836">
        <v>0.5</v>
      </c>
      <c r="U1240" s="838">
        <v>1</v>
      </c>
    </row>
    <row r="1241" spans="1:21" ht="14.4" customHeight="1" x14ac:dyDescent="0.3">
      <c r="A1241" s="831">
        <v>4</v>
      </c>
      <c r="B1241" s="832" t="s">
        <v>2047</v>
      </c>
      <c r="C1241" s="832" t="s">
        <v>2054</v>
      </c>
      <c r="D1241" s="833" t="s">
        <v>3990</v>
      </c>
      <c r="E1241" s="834" t="s">
        <v>2090</v>
      </c>
      <c r="F1241" s="832" t="s">
        <v>2048</v>
      </c>
      <c r="G1241" s="832" t="s">
        <v>2127</v>
      </c>
      <c r="H1241" s="832" t="s">
        <v>576</v>
      </c>
      <c r="I1241" s="832" t="s">
        <v>2128</v>
      </c>
      <c r="J1241" s="832" t="s">
        <v>972</v>
      </c>
      <c r="K1241" s="832" t="s">
        <v>2129</v>
      </c>
      <c r="L1241" s="835">
        <v>50.32</v>
      </c>
      <c r="M1241" s="835">
        <v>301.92</v>
      </c>
      <c r="N1241" s="832">
        <v>6</v>
      </c>
      <c r="O1241" s="836">
        <v>2.5</v>
      </c>
      <c r="P1241" s="835">
        <v>201.28</v>
      </c>
      <c r="Q1241" s="837">
        <v>0.66666666666666663</v>
      </c>
      <c r="R1241" s="832">
        <v>4</v>
      </c>
      <c r="S1241" s="837">
        <v>0.66666666666666663</v>
      </c>
      <c r="T1241" s="836">
        <v>1.5</v>
      </c>
      <c r="U1241" s="838">
        <v>0.6</v>
      </c>
    </row>
    <row r="1242" spans="1:21" ht="14.4" customHeight="1" x14ac:dyDescent="0.3">
      <c r="A1242" s="831">
        <v>4</v>
      </c>
      <c r="B1242" s="832" t="s">
        <v>2047</v>
      </c>
      <c r="C1242" s="832" t="s">
        <v>2054</v>
      </c>
      <c r="D1242" s="833" t="s">
        <v>3990</v>
      </c>
      <c r="E1242" s="834" t="s">
        <v>2090</v>
      </c>
      <c r="F1242" s="832" t="s">
        <v>2048</v>
      </c>
      <c r="G1242" s="832" t="s">
        <v>3606</v>
      </c>
      <c r="H1242" s="832" t="s">
        <v>576</v>
      </c>
      <c r="I1242" s="832" t="s">
        <v>3607</v>
      </c>
      <c r="J1242" s="832" t="s">
        <v>3608</v>
      </c>
      <c r="K1242" s="832" t="s">
        <v>3609</v>
      </c>
      <c r="L1242" s="835">
        <v>131.63999999999999</v>
      </c>
      <c r="M1242" s="835">
        <v>263.27999999999997</v>
      </c>
      <c r="N1242" s="832">
        <v>2</v>
      </c>
      <c r="O1242" s="836">
        <v>0.5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4</v>
      </c>
      <c r="B1243" s="832" t="s">
        <v>2047</v>
      </c>
      <c r="C1243" s="832" t="s">
        <v>2054</v>
      </c>
      <c r="D1243" s="833" t="s">
        <v>3990</v>
      </c>
      <c r="E1243" s="834" t="s">
        <v>2090</v>
      </c>
      <c r="F1243" s="832" t="s">
        <v>2048</v>
      </c>
      <c r="G1243" s="832" t="s">
        <v>2112</v>
      </c>
      <c r="H1243" s="832" t="s">
        <v>628</v>
      </c>
      <c r="I1243" s="832" t="s">
        <v>1983</v>
      </c>
      <c r="J1243" s="832" t="s">
        <v>1020</v>
      </c>
      <c r="K1243" s="832" t="s">
        <v>1984</v>
      </c>
      <c r="L1243" s="835">
        <v>154.36000000000001</v>
      </c>
      <c r="M1243" s="835">
        <v>1234.8800000000001</v>
      </c>
      <c r="N1243" s="832">
        <v>8</v>
      </c>
      <c r="O1243" s="836">
        <v>5.5</v>
      </c>
      <c r="P1243" s="835">
        <v>771.80000000000007</v>
      </c>
      <c r="Q1243" s="837">
        <v>0.625</v>
      </c>
      <c r="R1243" s="832">
        <v>5</v>
      </c>
      <c r="S1243" s="837">
        <v>0.625</v>
      </c>
      <c r="T1243" s="836">
        <v>2.5</v>
      </c>
      <c r="U1243" s="838">
        <v>0.45454545454545453</v>
      </c>
    </row>
    <row r="1244" spans="1:21" ht="14.4" customHeight="1" x14ac:dyDescent="0.3">
      <c r="A1244" s="831">
        <v>4</v>
      </c>
      <c r="B1244" s="832" t="s">
        <v>2047</v>
      </c>
      <c r="C1244" s="832" t="s">
        <v>2054</v>
      </c>
      <c r="D1244" s="833" t="s">
        <v>3990</v>
      </c>
      <c r="E1244" s="834" t="s">
        <v>2090</v>
      </c>
      <c r="F1244" s="832" t="s">
        <v>2048</v>
      </c>
      <c r="G1244" s="832" t="s">
        <v>2146</v>
      </c>
      <c r="H1244" s="832" t="s">
        <v>576</v>
      </c>
      <c r="I1244" s="832" t="s">
        <v>3610</v>
      </c>
      <c r="J1244" s="832" t="s">
        <v>3611</v>
      </c>
      <c r="K1244" s="832" t="s">
        <v>3612</v>
      </c>
      <c r="L1244" s="835">
        <v>240.7</v>
      </c>
      <c r="M1244" s="835">
        <v>962.8</v>
      </c>
      <c r="N1244" s="832">
        <v>4</v>
      </c>
      <c r="O1244" s="836">
        <v>1</v>
      </c>
      <c r="P1244" s="835">
        <v>962.8</v>
      </c>
      <c r="Q1244" s="837">
        <v>1</v>
      </c>
      <c r="R1244" s="832">
        <v>4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4</v>
      </c>
      <c r="B1245" s="832" t="s">
        <v>2047</v>
      </c>
      <c r="C1245" s="832" t="s">
        <v>2054</v>
      </c>
      <c r="D1245" s="833" t="s">
        <v>3990</v>
      </c>
      <c r="E1245" s="834" t="s">
        <v>2090</v>
      </c>
      <c r="F1245" s="832" t="s">
        <v>2048</v>
      </c>
      <c r="G1245" s="832" t="s">
        <v>2146</v>
      </c>
      <c r="H1245" s="832" t="s">
        <v>576</v>
      </c>
      <c r="I1245" s="832" t="s">
        <v>2147</v>
      </c>
      <c r="J1245" s="832" t="s">
        <v>2148</v>
      </c>
      <c r="K1245" s="832" t="s">
        <v>2149</v>
      </c>
      <c r="L1245" s="835">
        <v>374.79</v>
      </c>
      <c r="M1245" s="835">
        <v>2998.32</v>
      </c>
      <c r="N1245" s="832">
        <v>8</v>
      </c>
      <c r="O1245" s="836">
        <v>2</v>
      </c>
      <c r="P1245" s="835">
        <v>1873.95</v>
      </c>
      <c r="Q1245" s="837">
        <v>0.625</v>
      </c>
      <c r="R1245" s="832">
        <v>5</v>
      </c>
      <c r="S1245" s="837">
        <v>0.625</v>
      </c>
      <c r="T1245" s="836">
        <v>1</v>
      </c>
      <c r="U1245" s="838">
        <v>0.5</v>
      </c>
    </row>
    <row r="1246" spans="1:21" ht="14.4" customHeight="1" x14ac:dyDescent="0.3">
      <c r="A1246" s="831">
        <v>4</v>
      </c>
      <c r="B1246" s="832" t="s">
        <v>2047</v>
      </c>
      <c r="C1246" s="832" t="s">
        <v>2054</v>
      </c>
      <c r="D1246" s="833" t="s">
        <v>3990</v>
      </c>
      <c r="E1246" s="834" t="s">
        <v>2090</v>
      </c>
      <c r="F1246" s="832" t="s">
        <v>2048</v>
      </c>
      <c r="G1246" s="832" t="s">
        <v>2249</v>
      </c>
      <c r="H1246" s="832" t="s">
        <v>576</v>
      </c>
      <c r="I1246" s="832" t="s">
        <v>2250</v>
      </c>
      <c r="J1246" s="832" t="s">
        <v>2251</v>
      </c>
      <c r="K1246" s="832" t="s">
        <v>2252</v>
      </c>
      <c r="L1246" s="835">
        <v>248.55</v>
      </c>
      <c r="M1246" s="835">
        <v>4971.0000000000009</v>
      </c>
      <c r="N1246" s="832">
        <v>20</v>
      </c>
      <c r="O1246" s="836">
        <v>19</v>
      </c>
      <c r="P1246" s="835">
        <v>3479.7000000000007</v>
      </c>
      <c r="Q1246" s="837">
        <v>0.70000000000000007</v>
      </c>
      <c r="R1246" s="832">
        <v>14</v>
      </c>
      <c r="S1246" s="837">
        <v>0.7</v>
      </c>
      <c r="T1246" s="836">
        <v>13</v>
      </c>
      <c r="U1246" s="838">
        <v>0.68421052631578949</v>
      </c>
    </row>
    <row r="1247" spans="1:21" ht="14.4" customHeight="1" x14ac:dyDescent="0.3">
      <c r="A1247" s="831">
        <v>4</v>
      </c>
      <c r="B1247" s="832" t="s">
        <v>2047</v>
      </c>
      <c r="C1247" s="832" t="s">
        <v>2054</v>
      </c>
      <c r="D1247" s="833" t="s">
        <v>3990</v>
      </c>
      <c r="E1247" s="834" t="s">
        <v>2090</v>
      </c>
      <c r="F1247" s="832" t="s">
        <v>2049</v>
      </c>
      <c r="G1247" s="832" t="s">
        <v>2114</v>
      </c>
      <c r="H1247" s="832" t="s">
        <v>576</v>
      </c>
      <c r="I1247" s="832" t="s">
        <v>2115</v>
      </c>
      <c r="J1247" s="832" t="s">
        <v>2116</v>
      </c>
      <c r="K1247" s="832"/>
      <c r="L1247" s="835">
        <v>0</v>
      </c>
      <c r="M1247" s="835">
        <v>0</v>
      </c>
      <c r="N1247" s="832">
        <v>3</v>
      </c>
      <c r="O1247" s="836">
        <v>2.5</v>
      </c>
      <c r="P1247" s="835">
        <v>0</v>
      </c>
      <c r="Q1247" s="837"/>
      <c r="R1247" s="832">
        <v>3</v>
      </c>
      <c r="S1247" s="837">
        <v>1</v>
      </c>
      <c r="T1247" s="836">
        <v>2.5</v>
      </c>
      <c r="U1247" s="838">
        <v>1</v>
      </c>
    </row>
    <row r="1248" spans="1:21" ht="14.4" customHeight="1" x14ac:dyDescent="0.3">
      <c r="A1248" s="831">
        <v>4</v>
      </c>
      <c r="B1248" s="832" t="s">
        <v>2047</v>
      </c>
      <c r="C1248" s="832" t="s">
        <v>2054</v>
      </c>
      <c r="D1248" s="833" t="s">
        <v>3990</v>
      </c>
      <c r="E1248" s="834" t="s">
        <v>2090</v>
      </c>
      <c r="F1248" s="832" t="s">
        <v>2050</v>
      </c>
      <c r="G1248" s="832" t="s">
        <v>2254</v>
      </c>
      <c r="H1248" s="832" t="s">
        <v>576</v>
      </c>
      <c r="I1248" s="832" t="s">
        <v>2258</v>
      </c>
      <c r="J1248" s="832" t="s">
        <v>2259</v>
      </c>
      <c r="K1248" s="832" t="s">
        <v>2260</v>
      </c>
      <c r="L1248" s="835">
        <v>287</v>
      </c>
      <c r="M1248" s="835">
        <v>287</v>
      </c>
      <c r="N1248" s="832">
        <v>1</v>
      </c>
      <c r="O1248" s="836">
        <v>1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4</v>
      </c>
      <c r="B1249" s="832" t="s">
        <v>2047</v>
      </c>
      <c r="C1249" s="832" t="s">
        <v>2054</v>
      </c>
      <c r="D1249" s="833" t="s">
        <v>3990</v>
      </c>
      <c r="E1249" s="834" t="s">
        <v>2090</v>
      </c>
      <c r="F1249" s="832" t="s">
        <v>2050</v>
      </c>
      <c r="G1249" s="832" t="s">
        <v>2254</v>
      </c>
      <c r="H1249" s="832" t="s">
        <v>576</v>
      </c>
      <c r="I1249" s="832" t="s">
        <v>2261</v>
      </c>
      <c r="J1249" s="832" t="s">
        <v>2262</v>
      </c>
      <c r="K1249" s="832" t="s">
        <v>2263</v>
      </c>
      <c r="L1249" s="835">
        <v>253</v>
      </c>
      <c r="M1249" s="835">
        <v>253</v>
      </c>
      <c r="N1249" s="832">
        <v>1</v>
      </c>
      <c r="O1249" s="836">
        <v>1</v>
      </c>
      <c r="P1249" s="835">
        <v>253</v>
      </c>
      <c r="Q1249" s="837">
        <v>1</v>
      </c>
      <c r="R1249" s="832">
        <v>1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4</v>
      </c>
      <c r="B1250" s="832" t="s">
        <v>2047</v>
      </c>
      <c r="C1250" s="832" t="s">
        <v>2054</v>
      </c>
      <c r="D1250" s="833" t="s">
        <v>3990</v>
      </c>
      <c r="E1250" s="834" t="s">
        <v>2090</v>
      </c>
      <c r="F1250" s="832" t="s">
        <v>2050</v>
      </c>
      <c r="G1250" s="832" t="s">
        <v>2254</v>
      </c>
      <c r="H1250" s="832" t="s">
        <v>576</v>
      </c>
      <c r="I1250" s="832" t="s">
        <v>2270</v>
      </c>
      <c r="J1250" s="832" t="s">
        <v>2271</v>
      </c>
      <c r="K1250" s="832" t="s">
        <v>2272</v>
      </c>
      <c r="L1250" s="835">
        <v>315.5</v>
      </c>
      <c r="M1250" s="835">
        <v>315.5</v>
      </c>
      <c r="N1250" s="832">
        <v>1</v>
      </c>
      <c r="O1250" s="836">
        <v>1</v>
      </c>
      <c r="P1250" s="835">
        <v>315.5</v>
      </c>
      <c r="Q1250" s="837">
        <v>1</v>
      </c>
      <c r="R1250" s="832">
        <v>1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4</v>
      </c>
      <c r="B1251" s="832" t="s">
        <v>2047</v>
      </c>
      <c r="C1251" s="832" t="s">
        <v>2054</v>
      </c>
      <c r="D1251" s="833" t="s">
        <v>3990</v>
      </c>
      <c r="E1251" s="834" t="s">
        <v>2090</v>
      </c>
      <c r="F1251" s="832" t="s">
        <v>2050</v>
      </c>
      <c r="G1251" s="832" t="s">
        <v>2254</v>
      </c>
      <c r="H1251" s="832" t="s">
        <v>576</v>
      </c>
      <c r="I1251" s="832" t="s">
        <v>2276</v>
      </c>
      <c r="J1251" s="832" t="s">
        <v>2277</v>
      </c>
      <c r="K1251" s="832" t="s">
        <v>2278</v>
      </c>
      <c r="L1251" s="835">
        <v>291.2</v>
      </c>
      <c r="M1251" s="835">
        <v>291.2</v>
      </c>
      <c r="N1251" s="832">
        <v>1</v>
      </c>
      <c r="O1251" s="836">
        <v>1</v>
      </c>
      <c r="P1251" s="835">
        <v>291.2</v>
      </c>
      <c r="Q1251" s="837">
        <v>1</v>
      </c>
      <c r="R1251" s="832">
        <v>1</v>
      </c>
      <c r="S1251" s="837">
        <v>1</v>
      </c>
      <c r="T1251" s="836">
        <v>1</v>
      </c>
      <c r="U1251" s="838">
        <v>1</v>
      </c>
    </row>
    <row r="1252" spans="1:21" ht="14.4" customHeight="1" x14ac:dyDescent="0.3">
      <c r="A1252" s="831">
        <v>4</v>
      </c>
      <c r="B1252" s="832" t="s">
        <v>2047</v>
      </c>
      <c r="C1252" s="832" t="s">
        <v>2054</v>
      </c>
      <c r="D1252" s="833" t="s">
        <v>3990</v>
      </c>
      <c r="E1252" s="834" t="s">
        <v>2090</v>
      </c>
      <c r="F1252" s="832" t="s">
        <v>2050</v>
      </c>
      <c r="G1252" s="832" t="s">
        <v>2254</v>
      </c>
      <c r="H1252" s="832" t="s">
        <v>576</v>
      </c>
      <c r="I1252" s="832" t="s">
        <v>2285</v>
      </c>
      <c r="J1252" s="832" t="s">
        <v>2286</v>
      </c>
      <c r="K1252" s="832" t="s">
        <v>2287</v>
      </c>
      <c r="L1252" s="835">
        <v>579</v>
      </c>
      <c r="M1252" s="835">
        <v>1737</v>
      </c>
      <c r="N1252" s="832">
        <v>3</v>
      </c>
      <c r="O1252" s="836">
        <v>1</v>
      </c>
      <c r="P1252" s="835">
        <v>1737</v>
      </c>
      <c r="Q1252" s="837">
        <v>1</v>
      </c>
      <c r="R1252" s="832">
        <v>3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4</v>
      </c>
      <c r="B1253" s="832" t="s">
        <v>2047</v>
      </c>
      <c r="C1253" s="832" t="s">
        <v>2054</v>
      </c>
      <c r="D1253" s="833" t="s">
        <v>3990</v>
      </c>
      <c r="E1253" s="834" t="s">
        <v>2090</v>
      </c>
      <c r="F1253" s="832" t="s">
        <v>2050</v>
      </c>
      <c r="G1253" s="832" t="s">
        <v>2254</v>
      </c>
      <c r="H1253" s="832" t="s">
        <v>576</v>
      </c>
      <c r="I1253" s="832" t="s">
        <v>2299</v>
      </c>
      <c r="J1253" s="832" t="s">
        <v>2300</v>
      </c>
      <c r="K1253" s="832" t="s">
        <v>2301</v>
      </c>
      <c r="L1253" s="835">
        <v>2473.21</v>
      </c>
      <c r="M1253" s="835">
        <v>2473.21</v>
      </c>
      <c r="N1253" s="832">
        <v>1</v>
      </c>
      <c r="O1253" s="836">
        <v>1</v>
      </c>
      <c r="P1253" s="835">
        <v>2473.21</v>
      </c>
      <c r="Q1253" s="837">
        <v>1</v>
      </c>
      <c r="R1253" s="832">
        <v>1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4</v>
      </c>
      <c r="B1254" s="832" t="s">
        <v>2047</v>
      </c>
      <c r="C1254" s="832" t="s">
        <v>2054</v>
      </c>
      <c r="D1254" s="833" t="s">
        <v>3990</v>
      </c>
      <c r="E1254" s="834" t="s">
        <v>2090</v>
      </c>
      <c r="F1254" s="832" t="s">
        <v>2050</v>
      </c>
      <c r="G1254" s="832" t="s">
        <v>2254</v>
      </c>
      <c r="H1254" s="832" t="s">
        <v>576</v>
      </c>
      <c r="I1254" s="832" t="s">
        <v>2306</v>
      </c>
      <c r="J1254" s="832" t="s">
        <v>2307</v>
      </c>
      <c r="K1254" s="832" t="s">
        <v>2308</v>
      </c>
      <c r="L1254" s="835">
        <v>196.43</v>
      </c>
      <c r="M1254" s="835">
        <v>196.43</v>
      </c>
      <c r="N1254" s="832">
        <v>1</v>
      </c>
      <c r="O1254" s="836">
        <v>1</v>
      </c>
      <c r="P1254" s="835">
        <v>196.43</v>
      </c>
      <c r="Q1254" s="837">
        <v>1</v>
      </c>
      <c r="R1254" s="832">
        <v>1</v>
      </c>
      <c r="S1254" s="837">
        <v>1</v>
      </c>
      <c r="T1254" s="836">
        <v>1</v>
      </c>
      <c r="U1254" s="838">
        <v>1</v>
      </c>
    </row>
    <row r="1255" spans="1:21" ht="14.4" customHeight="1" x14ac:dyDescent="0.3">
      <c r="A1255" s="831">
        <v>4</v>
      </c>
      <c r="B1255" s="832" t="s">
        <v>2047</v>
      </c>
      <c r="C1255" s="832" t="s">
        <v>2054</v>
      </c>
      <c r="D1255" s="833" t="s">
        <v>3990</v>
      </c>
      <c r="E1255" s="834" t="s">
        <v>2090</v>
      </c>
      <c r="F1255" s="832" t="s">
        <v>2050</v>
      </c>
      <c r="G1255" s="832" t="s">
        <v>2254</v>
      </c>
      <c r="H1255" s="832" t="s">
        <v>576</v>
      </c>
      <c r="I1255" s="832" t="s">
        <v>2355</v>
      </c>
      <c r="J1255" s="832" t="s">
        <v>2356</v>
      </c>
      <c r="K1255" s="832" t="s">
        <v>2257</v>
      </c>
      <c r="L1255" s="835">
        <v>1080</v>
      </c>
      <c r="M1255" s="835">
        <v>1080</v>
      </c>
      <c r="N1255" s="832">
        <v>1</v>
      </c>
      <c r="O1255" s="836">
        <v>1</v>
      </c>
      <c r="P1255" s="835">
        <v>1080</v>
      </c>
      <c r="Q1255" s="837">
        <v>1</v>
      </c>
      <c r="R1255" s="832">
        <v>1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4</v>
      </c>
      <c r="B1256" s="832" t="s">
        <v>2047</v>
      </c>
      <c r="C1256" s="832" t="s">
        <v>2054</v>
      </c>
      <c r="D1256" s="833" t="s">
        <v>3990</v>
      </c>
      <c r="E1256" s="834" t="s">
        <v>2090</v>
      </c>
      <c r="F1256" s="832" t="s">
        <v>2050</v>
      </c>
      <c r="G1256" s="832" t="s">
        <v>2254</v>
      </c>
      <c r="H1256" s="832" t="s">
        <v>576</v>
      </c>
      <c r="I1256" s="832" t="s">
        <v>2404</v>
      </c>
      <c r="J1256" s="832" t="s">
        <v>2405</v>
      </c>
      <c r="K1256" s="832" t="s">
        <v>2284</v>
      </c>
      <c r="L1256" s="835">
        <v>556.46</v>
      </c>
      <c r="M1256" s="835">
        <v>556.46</v>
      </c>
      <c r="N1256" s="832">
        <v>1</v>
      </c>
      <c r="O1256" s="836">
        <v>1</v>
      </c>
      <c r="P1256" s="835">
        <v>556.46</v>
      </c>
      <c r="Q1256" s="837">
        <v>1</v>
      </c>
      <c r="R1256" s="832">
        <v>1</v>
      </c>
      <c r="S1256" s="837">
        <v>1</v>
      </c>
      <c r="T1256" s="836">
        <v>1</v>
      </c>
      <c r="U1256" s="838">
        <v>1</v>
      </c>
    </row>
    <row r="1257" spans="1:21" ht="14.4" customHeight="1" x14ac:dyDescent="0.3">
      <c r="A1257" s="831">
        <v>4</v>
      </c>
      <c r="B1257" s="832" t="s">
        <v>2047</v>
      </c>
      <c r="C1257" s="832" t="s">
        <v>2054</v>
      </c>
      <c r="D1257" s="833" t="s">
        <v>3990</v>
      </c>
      <c r="E1257" s="834" t="s">
        <v>2090</v>
      </c>
      <c r="F1257" s="832" t="s">
        <v>2050</v>
      </c>
      <c r="G1257" s="832" t="s">
        <v>2254</v>
      </c>
      <c r="H1257" s="832" t="s">
        <v>576</v>
      </c>
      <c r="I1257" s="832" t="s">
        <v>2409</v>
      </c>
      <c r="J1257" s="832" t="s">
        <v>2410</v>
      </c>
      <c r="K1257" s="832" t="s">
        <v>2411</v>
      </c>
      <c r="L1257" s="835">
        <v>1124.9000000000001</v>
      </c>
      <c r="M1257" s="835">
        <v>1124.9000000000001</v>
      </c>
      <c r="N1257" s="832">
        <v>1</v>
      </c>
      <c r="O1257" s="836">
        <v>1</v>
      </c>
      <c r="P1257" s="835">
        <v>1124.9000000000001</v>
      </c>
      <c r="Q1257" s="837">
        <v>1</v>
      </c>
      <c r="R1257" s="832">
        <v>1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4</v>
      </c>
      <c r="B1258" s="832" t="s">
        <v>2047</v>
      </c>
      <c r="C1258" s="832" t="s">
        <v>2054</v>
      </c>
      <c r="D1258" s="833" t="s">
        <v>3990</v>
      </c>
      <c r="E1258" s="834" t="s">
        <v>2090</v>
      </c>
      <c r="F1258" s="832" t="s">
        <v>2050</v>
      </c>
      <c r="G1258" s="832" t="s">
        <v>2254</v>
      </c>
      <c r="H1258" s="832" t="s">
        <v>576</v>
      </c>
      <c r="I1258" s="832" t="s">
        <v>2414</v>
      </c>
      <c r="J1258" s="832" t="s">
        <v>2415</v>
      </c>
      <c r="K1258" s="832" t="s">
        <v>2416</v>
      </c>
      <c r="L1258" s="835">
        <v>299.25</v>
      </c>
      <c r="M1258" s="835">
        <v>598.5</v>
      </c>
      <c r="N1258" s="832">
        <v>2</v>
      </c>
      <c r="O1258" s="836">
        <v>1</v>
      </c>
      <c r="P1258" s="835">
        <v>598.5</v>
      </c>
      <c r="Q1258" s="837">
        <v>1</v>
      </c>
      <c r="R1258" s="832">
        <v>2</v>
      </c>
      <c r="S1258" s="837">
        <v>1</v>
      </c>
      <c r="T1258" s="836">
        <v>1</v>
      </c>
      <c r="U1258" s="838">
        <v>1</v>
      </c>
    </row>
    <row r="1259" spans="1:21" ht="14.4" customHeight="1" x14ac:dyDescent="0.3">
      <c r="A1259" s="831">
        <v>4</v>
      </c>
      <c r="B1259" s="832" t="s">
        <v>2047</v>
      </c>
      <c r="C1259" s="832" t="s">
        <v>2054</v>
      </c>
      <c r="D1259" s="833" t="s">
        <v>3990</v>
      </c>
      <c r="E1259" s="834" t="s">
        <v>2090</v>
      </c>
      <c r="F1259" s="832" t="s">
        <v>2050</v>
      </c>
      <c r="G1259" s="832" t="s">
        <v>2254</v>
      </c>
      <c r="H1259" s="832" t="s">
        <v>576</v>
      </c>
      <c r="I1259" s="832" t="s">
        <v>2440</v>
      </c>
      <c r="J1259" s="832" t="s">
        <v>2441</v>
      </c>
      <c r="K1259" s="832" t="s">
        <v>2442</v>
      </c>
      <c r="L1259" s="835">
        <v>2814.63</v>
      </c>
      <c r="M1259" s="835">
        <v>8443.89</v>
      </c>
      <c r="N1259" s="832">
        <v>3</v>
      </c>
      <c r="O1259" s="836">
        <v>1</v>
      </c>
      <c r="P1259" s="835">
        <v>8443.89</v>
      </c>
      <c r="Q1259" s="837">
        <v>1</v>
      </c>
      <c r="R1259" s="832">
        <v>3</v>
      </c>
      <c r="S1259" s="837">
        <v>1</v>
      </c>
      <c r="T1259" s="836">
        <v>1</v>
      </c>
      <c r="U1259" s="838">
        <v>1</v>
      </c>
    </row>
    <row r="1260" spans="1:21" ht="14.4" customHeight="1" x14ac:dyDescent="0.3">
      <c r="A1260" s="831">
        <v>4</v>
      </c>
      <c r="B1260" s="832" t="s">
        <v>2047</v>
      </c>
      <c r="C1260" s="832" t="s">
        <v>2054</v>
      </c>
      <c r="D1260" s="833" t="s">
        <v>3990</v>
      </c>
      <c r="E1260" s="834" t="s">
        <v>2090</v>
      </c>
      <c r="F1260" s="832" t="s">
        <v>2050</v>
      </c>
      <c r="G1260" s="832" t="s">
        <v>2254</v>
      </c>
      <c r="H1260" s="832" t="s">
        <v>576</v>
      </c>
      <c r="I1260" s="832" t="s">
        <v>2443</v>
      </c>
      <c r="J1260" s="832" t="s">
        <v>2441</v>
      </c>
      <c r="K1260" s="832" t="s">
        <v>2444</v>
      </c>
      <c r="L1260" s="835">
        <v>2814.63</v>
      </c>
      <c r="M1260" s="835">
        <v>16887.78</v>
      </c>
      <c r="N1260" s="832">
        <v>6</v>
      </c>
      <c r="O1260" s="836">
        <v>1</v>
      </c>
      <c r="P1260" s="835">
        <v>16887.78</v>
      </c>
      <c r="Q1260" s="837">
        <v>1</v>
      </c>
      <c r="R1260" s="832">
        <v>6</v>
      </c>
      <c r="S1260" s="837">
        <v>1</v>
      </c>
      <c r="T1260" s="836">
        <v>1</v>
      </c>
      <c r="U1260" s="838">
        <v>1</v>
      </c>
    </row>
    <row r="1261" spans="1:21" ht="14.4" customHeight="1" x14ac:dyDescent="0.3">
      <c r="A1261" s="831">
        <v>4</v>
      </c>
      <c r="B1261" s="832" t="s">
        <v>2047</v>
      </c>
      <c r="C1261" s="832" t="s">
        <v>2054</v>
      </c>
      <c r="D1261" s="833" t="s">
        <v>3990</v>
      </c>
      <c r="E1261" s="834" t="s">
        <v>2090</v>
      </c>
      <c r="F1261" s="832" t="s">
        <v>2050</v>
      </c>
      <c r="G1261" s="832" t="s">
        <v>2254</v>
      </c>
      <c r="H1261" s="832" t="s">
        <v>576</v>
      </c>
      <c r="I1261" s="832" t="s">
        <v>3006</v>
      </c>
      <c r="J1261" s="832" t="s">
        <v>3007</v>
      </c>
      <c r="K1261" s="832" t="s">
        <v>3008</v>
      </c>
      <c r="L1261" s="835">
        <v>128</v>
      </c>
      <c r="M1261" s="835">
        <v>256</v>
      </c>
      <c r="N1261" s="832">
        <v>2</v>
      </c>
      <c r="O1261" s="836">
        <v>1</v>
      </c>
      <c r="P1261" s="835">
        <v>256</v>
      </c>
      <c r="Q1261" s="837">
        <v>1</v>
      </c>
      <c r="R1261" s="832">
        <v>2</v>
      </c>
      <c r="S1261" s="837">
        <v>1</v>
      </c>
      <c r="T1261" s="836">
        <v>1</v>
      </c>
      <c r="U1261" s="838">
        <v>1</v>
      </c>
    </row>
    <row r="1262" spans="1:21" ht="14.4" customHeight="1" x14ac:dyDescent="0.3">
      <c r="A1262" s="831">
        <v>4</v>
      </c>
      <c r="B1262" s="832" t="s">
        <v>2047</v>
      </c>
      <c r="C1262" s="832" t="s">
        <v>2054</v>
      </c>
      <c r="D1262" s="833" t="s">
        <v>3990</v>
      </c>
      <c r="E1262" s="834" t="s">
        <v>2090</v>
      </c>
      <c r="F1262" s="832" t="s">
        <v>2050</v>
      </c>
      <c r="G1262" s="832" t="s">
        <v>2254</v>
      </c>
      <c r="H1262" s="832" t="s">
        <v>576</v>
      </c>
      <c r="I1262" s="832" t="s">
        <v>2479</v>
      </c>
      <c r="J1262" s="832" t="s">
        <v>2480</v>
      </c>
      <c r="K1262" s="832" t="s">
        <v>2481</v>
      </c>
      <c r="L1262" s="835">
        <v>175</v>
      </c>
      <c r="M1262" s="835">
        <v>350</v>
      </c>
      <c r="N1262" s="832">
        <v>2</v>
      </c>
      <c r="O1262" s="836">
        <v>2</v>
      </c>
      <c r="P1262" s="835">
        <v>175</v>
      </c>
      <c r="Q1262" s="837">
        <v>0.5</v>
      </c>
      <c r="R1262" s="832">
        <v>1</v>
      </c>
      <c r="S1262" s="837">
        <v>0.5</v>
      </c>
      <c r="T1262" s="836">
        <v>1</v>
      </c>
      <c r="U1262" s="838">
        <v>0.5</v>
      </c>
    </row>
    <row r="1263" spans="1:21" ht="14.4" customHeight="1" x14ac:dyDescent="0.3">
      <c r="A1263" s="831">
        <v>4</v>
      </c>
      <c r="B1263" s="832" t="s">
        <v>2047</v>
      </c>
      <c r="C1263" s="832" t="s">
        <v>2054</v>
      </c>
      <c r="D1263" s="833" t="s">
        <v>3990</v>
      </c>
      <c r="E1263" s="834" t="s">
        <v>2090</v>
      </c>
      <c r="F1263" s="832" t="s">
        <v>2050</v>
      </c>
      <c r="G1263" s="832" t="s">
        <v>2254</v>
      </c>
      <c r="H1263" s="832" t="s">
        <v>576</v>
      </c>
      <c r="I1263" s="832" t="s">
        <v>2484</v>
      </c>
      <c r="J1263" s="832" t="s">
        <v>2485</v>
      </c>
      <c r="K1263" s="832" t="s">
        <v>2370</v>
      </c>
      <c r="L1263" s="835">
        <v>220.68</v>
      </c>
      <c r="M1263" s="835">
        <v>220.68</v>
      </c>
      <c r="N1263" s="832">
        <v>1</v>
      </c>
      <c r="O1263" s="836">
        <v>1</v>
      </c>
      <c r="P1263" s="835">
        <v>220.68</v>
      </c>
      <c r="Q1263" s="837">
        <v>1</v>
      </c>
      <c r="R1263" s="832">
        <v>1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4</v>
      </c>
      <c r="B1264" s="832" t="s">
        <v>2047</v>
      </c>
      <c r="C1264" s="832" t="s">
        <v>2054</v>
      </c>
      <c r="D1264" s="833" t="s">
        <v>3990</v>
      </c>
      <c r="E1264" s="834" t="s">
        <v>2090</v>
      </c>
      <c r="F1264" s="832" t="s">
        <v>2050</v>
      </c>
      <c r="G1264" s="832" t="s">
        <v>2254</v>
      </c>
      <c r="H1264" s="832" t="s">
        <v>576</v>
      </c>
      <c r="I1264" s="832" t="s">
        <v>2529</v>
      </c>
      <c r="J1264" s="832" t="s">
        <v>2530</v>
      </c>
      <c r="K1264" s="832" t="s">
        <v>2528</v>
      </c>
      <c r="L1264" s="835">
        <v>499.99</v>
      </c>
      <c r="M1264" s="835">
        <v>999.98</v>
      </c>
      <c r="N1264" s="832">
        <v>2</v>
      </c>
      <c r="O1264" s="836">
        <v>1</v>
      </c>
      <c r="P1264" s="835">
        <v>999.98</v>
      </c>
      <c r="Q1264" s="837">
        <v>1</v>
      </c>
      <c r="R1264" s="832">
        <v>2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4</v>
      </c>
      <c r="B1265" s="832" t="s">
        <v>2047</v>
      </c>
      <c r="C1265" s="832" t="s">
        <v>2054</v>
      </c>
      <c r="D1265" s="833" t="s">
        <v>3990</v>
      </c>
      <c r="E1265" s="834" t="s">
        <v>2090</v>
      </c>
      <c r="F1265" s="832" t="s">
        <v>2050</v>
      </c>
      <c r="G1265" s="832" t="s">
        <v>2254</v>
      </c>
      <c r="H1265" s="832" t="s">
        <v>576</v>
      </c>
      <c r="I1265" s="832" t="s">
        <v>2531</v>
      </c>
      <c r="J1265" s="832" t="s">
        <v>2532</v>
      </c>
      <c r="K1265" s="832" t="s">
        <v>2533</v>
      </c>
      <c r="L1265" s="835">
        <v>599.44000000000005</v>
      </c>
      <c r="M1265" s="835">
        <v>599.44000000000005</v>
      </c>
      <c r="N1265" s="832">
        <v>1</v>
      </c>
      <c r="O1265" s="836">
        <v>1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4</v>
      </c>
      <c r="B1266" s="832" t="s">
        <v>2047</v>
      </c>
      <c r="C1266" s="832" t="s">
        <v>2054</v>
      </c>
      <c r="D1266" s="833" t="s">
        <v>3990</v>
      </c>
      <c r="E1266" s="834" t="s">
        <v>2090</v>
      </c>
      <c r="F1266" s="832" t="s">
        <v>2050</v>
      </c>
      <c r="G1266" s="832" t="s">
        <v>2254</v>
      </c>
      <c r="H1266" s="832" t="s">
        <v>576</v>
      </c>
      <c r="I1266" s="832" t="s">
        <v>2541</v>
      </c>
      <c r="J1266" s="832" t="s">
        <v>2542</v>
      </c>
      <c r="K1266" s="832" t="s">
        <v>2543</v>
      </c>
      <c r="L1266" s="835">
        <v>2809.49</v>
      </c>
      <c r="M1266" s="835">
        <v>8428.4699999999993</v>
      </c>
      <c r="N1266" s="832">
        <v>3</v>
      </c>
      <c r="O1266" s="836">
        <v>1</v>
      </c>
      <c r="P1266" s="835">
        <v>8428.4699999999993</v>
      </c>
      <c r="Q1266" s="837">
        <v>1</v>
      </c>
      <c r="R1266" s="832">
        <v>3</v>
      </c>
      <c r="S1266" s="837">
        <v>1</v>
      </c>
      <c r="T1266" s="836">
        <v>1</v>
      </c>
      <c r="U1266" s="838">
        <v>1</v>
      </c>
    </row>
    <row r="1267" spans="1:21" ht="14.4" customHeight="1" x14ac:dyDescent="0.3">
      <c r="A1267" s="831">
        <v>4</v>
      </c>
      <c r="B1267" s="832" t="s">
        <v>2047</v>
      </c>
      <c r="C1267" s="832" t="s">
        <v>2054</v>
      </c>
      <c r="D1267" s="833" t="s">
        <v>3990</v>
      </c>
      <c r="E1267" s="834" t="s">
        <v>2090</v>
      </c>
      <c r="F1267" s="832" t="s">
        <v>2050</v>
      </c>
      <c r="G1267" s="832" t="s">
        <v>2254</v>
      </c>
      <c r="H1267" s="832" t="s">
        <v>576</v>
      </c>
      <c r="I1267" s="832" t="s">
        <v>2553</v>
      </c>
      <c r="J1267" s="832" t="s">
        <v>2554</v>
      </c>
      <c r="K1267" s="832" t="s">
        <v>2555</v>
      </c>
      <c r="L1267" s="835">
        <v>1629.94</v>
      </c>
      <c r="M1267" s="835">
        <v>6519.76</v>
      </c>
      <c r="N1267" s="832">
        <v>4</v>
      </c>
      <c r="O1267" s="836">
        <v>2</v>
      </c>
      <c r="P1267" s="835">
        <v>6519.76</v>
      </c>
      <c r="Q1267" s="837">
        <v>1</v>
      </c>
      <c r="R1267" s="832">
        <v>4</v>
      </c>
      <c r="S1267" s="837">
        <v>1</v>
      </c>
      <c r="T1267" s="836">
        <v>2</v>
      </c>
      <c r="U1267" s="838">
        <v>1</v>
      </c>
    </row>
    <row r="1268" spans="1:21" ht="14.4" customHeight="1" x14ac:dyDescent="0.3">
      <c r="A1268" s="831">
        <v>4</v>
      </c>
      <c r="B1268" s="832" t="s">
        <v>2047</v>
      </c>
      <c r="C1268" s="832" t="s">
        <v>2054</v>
      </c>
      <c r="D1268" s="833" t="s">
        <v>3990</v>
      </c>
      <c r="E1268" s="834" t="s">
        <v>2090</v>
      </c>
      <c r="F1268" s="832" t="s">
        <v>2050</v>
      </c>
      <c r="G1268" s="832" t="s">
        <v>2254</v>
      </c>
      <c r="H1268" s="832" t="s">
        <v>576</v>
      </c>
      <c r="I1268" s="832" t="s">
        <v>2608</v>
      </c>
      <c r="J1268" s="832" t="s">
        <v>2609</v>
      </c>
      <c r="K1268" s="832" t="s">
        <v>2610</v>
      </c>
      <c r="L1268" s="835">
        <v>298.49</v>
      </c>
      <c r="M1268" s="835">
        <v>298.49</v>
      </c>
      <c r="N1268" s="832">
        <v>1</v>
      </c>
      <c r="O1268" s="836">
        <v>1</v>
      </c>
      <c r="P1268" s="835">
        <v>298.49</v>
      </c>
      <c r="Q1268" s="837">
        <v>1</v>
      </c>
      <c r="R1268" s="832">
        <v>1</v>
      </c>
      <c r="S1268" s="837">
        <v>1</v>
      </c>
      <c r="T1268" s="836">
        <v>1</v>
      </c>
      <c r="U1268" s="838">
        <v>1</v>
      </c>
    </row>
    <row r="1269" spans="1:21" ht="14.4" customHeight="1" x14ac:dyDescent="0.3">
      <c r="A1269" s="831">
        <v>4</v>
      </c>
      <c r="B1269" s="832" t="s">
        <v>2047</v>
      </c>
      <c r="C1269" s="832" t="s">
        <v>2054</v>
      </c>
      <c r="D1269" s="833" t="s">
        <v>3990</v>
      </c>
      <c r="E1269" s="834" t="s">
        <v>2090</v>
      </c>
      <c r="F1269" s="832" t="s">
        <v>2050</v>
      </c>
      <c r="G1269" s="832" t="s">
        <v>2633</v>
      </c>
      <c r="H1269" s="832" t="s">
        <v>576</v>
      </c>
      <c r="I1269" s="832" t="s">
        <v>3552</v>
      </c>
      <c r="J1269" s="832" t="s">
        <v>3553</v>
      </c>
      <c r="K1269" s="832" t="s">
        <v>2723</v>
      </c>
      <c r="L1269" s="835">
        <v>100</v>
      </c>
      <c r="M1269" s="835">
        <v>200</v>
      </c>
      <c r="N1269" s="832">
        <v>2</v>
      </c>
      <c r="O1269" s="836">
        <v>1</v>
      </c>
      <c r="P1269" s="835">
        <v>200</v>
      </c>
      <c r="Q1269" s="837">
        <v>1</v>
      </c>
      <c r="R1269" s="832">
        <v>2</v>
      </c>
      <c r="S1269" s="837">
        <v>1</v>
      </c>
      <c r="T1269" s="836">
        <v>1</v>
      </c>
      <c r="U1269" s="838">
        <v>1</v>
      </c>
    </row>
    <row r="1270" spans="1:21" ht="14.4" customHeight="1" x14ac:dyDescent="0.3">
      <c r="A1270" s="831">
        <v>4</v>
      </c>
      <c r="B1270" s="832" t="s">
        <v>2047</v>
      </c>
      <c r="C1270" s="832" t="s">
        <v>2054</v>
      </c>
      <c r="D1270" s="833" t="s">
        <v>3990</v>
      </c>
      <c r="E1270" s="834" t="s">
        <v>2090</v>
      </c>
      <c r="F1270" s="832" t="s">
        <v>2050</v>
      </c>
      <c r="G1270" s="832" t="s">
        <v>2633</v>
      </c>
      <c r="H1270" s="832" t="s">
        <v>576</v>
      </c>
      <c r="I1270" s="832" t="s">
        <v>2637</v>
      </c>
      <c r="J1270" s="832" t="s">
        <v>2638</v>
      </c>
      <c r="K1270" s="832" t="s">
        <v>2639</v>
      </c>
      <c r="L1270" s="835">
        <v>100</v>
      </c>
      <c r="M1270" s="835">
        <v>1100</v>
      </c>
      <c r="N1270" s="832">
        <v>11</v>
      </c>
      <c r="O1270" s="836">
        <v>4</v>
      </c>
      <c r="P1270" s="835">
        <v>1100</v>
      </c>
      <c r="Q1270" s="837">
        <v>1</v>
      </c>
      <c r="R1270" s="832">
        <v>11</v>
      </c>
      <c r="S1270" s="837">
        <v>1</v>
      </c>
      <c r="T1270" s="836">
        <v>4</v>
      </c>
      <c r="U1270" s="838">
        <v>1</v>
      </c>
    </row>
    <row r="1271" spans="1:21" ht="14.4" customHeight="1" x14ac:dyDescent="0.3">
      <c r="A1271" s="831">
        <v>4</v>
      </c>
      <c r="B1271" s="832" t="s">
        <v>2047</v>
      </c>
      <c r="C1271" s="832" t="s">
        <v>2054</v>
      </c>
      <c r="D1271" s="833" t="s">
        <v>3990</v>
      </c>
      <c r="E1271" s="834" t="s">
        <v>2090</v>
      </c>
      <c r="F1271" s="832" t="s">
        <v>2050</v>
      </c>
      <c r="G1271" s="832" t="s">
        <v>2633</v>
      </c>
      <c r="H1271" s="832" t="s">
        <v>576</v>
      </c>
      <c r="I1271" s="832" t="s">
        <v>3613</v>
      </c>
      <c r="J1271" s="832" t="s">
        <v>3614</v>
      </c>
      <c r="K1271" s="832" t="s">
        <v>3615</v>
      </c>
      <c r="L1271" s="835">
        <v>50</v>
      </c>
      <c r="M1271" s="835">
        <v>150</v>
      </c>
      <c r="N1271" s="832">
        <v>3</v>
      </c>
      <c r="O1271" s="836">
        <v>1</v>
      </c>
      <c r="P1271" s="835">
        <v>150</v>
      </c>
      <c r="Q1271" s="837">
        <v>1</v>
      </c>
      <c r="R1271" s="832">
        <v>3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4</v>
      </c>
      <c r="B1272" s="832" t="s">
        <v>2047</v>
      </c>
      <c r="C1272" s="832" t="s">
        <v>2054</v>
      </c>
      <c r="D1272" s="833" t="s">
        <v>3990</v>
      </c>
      <c r="E1272" s="834" t="s">
        <v>2090</v>
      </c>
      <c r="F1272" s="832" t="s">
        <v>2050</v>
      </c>
      <c r="G1272" s="832" t="s">
        <v>2633</v>
      </c>
      <c r="H1272" s="832" t="s">
        <v>576</v>
      </c>
      <c r="I1272" s="832" t="s">
        <v>2721</v>
      </c>
      <c r="J1272" s="832" t="s">
        <v>2722</v>
      </c>
      <c r="K1272" s="832" t="s">
        <v>2723</v>
      </c>
      <c r="L1272" s="835">
        <v>99</v>
      </c>
      <c r="M1272" s="835">
        <v>297</v>
      </c>
      <c r="N1272" s="832">
        <v>3</v>
      </c>
      <c r="O1272" s="836">
        <v>1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4</v>
      </c>
      <c r="B1273" s="832" t="s">
        <v>2047</v>
      </c>
      <c r="C1273" s="832" t="s">
        <v>2054</v>
      </c>
      <c r="D1273" s="833" t="s">
        <v>3990</v>
      </c>
      <c r="E1273" s="834" t="s">
        <v>2090</v>
      </c>
      <c r="F1273" s="832" t="s">
        <v>2050</v>
      </c>
      <c r="G1273" s="832" t="s">
        <v>2643</v>
      </c>
      <c r="H1273" s="832" t="s">
        <v>576</v>
      </c>
      <c r="I1273" s="832" t="s">
        <v>2644</v>
      </c>
      <c r="J1273" s="832" t="s">
        <v>2645</v>
      </c>
      <c r="K1273" s="832" t="s">
        <v>2646</v>
      </c>
      <c r="L1273" s="835">
        <v>410</v>
      </c>
      <c r="M1273" s="835">
        <v>4920</v>
      </c>
      <c r="N1273" s="832">
        <v>12</v>
      </c>
      <c r="O1273" s="836">
        <v>12</v>
      </c>
      <c r="P1273" s="835">
        <v>4920</v>
      </c>
      <c r="Q1273" s="837">
        <v>1</v>
      </c>
      <c r="R1273" s="832">
        <v>12</v>
      </c>
      <c r="S1273" s="837">
        <v>1</v>
      </c>
      <c r="T1273" s="836">
        <v>12</v>
      </c>
      <c r="U1273" s="838">
        <v>1</v>
      </c>
    </row>
    <row r="1274" spans="1:21" ht="14.4" customHeight="1" x14ac:dyDescent="0.3">
      <c r="A1274" s="831">
        <v>4</v>
      </c>
      <c r="B1274" s="832" t="s">
        <v>2047</v>
      </c>
      <c r="C1274" s="832" t="s">
        <v>2054</v>
      </c>
      <c r="D1274" s="833" t="s">
        <v>3990</v>
      </c>
      <c r="E1274" s="834" t="s">
        <v>2090</v>
      </c>
      <c r="F1274" s="832" t="s">
        <v>2050</v>
      </c>
      <c r="G1274" s="832" t="s">
        <v>2647</v>
      </c>
      <c r="H1274" s="832" t="s">
        <v>576</v>
      </c>
      <c r="I1274" s="832" t="s">
        <v>2648</v>
      </c>
      <c r="J1274" s="832" t="s">
        <v>2649</v>
      </c>
      <c r="K1274" s="832" t="s">
        <v>2650</v>
      </c>
      <c r="L1274" s="835">
        <v>900</v>
      </c>
      <c r="M1274" s="835">
        <v>2700</v>
      </c>
      <c r="N1274" s="832">
        <v>3</v>
      </c>
      <c r="O1274" s="836">
        <v>3</v>
      </c>
      <c r="P1274" s="835">
        <v>1800</v>
      </c>
      <c r="Q1274" s="837">
        <v>0.66666666666666663</v>
      </c>
      <c r="R1274" s="832">
        <v>2</v>
      </c>
      <c r="S1274" s="837">
        <v>0.66666666666666663</v>
      </c>
      <c r="T1274" s="836">
        <v>2</v>
      </c>
      <c r="U1274" s="838">
        <v>0.66666666666666663</v>
      </c>
    </row>
    <row r="1275" spans="1:21" ht="14.4" customHeight="1" x14ac:dyDescent="0.3">
      <c r="A1275" s="831">
        <v>4</v>
      </c>
      <c r="B1275" s="832" t="s">
        <v>2047</v>
      </c>
      <c r="C1275" s="832" t="s">
        <v>2054</v>
      </c>
      <c r="D1275" s="833" t="s">
        <v>3990</v>
      </c>
      <c r="E1275" s="834" t="s">
        <v>2092</v>
      </c>
      <c r="F1275" s="832" t="s">
        <v>2048</v>
      </c>
      <c r="G1275" s="832" t="s">
        <v>2211</v>
      </c>
      <c r="H1275" s="832" t="s">
        <v>576</v>
      </c>
      <c r="I1275" s="832" t="s">
        <v>2761</v>
      </c>
      <c r="J1275" s="832" t="s">
        <v>707</v>
      </c>
      <c r="K1275" s="832" t="s">
        <v>2762</v>
      </c>
      <c r="L1275" s="835">
        <v>35.25</v>
      </c>
      <c r="M1275" s="835">
        <v>35.25</v>
      </c>
      <c r="N1275" s="832">
        <v>1</v>
      </c>
      <c r="O1275" s="836">
        <v>1</v>
      </c>
      <c r="P1275" s="835">
        <v>35.25</v>
      </c>
      <c r="Q1275" s="837">
        <v>1</v>
      </c>
      <c r="R1275" s="832">
        <v>1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4</v>
      </c>
      <c r="B1276" s="832" t="s">
        <v>2047</v>
      </c>
      <c r="C1276" s="832" t="s">
        <v>2054</v>
      </c>
      <c r="D1276" s="833" t="s">
        <v>3990</v>
      </c>
      <c r="E1276" s="834" t="s">
        <v>2092</v>
      </c>
      <c r="F1276" s="832" t="s">
        <v>2048</v>
      </c>
      <c r="G1276" s="832" t="s">
        <v>3616</v>
      </c>
      <c r="H1276" s="832" t="s">
        <v>576</v>
      </c>
      <c r="I1276" s="832" t="s">
        <v>3617</v>
      </c>
      <c r="J1276" s="832" t="s">
        <v>3618</v>
      </c>
      <c r="K1276" s="832" t="s">
        <v>3619</v>
      </c>
      <c r="L1276" s="835">
        <v>76.709999999999994</v>
      </c>
      <c r="M1276" s="835">
        <v>76.709999999999994</v>
      </c>
      <c r="N1276" s="832">
        <v>1</v>
      </c>
      <c r="O1276" s="836">
        <v>1</v>
      </c>
      <c r="P1276" s="835">
        <v>76.709999999999994</v>
      </c>
      <c r="Q1276" s="837">
        <v>1</v>
      </c>
      <c r="R1276" s="832">
        <v>1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4</v>
      </c>
      <c r="B1277" s="832" t="s">
        <v>2047</v>
      </c>
      <c r="C1277" s="832" t="s">
        <v>2054</v>
      </c>
      <c r="D1277" s="833" t="s">
        <v>3990</v>
      </c>
      <c r="E1277" s="834" t="s">
        <v>2092</v>
      </c>
      <c r="F1277" s="832" t="s">
        <v>2048</v>
      </c>
      <c r="G1277" s="832" t="s">
        <v>2122</v>
      </c>
      <c r="H1277" s="832" t="s">
        <v>628</v>
      </c>
      <c r="I1277" s="832" t="s">
        <v>1645</v>
      </c>
      <c r="J1277" s="832" t="s">
        <v>751</v>
      </c>
      <c r="K1277" s="832" t="s">
        <v>1646</v>
      </c>
      <c r="L1277" s="835">
        <v>1847.49</v>
      </c>
      <c r="M1277" s="835">
        <v>1847.49</v>
      </c>
      <c r="N1277" s="832">
        <v>1</v>
      </c>
      <c r="O1277" s="836">
        <v>0.5</v>
      </c>
      <c r="P1277" s="835">
        <v>1847.49</v>
      </c>
      <c r="Q1277" s="837">
        <v>1</v>
      </c>
      <c r="R1277" s="832">
        <v>1</v>
      </c>
      <c r="S1277" s="837">
        <v>1</v>
      </c>
      <c r="T1277" s="836">
        <v>0.5</v>
      </c>
      <c r="U1277" s="838">
        <v>1</v>
      </c>
    </row>
    <row r="1278" spans="1:21" ht="14.4" customHeight="1" x14ac:dyDescent="0.3">
      <c r="A1278" s="831">
        <v>4</v>
      </c>
      <c r="B1278" s="832" t="s">
        <v>2047</v>
      </c>
      <c r="C1278" s="832" t="s">
        <v>2054</v>
      </c>
      <c r="D1278" s="833" t="s">
        <v>3990</v>
      </c>
      <c r="E1278" s="834" t="s">
        <v>2092</v>
      </c>
      <c r="F1278" s="832" t="s">
        <v>2048</v>
      </c>
      <c r="G1278" s="832" t="s">
        <v>2122</v>
      </c>
      <c r="H1278" s="832" t="s">
        <v>628</v>
      </c>
      <c r="I1278" s="832" t="s">
        <v>2156</v>
      </c>
      <c r="J1278" s="832" t="s">
        <v>749</v>
      </c>
      <c r="K1278" s="832" t="s">
        <v>2157</v>
      </c>
      <c r="L1278" s="835">
        <v>923.74</v>
      </c>
      <c r="M1278" s="835">
        <v>923.74</v>
      </c>
      <c r="N1278" s="832">
        <v>1</v>
      </c>
      <c r="O1278" s="836">
        <v>1</v>
      </c>
      <c r="P1278" s="835">
        <v>923.74</v>
      </c>
      <c r="Q1278" s="837">
        <v>1</v>
      </c>
      <c r="R1278" s="832">
        <v>1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4</v>
      </c>
      <c r="B1279" s="832" t="s">
        <v>2047</v>
      </c>
      <c r="C1279" s="832" t="s">
        <v>2054</v>
      </c>
      <c r="D1279" s="833" t="s">
        <v>3990</v>
      </c>
      <c r="E1279" s="834" t="s">
        <v>2092</v>
      </c>
      <c r="F1279" s="832" t="s">
        <v>2048</v>
      </c>
      <c r="G1279" s="832" t="s">
        <v>2111</v>
      </c>
      <c r="H1279" s="832" t="s">
        <v>628</v>
      </c>
      <c r="I1279" s="832" t="s">
        <v>1820</v>
      </c>
      <c r="J1279" s="832" t="s">
        <v>880</v>
      </c>
      <c r="K1279" s="832" t="s">
        <v>882</v>
      </c>
      <c r="L1279" s="835">
        <v>0</v>
      </c>
      <c r="M1279" s="835">
        <v>0</v>
      </c>
      <c r="N1279" s="832">
        <v>1</v>
      </c>
      <c r="O1279" s="836">
        <v>0.5</v>
      </c>
      <c r="P1279" s="835">
        <v>0</v>
      </c>
      <c r="Q1279" s="837"/>
      <c r="R1279" s="832">
        <v>1</v>
      </c>
      <c r="S1279" s="837">
        <v>1</v>
      </c>
      <c r="T1279" s="836">
        <v>0.5</v>
      </c>
      <c r="U1279" s="838">
        <v>1</v>
      </c>
    </row>
    <row r="1280" spans="1:21" ht="14.4" customHeight="1" x14ac:dyDescent="0.3">
      <c r="A1280" s="831">
        <v>4</v>
      </c>
      <c r="B1280" s="832" t="s">
        <v>2047</v>
      </c>
      <c r="C1280" s="832" t="s">
        <v>2054</v>
      </c>
      <c r="D1280" s="833" t="s">
        <v>3990</v>
      </c>
      <c r="E1280" s="834" t="s">
        <v>2092</v>
      </c>
      <c r="F1280" s="832" t="s">
        <v>2048</v>
      </c>
      <c r="G1280" s="832" t="s">
        <v>2800</v>
      </c>
      <c r="H1280" s="832" t="s">
        <v>576</v>
      </c>
      <c r="I1280" s="832" t="s">
        <v>2942</v>
      </c>
      <c r="J1280" s="832" t="s">
        <v>2802</v>
      </c>
      <c r="K1280" s="832" t="s">
        <v>2803</v>
      </c>
      <c r="L1280" s="835">
        <v>107.27</v>
      </c>
      <c r="M1280" s="835">
        <v>214.54</v>
      </c>
      <c r="N1280" s="832">
        <v>2</v>
      </c>
      <c r="O1280" s="836">
        <v>1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4</v>
      </c>
      <c r="B1281" s="832" t="s">
        <v>2047</v>
      </c>
      <c r="C1281" s="832" t="s">
        <v>2054</v>
      </c>
      <c r="D1281" s="833" t="s">
        <v>3990</v>
      </c>
      <c r="E1281" s="834" t="s">
        <v>2092</v>
      </c>
      <c r="F1281" s="832" t="s">
        <v>2050</v>
      </c>
      <c r="G1281" s="832" t="s">
        <v>2643</v>
      </c>
      <c r="H1281" s="832" t="s">
        <v>576</v>
      </c>
      <c r="I1281" s="832" t="s">
        <v>2644</v>
      </c>
      <c r="J1281" s="832" t="s">
        <v>2645</v>
      </c>
      <c r="K1281" s="832" t="s">
        <v>2646</v>
      </c>
      <c r="L1281" s="835">
        <v>410</v>
      </c>
      <c r="M1281" s="835">
        <v>2460</v>
      </c>
      <c r="N1281" s="832">
        <v>6</v>
      </c>
      <c r="O1281" s="836">
        <v>6</v>
      </c>
      <c r="P1281" s="835">
        <v>2050</v>
      </c>
      <c r="Q1281" s="837">
        <v>0.83333333333333337</v>
      </c>
      <c r="R1281" s="832">
        <v>5</v>
      </c>
      <c r="S1281" s="837">
        <v>0.83333333333333337</v>
      </c>
      <c r="T1281" s="836">
        <v>5</v>
      </c>
      <c r="U1281" s="838">
        <v>0.83333333333333337</v>
      </c>
    </row>
    <row r="1282" spans="1:21" ht="14.4" customHeight="1" x14ac:dyDescent="0.3">
      <c r="A1282" s="831">
        <v>4</v>
      </c>
      <c r="B1282" s="832" t="s">
        <v>2047</v>
      </c>
      <c r="C1282" s="832" t="s">
        <v>2054</v>
      </c>
      <c r="D1282" s="833" t="s">
        <v>3990</v>
      </c>
      <c r="E1282" s="834" t="s">
        <v>2092</v>
      </c>
      <c r="F1282" s="832" t="s">
        <v>2050</v>
      </c>
      <c r="G1282" s="832" t="s">
        <v>2643</v>
      </c>
      <c r="H1282" s="832" t="s">
        <v>576</v>
      </c>
      <c r="I1282" s="832" t="s">
        <v>2727</v>
      </c>
      <c r="J1282" s="832" t="s">
        <v>2728</v>
      </c>
      <c r="K1282" s="832" t="s">
        <v>2729</v>
      </c>
      <c r="L1282" s="835">
        <v>566</v>
      </c>
      <c r="M1282" s="835">
        <v>566</v>
      </c>
      <c r="N1282" s="832">
        <v>1</v>
      </c>
      <c r="O1282" s="836">
        <v>1</v>
      </c>
      <c r="P1282" s="835">
        <v>566</v>
      </c>
      <c r="Q1282" s="837">
        <v>1</v>
      </c>
      <c r="R1282" s="832">
        <v>1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4</v>
      </c>
      <c r="B1283" s="832" t="s">
        <v>2047</v>
      </c>
      <c r="C1283" s="832" t="s">
        <v>2054</v>
      </c>
      <c r="D1283" s="833" t="s">
        <v>3990</v>
      </c>
      <c r="E1283" s="834" t="s">
        <v>2092</v>
      </c>
      <c r="F1283" s="832" t="s">
        <v>2050</v>
      </c>
      <c r="G1283" s="832" t="s">
        <v>2647</v>
      </c>
      <c r="H1283" s="832" t="s">
        <v>576</v>
      </c>
      <c r="I1283" s="832" t="s">
        <v>3620</v>
      </c>
      <c r="J1283" s="832" t="s">
        <v>3621</v>
      </c>
      <c r="K1283" s="832" t="s">
        <v>3622</v>
      </c>
      <c r="L1283" s="835">
        <v>492.18</v>
      </c>
      <c r="M1283" s="835">
        <v>492.18</v>
      </c>
      <c r="N1283" s="832">
        <v>1</v>
      </c>
      <c r="O1283" s="836">
        <v>1</v>
      </c>
      <c r="P1283" s="835">
        <v>492.18</v>
      </c>
      <c r="Q1283" s="837">
        <v>1</v>
      </c>
      <c r="R1283" s="832">
        <v>1</v>
      </c>
      <c r="S1283" s="837">
        <v>1</v>
      </c>
      <c r="T1283" s="836">
        <v>1</v>
      </c>
      <c r="U1283" s="838">
        <v>1</v>
      </c>
    </row>
    <row r="1284" spans="1:21" ht="14.4" customHeight="1" x14ac:dyDescent="0.3">
      <c r="A1284" s="831">
        <v>4</v>
      </c>
      <c r="B1284" s="832" t="s">
        <v>2047</v>
      </c>
      <c r="C1284" s="832" t="s">
        <v>2054</v>
      </c>
      <c r="D1284" s="833" t="s">
        <v>3990</v>
      </c>
      <c r="E1284" s="834" t="s">
        <v>2093</v>
      </c>
      <c r="F1284" s="832" t="s">
        <v>2050</v>
      </c>
      <c r="G1284" s="832" t="s">
        <v>2254</v>
      </c>
      <c r="H1284" s="832" t="s">
        <v>576</v>
      </c>
      <c r="I1284" s="832" t="s">
        <v>2258</v>
      </c>
      <c r="J1284" s="832" t="s">
        <v>2259</v>
      </c>
      <c r="K1284" s="832" t="s">
        <v>2260</v>
      </c>
      <c r="L1284" s="835">
        <v>287</v>
      </c>
      <c r="M1284" s="835">
        <v>287</v>
      </c>
      <c r="N1284" s="832">
        <v>1</v>
      </c>
      <c r="O1284" s="836">
        <v>1</v>
      </c>
      <c r="P1284" s="835">
        <v>287</v>
      </c>
      <c r="Q1284" s="837">
        <v>1</v>
      </c>
      <c r="R1284" s="832">
        <v>1</v>
      </c>
      <c r="S1284" s="837">
        <v>1</v>
      </c>
      <c r="T1284" s="836">
        <v>1</v>
      </c>
      <c r="U1284" s="838">
        <v>1</v>
      </c>
    </row>
    <row r="1285" spans="1:21" ht="14.4" customHeight="1" x14ac:dyDescent="0.3">
      <c r="A1285" s="831">
        <v>4</v>
      </c>
      <c r="B1285" s="832" t="s">
        <v>2047</v>
      </c>
      <c r="C1285" s="832" t="s">
        <v>2054</v>
      </c>
      <c r="D1285" s="833" t="s">
        <v>3990</v>
      </c>
      <c r="E1285" s="834" t="s">
        <v>2093</v>
      </c>
      <c r="F1285" s="832" t="s">
        <v>2050</v>
      </c>
      <c r="G1285" s="832" t="s">
        <v>2254</v>
      </c>
      <c r="H1285" s="832" t="s">
        <v>576</v>
      </c>
      <c r="I1285" s="832" t="s">
        <v>2314</v>
      </c>
      <c r="J1285" s="832" t="s">
        <v>2315</v>
      </c>
      <c r="K1285" s="832" t="s">
        <v>2316</v>
      </c>
      <c r="L1285" s="835">
        <v>320</v>
      </c>
      <c r="M1285" s="835">
        <v>320</v>
      </c>
      <c r="N1285" s="832">
        <v>1</v>
      </c>
      <c r="O1285" s="836">
        <v>1</v>
      </c>
      <c r="P1285" s="835">
        <v>320</v>
      </c>
      <c r="Q1285" s="837">
        <v>1</v>
      </c>
      <c r="R1285" s="832">
        <v>1</v>
      </c>
      <c r="S1285" s="837">
        <v>1</v>
      </c>
      <c r="T1285" s="836">
        <v>1</v>
      </c>
      <c r="U1285" s="838">
        <v>1</v>
      </c>
    </row>
    <row r="1286" spans="1:21" ht="14.4" customHeight="1" x14ac:dyDescent="0.3">
      <c r="A1286" s="831">
        <v>4</v>
      </c>
      <c r="B1286" s="832" t="s">
        <v>2047</v>
      </c>
      <c r="C1286" s="832" t="s">
        <v>2054</v>
      </c>
      <c r="D1286" s="833" t="s">
        <v>3990</v>
      </c>
      <c r="E1286" s="834" t="s">
        <v>2093</v>
      </c>
      <c r="F1286" s="832" t="s">
        <v>2050</v>
      </c>
      <c r="G1286" s="832" t="s">
        <v>2254</v>
      </c>
      <c r="H1286" s="832" t="s">
        <v>576</v>
      </c>
      <c r="I1286" s="832" t="s">
        <v>3530</v>
      </c>
      <c r="J1286" s="832" t="s">
        <v>3531</v>
      </c>
      <c r="K1286" s="832" t="s">
        <v>3532</v>
      </c>
      <c r="L1286" s="835">
        <v>540</v>
      </c>
      <c r="M1286" s="835">
        <v>540</v>
      </c>
      <c r="N1286" s="832">
        <v>1</v>
      </c>
      <c r="O1286" s="836">
        <v>1</v>
      </c>
      <c r="P1286" s="835">
        <v>540</v>
      </c>
      <c r="Q1286" s="837">
        <v>1</v>
      </c>
      <c r="R1286" s="832">
        <v>1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4</v>
      </c>
      <c r="B1287" s="832" t="s">
        <v>2047</v>
      </c>
      <c r="C1287" s="832" t="s">
        <v>2054</v>
      </c>
      <c r="D1287" s="833" t="s">
        <v>3990</v>
      </c>
      <c r="E1287" s="834" t="s">
        <v>2093</v>
      </c>
      <c r="F1287" s="832" t="s">
        <v>2050</v>
      </c>
      <c r="G1287" s="832" t="s">
        <v>2254</v>
      </c>
      <c r="H1287" s="832" t="s">
        <v>576</v>
      </c>
      <c r="I1287" s="832" t="s">
        <v>2409</v>
      </c>
      <c r="J1287" s="832" t="s">
        <v>2410</v>
      </c>
      <c r="K1287" s="832" t="s">
        <v>2411</v>
      </c>
      <c r="L1287" s="835">
        <v>1124.9000000000001</v>
      </c>
      <c r="M1287" s="835">
        <v>2249.8000000000002</v>
      </c>
      <c r="N1287" s="832">
        <v>2</v>
      </c>
      <c r="O1287" s="836">
        <v>1</v>
      </c>
      <c r="P1287" s="835">
        <v>2249.8000000000002</v>
      </c>
      <c r="Q1287" s="837">
        <v>1</v>
      </c>
      <c r="R1287" s="832">
        <v>2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4</v>
      </c>
      <c r="B1288" s="832" t="s">
        <v>2047</v>
      </c>
      <c r="C1288" s="832" t="s">
        <v>2054</v>
      </c>
      <c r="D1288" s="833" t="s">
        <v>3990</v>
      </c>
      <c r="E1288" s="834" t="s">
        <v>2093</v>
      </c>
      <c r="F1288" s="832" t="s">
        <v>2050</v>
      </c>
      <c r="G1288" s="832" t="s">
        <v>2254</v>
      </c>
      <c r="H1288" s="832" t="s">
        <v>576</v>
      </c>
      <c r="I1288" s="832" t="s">
        <v>2553</v>
      </c>
      <c r="J1288" s="832" t="s">
        <v>2554</v>
      </c>
      <c r="K1288" s="832" t="s">
        <v>2555</v>
      </c>
      <c r="L1288" s="835">
        <v>1629.94</v>
      </c>
      <c r="M1288" s="835">
        <v>3259.88</v>
      </c>
      <c r="N1288" s="832">
        <v>2</v>
      </c>
      <c r="O1288" s="836">
        <v>1</v>
      </c>
      <c r="P1288" s="835">
        <v>3259.88</v>
      </c>
      <c r="Q1288" s="837">
        <v>1</v>
      </c>
      <c r="R1288" s="832">
        <v>2</v>
      </c>
      <c r="S1288" s="837">
        <v>1</v>
      </c>
      <c r="T1288" s="836">
        <v>1</v>
      </c>
      <c r="U1288" s="838">
        <v>1</v>
      </c>
    </row>
    <row r="1289" spans="1:21" ht="14.4" customHeight="1" x14ac:dyDescent="0.3">
      <c r="A1289" s="831">
        <v>4</v>
      </c>
      <c r="B1289" s="832" t="s">
        <v>2047</v>
      </c>
      <c r="C1289" s="832" t="s">
        <v>2054</v>
      </c>
      <c r="D1289" s="833" t="s">
        <v>3990</v>
      </c>
      <c r="E1289" s="834" t="s">
        <v>2093</v>
      </c>
      <c r="F1289" s="832" t="s">
        <v>2050</v>
      </c>
      <c r="G1289" s="832" t="s">
        <v>2254</v>
      </c>
      <c r="H1289" s="832" t="s">
        <v>576</v>
      </c>
      <c r="I1289" s="832" t="s">
        <v>3051</v>
      </c>
      <c r="J1289" s="832" t="s">
        <v>3052</v>
      </c>
      <c r="K1289" s="832" t="s">
        <v>3053</v>
      </c>
      <c r="L1289" s="835">
        <v>5343.9</v>
      </c>
      <c r="M1289" s="835">
        <v>5343.9</v>
      </c>
      <c r="N1289" s="832">
        <v>1</v>
      </c>
      <c r="O1289" s="836">
        <v>1</v>
      </c>
      <c r="P1289" s="835">
        <v>5343.9</v>
      </c>
      <c r="Q1289" s="837">
        <v>1</v>
      </c>
      <c r="R1289" s="832">
        <v>1</v>
      </c>
      <c r="S1289" s="837">
        <v>1</v>
      </c>
      <c r="T1289" s="836">
        <v>1</v>
      </c>
      <c r="U1289" s="838">
        <v>1</v>
      </c>
    </row>
    <row r="1290" spans="1:21" ht="14.4" customHeight="1" x14ac:dyDescent="0.3">
      <c r="A1290" s="831">
        <v>4</v>
      </c>
      <c r="B1290" s="832" t="s">
        <v>2047</v>
      </c>
      <c r="C1290" s="832" t="s">
        <v>2054</v>
      </c>
      <c r="D1290" s="833" t="s">
        <v>3990</v>
      </c>
      <c r="E1290" s="834" t="s">
        <v>2096</v>
      </c>
      <c r="F1290" s="832" t="s">
        <v>2048</v>
      </c>
      <c r="G1290" s="832" t="s">
        <v>2809</v>
      </c>
      <c r="H1290" s="832" t="s">
        <v>628</v>
      </c>
      <c r="I1290" s="832" t="s">
        <v>3623</v>
      </c>
      <c r="J1290" s="832" t="s">
        <v>1094</v>
      </c>
      <c r="K1290" s="832" t="s">
        <v>1145</v>
      </c>
      <c r="L1290" s="835">
        <v>21.76</v>
      </c>
      <c r="M1290" s="835">
        <v>21.76</v>
      </c>
      <c r="N1290" s="832">
        <v>1</v>
      </c>
      <c r="O1290" s="836">
        <v>1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4</v>
      </c>
      <c r="B1291" s="832" t="s">
        <v>2047</v>
      </c>
      <c r="C1291" s="832" t="s">
        <v>2054</v>
      </c>
      <c r="D1291" s="833" t="s">
        <v>3990</v>
      </c>
      <c r="E1291" s="834" t="s">
        <v>2096</v>
      </c>
      <c r="F1291" s="832" t="s">
        <v>2048</v>
      </c>
      <c r="G1291" s="832" t="s">
        <v>3624</v>
      </c>
      <c r="H1291" s="832" t="s">
        <v>576</v>
      </c>
      <c r="I1291" s="832" t="s">
        <v>3625</v>
      </c>
      <c r="J1291" s="832" t="s">
        <v>850</v>
      </c>
      <c r="K1291" s="832" t="s">
        <v>3626</v>
      </c>
      <c r="L1291" s="835">
        <v>42.05</v>
      </c>
      <c r="M1291" s="835">
        <v>42.05</v>
      </c>
      <c r="N1291" s="832">
        <v>1</v>
      </c>
      <c r="O1291" s="836">
        <v>1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4</v>
      </c>
      <c r="B1292" s="832" t="s">
        <v>2047</v>
      </c>
      <c r="C1292" s="832" t="s">
        <v>2054</v>
      </c>
      <c r="D1292" s="833" t="s">
        <v>3990</v>
      </c>
      <c r="E1292" s="834" t="s">
        <v>2096</v>
      </c>
      <c r="F1292" s="832" t="s">
        <v>2048</v>
      </c>
      <c r="G1292" s="832" t="s">
        <v>3504</v>
      </c>
      <c r="H1292" s="832" t="s">
        <v>576</v>
      </c>
      <c r="I1292" s="832" t="s">
        <v>3627</v>
      </c>
      <c r="J1292" s="832" t="s">
        <v>3628</v>
      </c>
      <c r="K1292" s="832" t="s">
        <v>632</v>
      </c>
      <c r="L1292" s="835">
        <v>0</v>
      </c>
      <c r="M1292" s="835">
        <v>0</v>
      </c>
      <c r="N1292" s="832">
        <v>1</v>
      </c>
      <c r="O1292" s="836">
        <v>1</v>
      </c>
      <c r="P1292" s="835"/>
      <c r="Q1292" s="837"/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4</v>
      </c>
      <c r="B1293" s="832" t="s">
        <v>2047</v>
      </c>
      <c r="C1293" s="832" t="s">
        <v>2054</v>
      </c>
      <c r="D1293" s="833" t="s">
        <v>3990</v>
      </c>
      <c r="E1293" s="834" t="s">
        <v>2096</v>
      </c>
      <c r="F1293" s="832" t="s">
        <v>2048</v>
      </c>
      <c r="G1293" s="832" t="s">
        <v>2765</v>
      </c>
      <c r="H1293" s="832" t="s">
        <v>576</v>
      </c>
      <c r="I1293" s="832" t="s">
        <v>2766</v>
      </c>
      <c r="J1293" s="832" t="s">
        <v>2767</v>
      </c>
      <c r="K1293" s="832" t="s">
        <v>2768</v>
      </c>
      <c r="L1293" s="835">
        <v>84.39</v>
      </c>
      <c r="M1293" s="835">
        <v>168.78</v>
      </c>
      <c r="N1293" s="832">
        <v>2</v>
      </c>
      <c r="O1293" s="836">
        <v>0.5</v>
      </c>
      <c r="P1293" s="835">
        <v>168.78</v>
      </c>
      <c r="Q1293" s="837">
        <v>1</v>
      </c>
      <c r="R1293" s="832">
        <v>2</v>
      </c>
      <c r="S1293" s="837">
        <v>1</v>
      </c>
      <c r="T1293" s="836">
        <v>0.5</v>
      </c>
      <c r="U1293" s="838">
        <v>1</v>
      </c>
    </row>
    <row r="1294" spans="1:21" ht="14.4" customHeight="1" x14ac:dyDescent="0.3">
      <c r="A1294" s="831">
        <v>4</v>
      </c>
      <c r="B1294" s="832" t="s">
        <v>2047</v>
      </c>
      <c r="C1294" s="832" t="s">
        <v>2054</v>
      </c>
      <c r="D1294" s="833" t="s">
        <v>3990</v>
      </c>
      <c r="E1294" s="834" t="s">
        <v>2096</v>
      </c>
      <c r="F1294" s="832" t="s">
        <v>2048</v>
      </c>
      <c r="G1294" s="832" t="s">
        <v>2219</v>
      </c>
      <c r="H1294" s="832" t="s">
        <v>576</v>
      </c>
      <c r="I1294" s="832" t="s">
        <v>2220</v>
      </c>
      <c r="J1294" s="832" t="s">
        <v>2221</v>
      </c>
      <c r="K1294" s="832" t="s">
        <v>2222</v>
      </c>
      <c r="L1294" s="835">
        <v>132.97999999999999</v>
      </c>
      <c r="M1294" s="835">
        <v>398.93999999999994</v>
      </c>
      <c r="N1294" s="832">
        <v>3</v>
      </c>
      <c r="O1294" s="836">
        <v>2</v>
      </c>
      <c r="P1294" s="835">
        <v>398.93999999999994</v>
      </c>
      <c r="Q1294" s="837">
        <v>1</v>
      </c>
      <c r="R1294" s="832">
        <v>3</v>
      </c>
      <c r="S1294" s="837">
        <v>1</v>
      </c>
      <c r="T1294" s="836">
        <v>2</v>
      </c>
      <c r="U1294" s="838">
        <v>1</v>
      </c>
    </row>
    <row r="1295" spans="1:21" ht="14.4" customHeight="1" x14ac:dyDescent="0.3">
      <c r="A1295" s="831">
        <v>4</v>
      </c>
      <c r="B1295" s="832" t="s">
        <v>2047</v>
      </c>
      <c r="C1295" s="832" t="s">
        <v>2054</v>
      </c>
      <c r="D1295" s="833" t="s">
        <v>3990</v>
      </c>
      <c r="E1295" s="834" t="s">
        <v>2096</v>
      </c>
      <c r="F1295" s="832" t="s">
        <v>2048</v>
      </c>
      <c r="G1295" s="832" t="s">
        <v>2903</v>
      </c>
      <c r="H1295" s="832" t="s">
        <v>576</v>
      </c>
      <c r="I1295" s="832" t="s">
        <v>2904</v>
      </c>
      <c r="J1295" s="832" t="s">
        <v>688</v>
      </c>
      <c r="K1295" s="832" t="s">
        <v>2905</v>
      </c>
      <c r="L1295" s="835">
        <v>53.57</v>
      </c>
      <c r="M1295" s="835">
        <v>53.57</v>
      </c>
      <c r="N1295" s="832">
        <v>1</v>
      </c>
      <c r="O1295" s="836">
        <v>0.5</v>
      </c>
      <c r="P1295" s="835">
        <v>53.57</v>
      </c>
      <c r="Q1295" s="837">
        <v>1</v>
      </c>
      <c r="R1295" s="832">
        <v>1</v>
      </c>
      <c r="S1295" s="837">
        <v>1</v>
      </c>
      <c r="T1295" s="836">
        <v>0.5</v>
      </c>
      <c r="U1295" s="838">
        <v>1</v>
      </c>
    </row>
    <row r="1296" spans="1:21" ht="14.4" customHeight="1" x14ac:dyDescent="0.3">
      <c r="A1296" s="831">
        <v>4</v>
      </c>
      <c r="B1296" s="832" t="s">
        <v>2047</v>
      </c>
      <c r="C1296" s="832" t="s">
        <v>2054</v>
      </c>
      <c r="D1296" s="833" t="s">
        <v>3990</v>
      </c>
      <c r="E1296" s="834" t="s">
        <v>2096</v>
      </c>
      <c r="F1296" s="832" t="s">
        <v>2048</v>
      </c>
      <c r="G1296" s="832" t="s">
        <v>2122</v>
      </c>
      <c r="H1296" s="832" t="s">
        <v>628</v>
      </c>
      <c r="I1296" s="832" t="s">
        <v>1953</v>
      </c>
      <c r="J1296" s="832" t="s">
        <v>751</v>
      </c>
      <c r="K1296" s="832" t="s">
        <v>1954</v>
      </c>
      <c r="L1296" s="835">
        <v>1385.62</v>
      </c>
      <c r="M1296" s="835">
        <v>1385.62</v>
      </c>
      <c r="N1296" s="832">
        <v>1</v>
      </c>
      <c r="O1296" s="836">
        <v>1</v>
      </c>
      <c r="P1296" s="835">
        <v>1385.62</v>
      </c>
      <c r="Q1296" s="837">
        <v>1</v>
      </c>
      <c r="R1296" s="832">
        <v>1</v>
      </c>
      <c r="S1296" s="837">
        <v>1</v>
      </c>
      <c r="T1296" s="836">
        <v>1</v>
      </c>
      <c r="U1296" s="838">
        <v>1</v>
      </c>
    </row>
    <row r="1297" spans="1:21" ht="14.4" customHeight="1" x14ac:dyDescent="0.3">
      <c r="A1297" s="831">
        <v>4</v>
      </c>
      <c r="B1297" s="832" t="s">
        <v>2047</v>
      </c>
      <c r="C1297" s="832" t="s">
        <v>2054</v>
      </c>
      <c r="D1297" s="833" t="s">
        <v>3990</v>
      </c>
      <c r="E1297" s="834" t="s">
        <v>2096</v>
      </c>
      <c r="F1297" s="832" t="s">
        <v>2048</v>
      </c>
      <c r="G1297" s="832" t="s">
        <v>3629</v>
      </c>
      <c r="H1297" s="832" t="s">
        <v>576</v>
      </c>
      <c r="I1297" s="832" t="s">
        <v>3630</v>
      </c>
      <c r="J1297" s="832" t="s">
        <v>893</v>
      </c>
      <c r="K1297" s="832" t="s">
        <v>3631</v>
      </c>
      <c r="L1297" s="835">
        <v>0</v>
      </c>
      <c r="M1297" s="835">
        <v>0</v>
      </c>
      <c r="N1297" s="832">
        <v>1</v>
      </c>
      <c r="O1297" s="836">
        <v>0.5</v>
      </c>
      <c r="P1297" s="835">
        <v>0</v>
      </c>
      <c r="Q1297" s="837"/>
      <c r="R1297" s="832">
        <v>1</v>
      </c>
      <c r="S1297" s="837">
        <v>1</v>
      </c>
      <c r="T1297" s="836">
        <v>0.5</v>
      </c>
      <c r="U1297" s="838">
        <v>1</v>
      </c>
    </row>
    <row r="1298" spans="1:21" ht="14.4" customHeight="1" x14ac:dyDescent="0.3">
      <c r="A1298" s="831">
        <v>4</v>
      </c>
      <c r="B1298" s="832" t="s">
        <v>2047</v>
      </c>
      <c r="C1298" s="832" t="s">
        <v>2054</v>
      </c>
      <c r="D1298" s="833" t="s">
        <v>3990</v>
      </c>
      <c r="E1298" s="834" t="s">
        <v>2096</v>
      </c>
      <c r="F1298" s="832" t="s">
        <v>2048</v>
      </c>
      <c r="G1298" s="832" t="s">
        <v>3424</v>
      </c>
      <c r="H1298" s="832" t="s">
        <v>576</v>
      </c>
      <c r="I1298" s="832" t="s">
        <v>3425</v>
      </c>
      <c r="J1298" s="832" t="s">
        <v>3426</v>
      </c>
      <c r="K1298" s="832" t="s">
        <v>3427</v>
      </c>
      <c r="L1298" s="835">
        <v>0</v>
      </c>
      <c r="M1298" s="835">
        <v>0</v>
      </c>
      <c r="N1298" s="832">
        <v>1</v>
      </c>
      <c r="O1298" s="836">
        <v>1</v>
      </c>
      <c r="P1298" s="835">
        <v>0</v>
      </c>
      <c r="Q1298" s="837"/>
      <c r="R1298" s="832">
        <v>1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4</v>
      </c>
      <c r="B1299" s="832" t="s">
        <v>2047</v>
      </c>
      <c r="C1299" s="832" t="s">
        <v>2054</v>
      </c>
      <c r="D1299" s="833" t="s">
        <v>3990</v>
      </c>
      <c r="E1299" s="834" t="s">
        <v>2096</v>
      </c>
      <c r="F1299" s="832" t="s">
        <v>2048</v>
      </c>
      <c r="G1299" s="832" t="s">
        <v>2111</v>
      </c>
      <c r="H1299" s="832" t="s">
        <v>628</v>
      </c>
      <c r="I1299" s="832" t="s">
        <v>1820</v>
      </c>
      <c r="J1299" s="832" t="s">
        <v>880</v>
      </c>
      <c r="K1299" s="832" t="s">
        <v>882</v>
      </c>
      <c r="L1299" s="835">
        <v>0</v>
      </c>
      <c r="M1299" s="835">
        <v>0</v>
      </c>
      <c r="N1299" s="832">
        <v>2</v>
      </c>
      <c r="O1299" s="836">
        <v>1</v>
      </c>
      <c r="P1299" s="835">
        <v>0</v>
      </c>
      <c r="Q1299" s="837"/>
      <c r="R1299" s="832">
        <v>2</v>
      </c>
      <c r="S1299" s="837">
        <v>1</v>
      </c>
      <c r="T1299" s="836">
        <v>1</v>
      </c>
      <c r="U1299" s="838">
        <v>1</v>
      </c>
    </row>
    <row r="1300" spans="1:21" ht="14.4" customHeight="1" x14ac:dyDescent="0.3">
      <c r="A1300" s="831">
        <v>4</v>
      </c>
      <c r="B1300" s="832" t="s">
        <v>2047</v>
      </c>
      <c r="C1300" s="832" t="s">
        <v>2054</v>
      </c>
      <c r="D1300" s="833" t="s">
        <v>3990</v>
      </c>
      <c r="E1300" s="834" t="s">
        <v>2096</v>
      </c>
      <c r="F1300" s="832" t="s">
        <v>2048</v>
      </c>
      <c r="G1300" s="832" t="s">
        <v>2705</v>
      </c>
      <c r="H1300" s="832" t="s">
        <v>576</v>
      </c>
      <c r="I1300" s="832" t="s">
        <v>2706</v>
      </c>
      <c r="J1300" s="832" t="s">
        <v>2707</v>
      </c>
      <c r="K1300" s="832" t="s">
        <v>2708</v>
      </c>
      <c r="L1300" s="835">
        <v>42.54</v>
      </c>
      <c r="M1300" s="835">
        <v>42.54</v>
      </c>
      <c r="N1300" s="832">
        <v>1</v>
      </c>
      <c r="O1300" s="836">
        <v>1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4</v>
      </c>
      <c r="B1301" s="832" t="s">
        <v>2047</v>
      </c>
      <c r="C1301" s="832" t="s">
        <v>2054</v>
      </c>
      <c r="D1301" s="833" t="s">
        <v>3990</v>
      </c>
      <c r="E1301" s="834" t="s">
        <v>2096</v>
      </c>
      <c r="F1301" s="832" t="s">
        <v>2048</v>
      </c>
      <c r="G1301" s="832" t="s">
        <v>2709</v>
      </c>
      <c r="H1301" s="832" t="s">
        <v>628</v>
      </c>
      <c r="I1301" s="832" t="s">
        <v>1627</v>
      </c>
      <c r="J1301" s="832" t="s">
        <v>1628</v>
      </c>
      <c r="K1301" s="832" t="s">
        <v>1629</v>
      </c>
      <c r="L1301" s="835">
        <v>414.07</v>
      </c>
      <c r="M1301" s="835">
        <v>414.07</v>
      </c>
      <c r="N1301" s="832">
        <v>1</v>
      </c>
      <c r="O1301" s="836">
        <v>1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4</v>
      </c>
      <c r="B1302" s="832" t="s">
        <v>2047</v>
      </c>
      <c r="C1302" s="832" t="s">
        <v>2054</v>
      </c>
      <c r="D1302" s="833" t="s">
        <v>3990</v>
      </c>
      <c r="E1302" s="834" t="s">
        <v>2096</v>
      </c>
      <c r="F1302" s="832" t="s">
        <v>2048</v>
      </c>
      <c r="G1302" s="832" t="s">
        <v>2127</v>
      </c>
      <c r="H1302" s="832" t="s">
        <v>576</v>
      </c>
      <c r="I1302" s="832" t="s">
        <v>3632</v>
      </c>
      <c r="J1302" s="832" t="s">
        <v>2711</v>
      </c>
      <c r="K1302" s="832" t="s">
        <v>3633</v>
      </c>
      <c r="L1302" s="835">
        <v>99.94</v>
      </c>
      <c r="M1302" s="835">
        <v>99.94</v>
      </c>
      <c r="N1302" s="832">
        <v>1</v>
      </c>
      <c r="O1302" s="836">
        <v>0.5</v>
      </c>
      <c r="P1302" s="835">
        <v>99.94</v>
      </c>
      <c r="Q1302" s="837">
        <v>1</v>
      </c>
      <c r="R1302" s="832">
        <v>1</v>
      </c>
      <c r="S1302" s="837">
        <v>1</v>
      </c>
      <c r="T1302" s="836">
        <v>0.5</v>
      </c>
      <c r="U1302" s="838">
        <v>1</v>
      </c>
    </row>
    <row r="1303" spans="1:21" ht="14.4" customHeight="1" x14ac:dyDescent="0.3">
      <c r="A1303" s="831">
        <v>4</v>
      </c>
      <c r="B1303" s="832" t="s">
        <v>2047</v>
      </c>
      <c r="C1303" s="832" t="s">
        <v>2054</v>
      </c>
      <c r="D1303" s="833" t="s">
        <v>3990</v>
      </c>
      <c r="E1303" s="834" t="s">
        <v>2096</v>
      </c>
      <c r="F1303" s="832" t="s">
        <v>2048</v>
      </c>
      <c r="G1303" s="832" t="s">
        <v>2112</v>
      </c>
      <c r="H1303" s="832" t="s">
        <v>628</v>
      </c>
      <c r="I1303" s="832" t="s">
        <v>1983</v>
      </c>
      <c r="J1303" s="832" t="s">
        <v>1020</v>
      </c>
      <c r="K1303" s="832" t="s">
        <v>1984</v>
      </c>
      <c r="L1303" s="835">
        <v>154.36000000000001</v>
      </c>
      <c r="M1303" s="835">
        <v>1080.52</v>
      </c>
      <c r="N1303" s="832">
        <v>7</v>
      </c>
      <c r="O1303" s="836">
        <v>7</v>
      </c>
      <c r="P1303" s="835">
        <v>771.80000000000007</v>
      </c>
      <c r="Q1303" s="837">
        <v>0.71428571428571441</v>
      </c>
      <c r="R1303" s="832">
        <v>5</v>
      </c>
      <c r="S1303" s="837">
        <v>0.7142857142857143</v>
      </c>
      <c r="T1303" s="836">
        <v>5</v>
      </c>
      <c r="U1303" s="838">
        <v>0.7142857142857143</v>
      </c>
    </row>
    <row r="1304" spans="1:21" ht="14.4" customHeight="1" x14ac:dyDescent="0.3">
      <c r="A1304" s="831">
        <v>4</v>
      </c>
      <c r="B1304" s="832" t="s">
        <v>2047</v>
      </c>
      <c r="C1304" s="832" t="s">
        <v>2054</v>
      </c>
      <c r="D1304" s="833" t="s">
        <v>3990</v>
      </c>
      <c r="E1304" s="834" t="s">
        <v>2096</v>
      </c>
      <c r="F1304" s="832" t="s">
        <v>2048</v>
      </c>
      <c r="G1304" s="832" t="s">
        <v>2112</v>
      </c>
      <c r="H1304" s="832" t="s">
        <v>628</v>
      </c>
      <c r="I1304" s="832" t="s">
        <v>1757</v>
      </c>
      <c r="J1304" s="832" t="s">
        <v>1020</v>
      </c>
      <c r="K1304" s="832" t="s">
        <v>1758</v>
      </c>
      <c r="L1304" s="835">
        <v>225.06</v>
      </c>
      <c r="M1304" s="835">
        <v>225.06</v>
      </c>
      <c r="N1304" s="832">
        <v>1</v>
      </c>
      <c r="O1304" s="836">
        <v>1</v>
      </c>
      <c r="P1304" s="835">
        <v>225.06</v>
      </c>
      <c r="Q1304" s="837">
        <v>1</v>
      </c>
      <c r="R1304" s="832">
        <v>1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4</v>
      </c>
      <c r="B1305" s="832" t="s">
        <v>2047</v>
      </c>
      <c r="C1305" s="832" t="s">
        <v>2054</v>
      </c>
      <c r="D1305" s="833" t="s">
        <v>3990</v>
      </c>
      <c r="E1305" s="834" t="s">
        <v>2096</v>
      </c>
      <c r="F1305" s="832" t="s">
        <v>2048</v>
      </c>
      <c r="G1305" s="832" t="s">
        <v>2112</v>
      </c>
      <c r="H1305" s="832" t="s">
        <v>576</v>
      </c>
      <c r="I1305" s="832" t="s">
        <v>3333</v>
      </c>
      <c r="J1305" s="832" t="s">
        <v>1020</v>
      </c>
      <c r="K1305" s="832" t="s">
        <v>1758</v>
      </c>
      <c r="L1305" s="835">
        <v>225.06</v>
      </c>
      <c r="M1305" s="835">
        <v>225.06</v>
      </c>
      <c r="N1305" s="832">
        <v>1</v>
      </c>
      <c r="O1305" s="836">
        <v>1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4</v>
      </c>
      <c r="B1306" s="832" t="s">
        <v>2047</v>
      </c>
      <c r="C1306" s="832" t="s">
        <v>2054</v>
      </c>
      <c r="D1306" s="833" t="s">
        <v>3990</v>
      </c>
      <c r="E1306" s="834" t="s">
        <v>2096</v>
      </c>
      <c r="F1306" s="832" t="s">
        <v>2049</v>
      </c>
      <c r="G1306" s="832" t="s">
        <v>2114</v>
      </c>
      <c r="H1306" s="832" t="s">
        <v>576</v>
      </c>
      <c r="I1306" s="832" t="s">
        <v>2253</v>
      </c>
      <c r="J1306" s="832" t="s">
        <v>2116</v>
      </c>
      <c r="K1306" s="832"/>
      <c r="L1306" s="835">
        <v>0</v>
      </c>
      <c r="M1306" s="835">
        <v>0</v>
      </c>
      <c r="N1306" s="832">
        <v>1</v>
      </c>
      <c r="O1306" s="836">
        <v>1</v>
      </c>
      <c r="P1306" s="835">
        <v>0</v>
      </c>
      <c r="Q1306" s="837"/>
      <c r="R1306" s="832">
        <v>1</v>
      </c>
      <c r="S1306" s="837">
        <v>1</v>
      </c>
      <c r="T1306" s="836">
        <v>1</v>
      </c>
      <c r="U1306" s="838">
        <v>1</v>
      </c>
    </row>
    <row r="1307" spans="1:21" ht="14.4" customHeight="1" x14ac:dyDescent="0.3">
      <c r="A1307" s="831">
        <v>4</v>
      </c>
      <c r="B1307" s="832" t="s">
        <v>2047</v>
      </c>
      <c r="C1307" s="832" t="s">
        <v>2054</v>
      </c>
      <c r="D1307" s="833" t="s">
        <v>3990</v>
      </c>
      <c r="E1307" s="834" t="s">
        <v>2096</v>
      </c>
      <c r="F1307" s="832" t="s">
        <v>2049</v>
      </c>
      <c r="G1307" s="832" t="s">
        <v>2114</v>
      </c>
      <c r="H1307" s="832" t="s">
        <v>576</v>
      </c>
      <c r="I1307" s="832" t="s">
        <v>2115</v>
      </c>
      <c r="J1307" s="832" t="s">
        <v>2116</v>
      </c>
      <c r="K1307" s="832"/>
      <c r="L1307" s="835">
        <v>0</v>
      </c>
      <c r="M1307" s="835">
        <v>0</v>
      </c>
      <c r="N1307" s="832">
        <v>2</v>
      </c>
      <c r="O1307" s="836">
        <v>2</v>
      </c>
      <c r="P1307" s="835">
        <v>0</v>
      </c>
      <c r="Q1307" s="837"/>
      <c r="R1307" s="832">
        <v>2</v>
      </c>
      <c r="S1307" s="837">
        <v>1</v>
      </c>
      <c r="T1307" s="836">
        <v>2</v>
      </c>
      <c r="U1307" s="838">
        <v>1</v>
      </c>
    </row>
    <row r="1308" spans="1:21" ht="14.4" customHeight="1" x14ac:dyDescent="0.3">
      <c r="A1308" s="831">
        <v>4</v>
      </c>
      <c r="B1308" s="832" t="s">
        <v>2047</v>
      </c>
      <c r="C1308" s="832" t="s">
        <v>2054</v>
      </c>
      <c r="D1308" s="833" t="s">
        <v>3990</v>
      </c>
      <c r="E1308" s="834" t="s">
        <v>2096</v>
      </c>
      <c r="F1308" s="832" t="s">
        <v>2050</v>
      </c>
      <c r="G1308" s="832" t="s">
        <v>2633</v>
      </c>
      <c r="H1308" s="832" t="s">
        <v>576</v>
      </c>
      <c r="I1308" s="832" t="s">
        <v>2637</v>
      </c>
      <c r="J1308" s="832" t="s">
        <v>2638</v>
      </c>
      <c r="K1308" s="832" t="s">
        <v>2639</v>
      </c>
      <c r="L1308" s="835">
        <v>100</v>
      </c>
      <c r="M1308" s="835">
        <v>700</v>
      </c>
      <c r="N1308" s="832">
        <v>7</v>
      </c>
      <c r="O1308" s="836">
        <v>5</v>
      </c>
      <c r="P1308" s="835">
        <v>700</v>
      </c>
      <c r="Q1308" s="837">
        <v>1</v>
      </c>
      <c r="R1308" s="832">
        <v>7</v>
      </c>
      <c r="S1308" s="837">
        <v>1</v>
      </c>
      <c r="T1308" s="836">
        <v>5</v>
      </c>
      <c r="U1308" s="838">
        <v>1</v>
      </c>
    </row>
    <row r="1309" spans="1:21" ht="14.4" customHeight="1" x14ac:dyDescent="0.3">
      <c r="A1309" s="831">
        <v>4</v>
      </c>
      <c r="B1309" s="832" t="s">
        <v>2047</v>
      </c>
      <c r="C1309" s="832" t="s">
        <v>2054</v>
      </c>
      <c r="D1309" s="833" t="s">
        <v>3990</v>
      </c>
      <c r="E1309" s="834" t="s">
        <v>2096</v>
      </c>
      <c r="F1309" s="832" t="s">
        <v>2050</v>
      </c>
      <c r="G1309" s="832" t="s">
        <v>2633</v>
      </c>
      <c r="H1309" s="832" t="s">
        <v>576</v>
      </c>
      <c r="I1309" s="832" t="s">
        <v>3613</v>
      </c>
      <c r="J1309" s="832" t="s">
        <v>3614</v>
      </c>
      <c r="K1309" s="832" t="s">
        <v>3615</v>
      </c>
      <c r="L1309" s="835">
        <v>50</v>
      </c>
      <c r="M1309" s="835">
        <v>50</v>
      </c>
      <c r="N1309" s="832">
        <v>1</v>
      </c>
      <c r="O1309" s="836">
        <v>1</v>
      </c>
      <c r="P1309" s="835">
        <v>50</v>
      </c>
      <c r="Q1309" s="837">
        <v>1</v>
      </c>
      <c r="R1309" s="832">
        <v>1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4</v>
      </c>
      <c r="B1310" s="832" t="s">
        <v>2047</v>
      </c>
      <c r="C1310" s="832" t="s">
        <v>2054</v>
      </c>
      <c r="D1310" s="833" t="s">
        <v>3990</v>
      </c>
      <c r="E1310" s="834" t="s">
        <v>2096</v>
      </c>
      <c r="F1310" s="832" t="s">
        <v>2050</v>
      </c>
      <c r="G1310" s="832" t="s">
        <v>2633</v>
      </c>
      <c r="H1310" s="832" t="s">
        <v>576</v>
      </c>
      <c r="I1310" s="832" t="s">
        <v>2721</v>
      </c>
      <c r="J1310" s="832" t="s">
        <v>2722</v>
      </c>
      <c r="K1310" s="832" t="s">
        <v>2723</v>
      </c>
      <c r="L1310" s="835">
        <v>99</v>
      </c>
      <c r="M1310" s="835">
        <v>1089</v>
      </c>
      <c r="N1310" s="832">
        <v>11</v>
      </c>
      <c r="O1310" s="836">
        <v>6</v>
      </c>
      <c r="P1310" s="835">
        <v>1089</v>
      </c>
      <c r="Q1310" s="837">
        <v>1</v>
      </c>
      <c r="R1310" s="832">
        <v>11</v>
      </c>
      <c r="S1310" s="837">
        <v>1</v>
      </c>
      <c r="T1310" s="836">
        <v>6</v>
      </c>
      <c r="U1310" s="838">
        <v>1</v>
      </c>
    </row>
    <row r="1311" spans="1:21" ht="14.4" customHeight="1" x14ac:dyDescent="0.3">
      <c r="A1311" s="831">
        <v>4</v>
      </c>
      <c r="B1311" s="832" t="s">
        <v>2047</v>
      </c>
      <c r="C1311" s="832" t="s">
        <v>2054</v>
      </c>
      <c r="D1311" s="833" t="s">
        <v>3990</v>
      </c>
      <c r="E1311" s="834" t="s">
        <v>2096</v>
      </c>
      <c r="F1311" s="832" t="s">
        <v>2050</v>
      </c>
      <c r="G1311" s="832" t="s">
        <v>2633</v>
      </c>
      <c r="H1311" s="832" t="s">
        <v>576</v>
      </c>
      <c r="I1311" s="832" t="s">
        <v>2640</v>
      </c>
      <c r="J1311" s="832" t="s">
        <v>2641</v>
      </c>
      <c r="K1311" s="832" t="s">
        <v>2642</v>
      </c>
      <c r="L1311" s="835">
        <v>120</v>
      </c>
      <c r="M1311" s="835">
        <v>240</v>
      </c>
      <c r="N1311" s="832">
        <v>2</v>
      </c>
      <c r="O1311" s="836">
        <v>2</v>
      </c>
      <c r="P1311" s="835">
        <v>240</v>
      </c>
      <c r="Q1311" s="837">
        <v>1</v>
      </c>
      <c r="R1311" s="832">
        <v>2</v>
      </c>
      <c r="S1311" s="837">
        <v>1</v>
      </c>
      <c r="T1311" s="836">
        <v>2</v>
      </c>
      <c r="U1311" s="838">
        <v>1</v>
      </c>
    </row>
    <row r="1312" spans="1:21" ht="14.4" customHeight="1" x14ac:dyDescent="0.3">
      <c r="A1312" s="831">
        <v>4</v>
      </c>
      <c r="B1312" s="832" t="s">
        <v>2047</v>
      </c>
      <c r="C1312" s="832" t="s">
        <v>2054</v>
      </c>
      <c r="D1312" s="833" t="s">
        <v>3990</v>
      </c>
      <c r="E1312" s="834" t="s">
        <v>2096</v>
      </c>
      <c r="F1312" s="832" t="s">
        <v>2050</v>
      </c>
      <c r="G1312" s="832" t="s">
        <v>2643</v>
      </c>
      <c r="H1312" s="832" t="s">
        <v>576</v>
      </c>
      <c r="I1312" s="832" t="s">
        <v>2644</v>
      </c>
      <c r="J1312" s="832" t="s">
        <v>2645</v>
      </c>
      <c r="K1312" s="832" t="s">
        <v>2646</v>
      </c>
      <c r="L1312" s="835">
        <v>410</v>
      </c>
      <c r="M1312" s="835">
        <v>20090</v>
      </c>
      <c r="N1312" s="832">
        <v>49</v>
      </c>
      <c r="O1312" s="836">
        <v>49</v>
      </c>
      <c r="P1312" s="835">
        <v>14350</v>
      </c>
      <c r="Q1312" s="837">
        <v>0.7142857142857143</v>
      </c>
      <c r="R1312" s="832">
        <v>35</v>
      </c>
      <c r="S1312" s="837">
        <v>0.7142857142857143</v>
      </c>
      <c r="T1312" s="836">
        <v>35</v>
      </c>
      <c r="U1312" s="838">
        <v>0.7142857142857143</v>
      </c>
    </row>
    <row r="1313" spans="1:21" ht="14.4" customHeight="1" x14ac:dyDescent="0.3">
      <c r="A1313" s="831">
        <v>4</v>
      </c>
      <c r="B1313" s="832" t="s">
        <v>2047</v>
      </c>
      <c r="C1313" s="832" t="s">
        <v>2054</v>
      </c>
      <c r="D1313" s="833" t="s">
        <v>3990</v>
      </c>
      <c r="E1313" s="834" t="s">
        <v>2096</v>
      </c>
      <c r="F1313" s="832" t="s">
        <v>2050</v>
      </c>
      <c r="G1313" s="832" t="s">
        <v>2643</v>
      </c>
      <c r="H1313" s="832" t="s">
        <v>576</v>
      </c>
      <c r="I1313" s="832" t="s">
        <v>2727</v>
      </c>
      <c r="J1313" s="832" t="s">
        <v>2728</v>
      </c>
      <c r="K1313" s="832" t="s">
        <v>2729</v>
      </c>
      <c r="L1313" s="835">
        <v>566</v>
      </c>
      <c r="M1313" s="835">
        <v>14150</v>
      </c>
      <c r="N1313" s="832">
        <v>25</v>
      </c>
      <c r="O1313" s="836">
        <v>25</v>
      </c>
      <c r="P1313" s="835">
        <v>3962</v>
      </c>
      <c r="Q1313" s="837">
        <v>0.28000000000000003</v>
      </c>
      <c r="R1313" s="832">
        <v>7</v>
      </c>
      <c r="S1313" s="837">
        <v>0.28000000000000003</v>
      </c>
      <c r="T1313" s="836">
        <v>7</v>
      </c>
      <c r="U1313" s="838">
        <v>0.28000000000000003</v>
      </c>
    </row>
    <row r="1314" spans="1:21" ht="14.4" customHeight="1" x14ac:dyDescent="0.3">
      <c r="A1314" s="831">
        <v>4</v>
      </c>
      <c r="B1314" s="832" t="s">
        <v>2047</v>
      </c>
      <c r="C1314" s="832" t="s">
        <v>2054</v>
      </c>
      <c r="D1314" s="833" t="s">
        <v>3990</v>
      </c>
      <c r="E1314" s="834" t="s">
        <v>2096</v>
      </c>
      <c r="F1314" s="832" t="s">
        <v>2050</v>
      </c>
      <c r="G1314" s="832" t="s">
        <v>2647</v>
      </c>
      <c r="H1314" s="832" t="s">
        <v>576</v>
      </c>
      <c r="I1314" s="832" t="s">
        <v>3634</v>
      </c>
      <c r="J1314" s="832" t="s">
        <v>3635</v>
      </c>
      <c r="K1314" s="832" t="s">
        <v>3636</v>
      </c>
      <c r="L1314" s="835">
        <v>1800</v>
      </c>
      <c r="M1314" s="835">
        <v>43200</v>
      </c>
      <c r="N1314" s="832">
        <v>24</v>
      </c>
      <c r="O1314" s="836">
        <v>20</v>
      </c>
      <c r="P1314" s="835">
        <v>18000</v>
      </c>
      <c r="Q1314" s="837">
        <v>0.41666666666666669</v>
      </c>
      <c r="R1314" s="832">
        <v>10</v>
      </c>
      <c r="S1314" s="837">
        <v>0.41666666666666669</v>
      </c>
      <c r="T1314" s="836">
        <v>9</v>
      </c>
      <c r="U1314" s="838">
        <v>0.45</v>
      </c>
    </row>
    <row r="1315" spans="1:21" ht="14.4" customHeight="1" x14ac:dyDescent="0.3">
      <c r="A1315" s="831">
        <v>4</v>
      </c>
      <c r="B1315" s="832" t="s">
        <v>2047</v>
      </c>
      <c r="C1315" s="832" t="s">
        <v>2054</v>
      </c>
      <c r="D1315" s="833" t="s">
        <v>3990</v>
      </c>
      <c r="E1315" s="834" t="s">
        <v>2096</v>
      </c>
      <c r="F1315" s="832" t="s">
        <v>2050</v>
      </c>
      <c r="G1315" s="832" t="s">
        <v>2647</v>
      </c>
      <c r="H1315" s="832" t="s">
        <v>576</v>
      </c>
      <c r="I1315" s="832" t="s">
        <v>3637</v>
      </c>
      <c r="J1315" s="832" t="s">
        <v>3638</v>
      </c>
      <c r="K1315" s="832" t="s">
        <v>3639</v>
      </c>
      <c r="L1315" s="835">
        <v>500</v>
      </c>
      <c r="M1315" s="835">
        <v>31000</v>
      </c>
      <c r="N1315" s="832">
        <v>62</v>
      </c>
      <c r="O1315" s="836">
        <v>52</v>
      </c>
      <c r="P1315" s="835">
        <v>28500</v>
      </c>
      <c r="Q1315" s="837">
        <v>0.91935483870967738</v>
      </c>
      <c r="R1315" s="832">
        <v>57</v>
      </c>
      <c r="S1315" s="837">
        <v>0.91935483870967738</v>
      </c>
      <c r="T1315" s="836">
        <v>48</v>
      </c>
      <c r="U1315" s="838">
        <v>0.92307692307692313</v>
      </c>
    </row>
    <row r="1316" spans="1:21" ht="14.4" customHeight="1" x14ac:dyDescent="0.3">
      <c r="A1316" s="831">
        <v>4</v>
      </c>
      <c r="B1316" s="832" t="s">
        <v>2047</v>
      </c>
      <c r="C1316" s="832" t="s">
        <v>2054</v>
      </c>
      <c r="D1316" s="833" t="s">
        <v>3990</v>
      </c>
      <c r="E1316" s="834" t="s">
        <v>2096</v>
      </c>
      <c r="F1316" s="832" t="s">
        <v>2050</v>
      </c>
      <c r="G1316" s="832" t="s">
        <v>2647</v>
      </c>
      <c r="H1316" s="832" t="s">
        <v>576</v>
      </c>
      <c r="I1316" s="832" t="s">
        <v>3640</v>
      </c>
      <c r="J1316" s="832" t="s">
        <v>3641</v>
      </c>
      <c r="K1316" s="832" t="s">
        <v>3642</v>
      </c>
      <c r="L1316" s="835">
        <v>1300</v>
      </c>
      <c r="M1316" s="835">
        <v>24700</v>
      </c>
      <c r="N1316" s="832">
        <v>19</v>
      </c>
      <c r="O1316" s="836">
        <v>19</v>
      </c>
      <c r="P1316" s="835">
        <v>14300</v>
      </c>
      <c r="Q1316" s="837">
        <v>0.57894736842105265</v>
      </c>
      <c r="R1316" s="832">
        <v>11</v>
      </c>
      <c r="S1316" s="837">
        <v>0.57894736842105265</v>
      </c>
      <c r="T1316" s="836">
        <v>11</v>
      </c>
      <c r="U1316" s="838">
        <v>0.57894736842105265</v>
      </c>
    </row>
    <row r="1317" spans="1:21" ht="14.4" customHeight="1" x14ac:dyDescent="0.3">
      <c r="A1317" s="831">
        <v>4</v>
      </c>
      <c r="B1317" s="832" t="s">
        <v>2047</v>
      </c>
      <c r="C1317" s="832" t="s">
        <v>2054</v>
      </c>
      <c r="D1317" s="833" t="s">
        <v>3990</v>
      </c>
      <c r="E1317" s="834" t="s">
        <v>2098</v>
      </c>
      <c r="F1317" s="832" t="s">
        <v>2048</v>
      </c>
      <c r="G1317" s="832" t="s">
        <v>3643</v>
      </c>
      <c r="H1317" s="832" t="s">
        <v>576</v>
      </c>
      <c r="I1317" s="832" t="s">
        <v>3644</v>
      </c>
      <c r="J1317" s="832" t="s">
        <v>3645</v>
      </c>
      <c r="K1317" s="832" t="s">
        <v>3646</v>
      </c>
      <c r="L1317" s="835">
        <v>57.76</v>
      </c>
      <c r="M1317" s="835">
        <v>57.76</v>
      </c>
      <c r="N1317" s="832">
        <v>1</v>
      </c>
      <c r="O1317" s="836">
        <v>1</v>
      </c>
      <c r="P1317" s="835">
        <v>57.76</v>
      </c>
      <c r="Q1317" s="837">
        <v>1</v>
      </c>
      <c r="R1317" s="832">
        <v>1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4</v>
      </c>
      <c r="B1318" s="832" t="s">
        <v>2047</v>
      </c>
      <c r="C1318" s="832" t="s">
        <v>2054</v>
      </c>
      <c r="D1318" s="833" t="s">
        <v>3990</v>
      </c>
      <c r="E1318" s="834" t="s">
        <v>2098</v>
      </c>
      <c r="F1318" s="832" t="s">
        <v>2048</v>
      </c>
      <c r="G1318" s="832" t="s">
        <v>2122</v>
      </c>
      <c r="H1318" s="832" t="s">
        <v>628</v>
      </c>
      <c r="I1318" s="832" t="s">
        <v>3647</v>
      </c>
      <c r="J1318" s="832" t="s">
        <v>751</v>
      </c>
      <c r="K1318" s="832" t="s">
        <v>3648</v>
      </c>
      <c r="L1318" s="835">
        <v>277.12</v>
      </c>
      <c r="M1318" s="835">
        <v>1385.6</v>
      </c>
      <c r="N1318" s="832">
        <v>5</v>
      </c>
      <c r="O1318" s="836">
        <v>1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4</v>
      </c>
      <c r="B1319" s="832" t="s">
        <v>2047</v>
      </c>
      <c r="C1319" s="832" t="s">
        <v>2054</v>
      </c>
      <c r="D1319" s="833" t="s">
        <v>3990</v>
      </c>
      <c r="E1319" s="834" t="s">
        <v>2098</v>
      </c>
      <c r="F1319" s="832" t="s">
        <v>2048</v>
      </c>
      <c r="G1319" s="832" t="s">
        <v>2112</v>
      </c>
      <c r="H1319" s="832" t="s">
        <v>628</v>
      </c>
      <c r="I1319" s="832" t="s">
        <v>1983</v>
      </c>
      <c r="J1319" s="832" t="s">
        <v>1020</v>
      </c>
      <c r="K1319" s="832" t="s">
        <v>1984</v>
      </c>
      <c r="L1319" s="835">
        <v>154.36000000000001</v>
      </c>
      <c r="M1319" s="835">
        <v>154.36000000000001</v>
      </c>
      <c r="N1319" s="832">
        <v>1</v>
      </c>
      <c r="O1319" s="836">
        <v>1</v>
      </c>
      <c r="P1319" s="835">
        <v>154.36000000000001</v>
      </c>
      <c r="Q1319" s="837">
        <v>1</v>
      </c>
      <c r="R1319" s="832">
        <v>1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4</v>
      </c>
      <c r="B1320" s="832" t="s">
        <v>2047</v>
      </c>
      <c r="C1320" s="832" t="s">
        <v>2054</v>
      </c>
      <c r="D1320" s="833" t="s">
        <v>3990</v>
      </c>
      <c r="E1320" s="834" t="s">
        <v>2098</v>
      </c>
      <c r="F1320" s="832" t="s">
        <v>2048</v>
      </c>
      <c r="G1320" s="832" t="s">
        <v>3337</v>
      </c>
      <c r="H1320" s="832" t="s">
        <v>628</v>
      </c>
      <c r="I1320" s="832" t="s">
        <v>3649</v>
      </c>
      <c r="J1320" s="832" t="s">
        <v>3650</v>
      </c>
      <c r="K1320" s="832" t="s">
        <v>754</v>
      </c>
      <c r="L1320" s="835">
        <v>127.34</v>
      </c>
      <c r="M1320" s="835">
        <v>2546.8000000000002</v>
      </c>
      <c r="N1320" s="832">
        <v>20</v>
      </c>
      <c r="O1320" s="836">
        <v>1</v>
      </c>
      <c r="P1320" s="835">
        <v>2546.8000000000002</v>
      </c>
      <c r="Q1320" s="837">
        <v>1</v>
      </c>
      <c r="R1320" s="832">
        <v>20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4</v>
      </c>
      <c r="B1321" s="832" t="s">
        <v>2047</v>
      </c>
      <c r="C1321" s="832" t="s">
        <v>2054</v>
      </c>
      <c r="D1321" s="833" t="s">
        <v>3990</v>
      </c>
      <c r="E1321" s="834" t="s">
        <v>2098</v>
      </c>
      <c r="F1321" s="832" t="s">
        <v>2048</v>
      </c>
      <c r="G1321" s="832" t="s">
        <v>3337</v>
      </c>
      <c r="H1321" s="832" t="s">
        <v>628</v>
      </c>
      <c r="I1321" s="832" t="s">
        <v>3338</v>
      </c>
      <c r="J1321" s="832" t="s">
        <v>3339</v>
      </c>
      <c r="K1321" s="832" t="s">
        <v>3340</v>
      </c>
      <c r="L1321" s="835">
        <v>194.26</v>
      </c>
      <c r="M1321" s="835">
        <v>4079.4599999999996</v>
      </c>
      <c r="N1321" s="832">
        <v>21</v>
      </c>
      <c r="O1321" s="836">
        <v>2</v>
      </c>
      <c r="P1321" s="835">
        <v>4079.4599999999996</v>
      </c>
      <c r="Q1321" s="837">
        <v>1</v>
      </c>
      <c r="R1321" s="832">
        <v>21</v>
      </c>
      <c r="S1321" s="837">
        <v>1</v>
      </c>
      <c r="T1321" s="836">
        <v>2</v>
      </c>
      <c r="U1321" s="838">
        <v>1</v>
      </c>
    </row>
    <row r="1322" spans="1:21" ht="14.4" customHeight="1" x14ac:dyDescent="0.3">
      <c r="A1322" s="831">
        <v>4</v>
      </c>
      <c r="B1322" s="832" t="s">
        <v>2047</v>
      </c>
      <c r="C1322" s="832" t="s">
        <v>2054</v>
      </c>
      <c r="D1322" s="833" t="s">
        <v>3990</v>
      </c>
      <c r="E1322" s="834" t="s">
        <v>2098</v>
      </c>
      <c r="F1322" s="832" t="s">
        <v>2048</v>
      </c>
      <c r="G1322" s="832" t="s">
        <v>3337</v>
      </c>
      <c r="H1322" s="832" t="s">
        <v>576</v>
      </c>
      <c r="I1322" s="832" t="s">
        <v>3651</v>
      </c>
      <c r="J1322" s="832" t="s">
        <v>3652</v>
      </c>
      <c r="K1322" s="832" t="s">
        <v>3653</v>
      </c>
      <c r="L1322" s="835">
        <v>1167.1300000000001</v>
      </c>
      <c r="M1322" s="835">
        <v>12838.43</v>
      </c>
      <c r="N1322" s="832">
        <v>11</v>
      </c>
      <c r="O1322" s="836">
        <v>3</v>
      </c>
      <c r="P1322" s="835">
        <v>8169.9100000000008</v>
      </c>
      <c r="Q1322" s="837">
        <v>0.63636363636363635</v>
      </c>
      <c r="R1322" s="832">
        <v>7</v>
      </c>
      <c r="S1322" s="837">
        <v>0.63636363636363635</v>
      </c>
      <c r="T1322" s="836">
        <v>2</v>
      </c>
      <c r="U1322" s="838">
        <v>0.66666666666666663</v>
      </c>
    </row>
    <row r="1323" spans="1:21" ht="14.4" customHeight="1" x14ac:dyDescent="0.3">
      <c r="A1323" s="831">
        <v>4</v>
      </c>
      <c r="B1323" s="832" t="s">
        <v>2047</v>
      </c>
      <c r="C1323" s="832" t="s">
        <v>2054</v>
      </c>
      <c r="D1323" s="833" t="s">
        <v>3990</v>
      </c>
      <c r="E1323" s="834" t="s">
        <v>2099</v>
      </c>
      <c r="F1323" s="832" t="s">
        <v>2048</v>
      </c>
      <c r="G1323" s="832" t="s">
        <v>2809</v>
      </c>
      <c r="H1323" s="832" t="s">
        <v>576</v>
      </c>
      <c r="I1323" s="832" t="s">
        <v>1986</v>
      </c>
      <c r="J1323" s="832" t="s">
        <v>1092</v>
      </c>
      <c r="K1323" s="832" t="s">
        <v>1277</v>
      </c>
      <c r="L1323" s="835">
        <v>72.55</v>
      </c>
      <c r="M1323" s="835">
        <v>72.55</v>
      </c>
      <c r="N1323" s="832">
        <v>1</v>
      </c>
      <c r="O1323" s="836">
        <v>0.5</v>
      </c>
      <c r="P1323" s="835">
        <v>72.55</v>
      </c>
      <c r="Q1323" s="837">
        <v>1</v>
      </c>
      <c r="R1323" s="832">
        <v>1</v>
      </c>
      <c r="S1323" s="837">
        <v>1</v>
      </c>
      <c r="T1323" s="836">
        <v>0.5</v>
      </c>
      <c r="U1323" s="838">
        <v>1</v>
      </c>
    </row>
    <row r="1324" spans="1:21" ht="14.4" customHeight="1" x14ac:dyDescent="0.3">
      <c r="A1324" s="831">
        <v>4</v>
      </c>
      <c r="B1324" s="832" t="s">
        <v>2047</v>
      </c>
      <c r="C1324" s="832" t="s">
        <v>2054</v>
      </c>
      <c r="D1324" s="833" t="s">
        <v>3990</v>
      </c>
      <c r="E1324" s="834" t="s">
        <v>2099</v>
      </c>
      <c r="F1324" s="832" t="s">
        <v>2048</v>
      </c>
      <c r="G1324" s="832" t="s">
        <v>3138</v>
      </c>
      <c r="H1324" s="832" t="s">
        <v>576</v>
      </c>
      <c r="I1324" s="832" t="s">
        <v>3654</v>
      </c>
      <c r="J1324" s="832" t="s">
        <v>3655</v>
      </c>
      <c r="K1324" s="832" t="s">
        <v>3656</v>
      </c>
      <c r="L1324" s="835">
        <v>62.47</v>
      </c>
      <c r="M1324" s="835">
        <v>124.94</v>
      </c>
      <c r="N1324" s="832">
        <v>2</v>
      </c>
      <c r="O1324" s="836">
        <v>1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4</v>
      </c>
      <c r="B1325" s="832" t="s">
        <v>2047</v>
      </c>
      <c r="C1325" s="832" t="s">
        <v>2054</v>
      </c>
      <c r="D1325" s="833" t="s">
        <v>3990</v>
      </c>
      <c r="E1325" s="834" t="s">
        <v>2099</v>
      </c>
      <c r="F1325" s="832" t="s">
        <v>2048</v>
      </c>
      <c r="G1325" s="832" t="s">
        <v>2811</v>
      </c>
      <c r="H1325" s="832" t="s">
        <v>576</v>
      </c>
      <c r="I1325" s="832" t="s">
        <v>3657</v>
      </c>
      <c r="J1325" s="832" t="s">
        <v>3658</v>
      </c>
      <c r="K1325" s="832" t="s">
        <v>3659</v>
      </c>
      <c r="L1325" s="835">
        <v>58.52</v>
      </c>
      <c r="M1325" s="835">
        <v>117.04</v>
      </c>
      <c r="N1325" s="832">
        <v>2</v>
      </c>
      <c r="O1325" s="836">
        <v>1</v>
      </c>
      <c r="P1325" s="835">
        <v>58.52</v>
      </c>
      <c r="Q1325" s="837">
        <v>0.5</v>
      </c>
      <c r="R1325" s="832">
        <v>1</v>
      </c>
      <c r="S1325" s="837">
        <v>0.5</v>
      </c>
      <c r="T1325" s="836">
        <v>0.5</v>
      </c>
      <c r="U1325" s="838">
        <v>0.5</v>
      </c>
    </row>
    <row r="1326" spans="1:21" ht="14.4" customHeight="1" x14ac:dyDescent="0.3">
      <c r="A1326" s="831">
        <v>4</v>
      </c>
      <c r="B1326" s="832" t="s">
        <v>2047</v>
      </c>
      <c r="C1326" s="832" t="s">
        <v>2054</v>
      </c>
      <c r="D1326" s="833" t="s">
        <v>3990</v>
      </c>
      <c r="E1326" s="834" t="s">
        <v>2099</v>
      </c>
      <c r="F1326" s="832" t="s">
        <v>2048</v>
      </c>
      <c r="G1326" s="832" t="s">
        <v>2864</v>
      </c>
      <c r="H1326" s="832" t="s">
        <v>576</v>
      </c>
      <c r="I1326" s="832" t="s">
        <v>3660</v>
      </c>
      <c r="J1326" s="832" t="s">
        <v>3661</v>
      </c>
      <c r="K1326" s="832" t="s">
        <v>1038</v>
      </c>
      <c r="L1326" s="835">
        <v>170.52</v>
      </c>
      <c r="M1326" s="835">
        <v>341.04</v>
      </c>
      <c r="N1326" s="832">
        <v>2</v>
      </c>
      <c r="O1326" s="836">
        <v>1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4</v>
      </c>
      <c r="B1327" s="832" t="s">
        <v>2047</v>
      </c>
      <c r="C1327" s="832" t="s">
        <v>2054</v>
      </c>
      <c r="D1327" s="833" t="s">
        <v>3990</v>
      </c>
      <c r="E1327" s="834" t="s">
        <v>2099</v>
      </c>
      <c r="F1327" s="832" t="s">
        <v>2048</v>
      </c>
      <c r="G1327" s="832" t="s">
        <v>3662</v>
      </c>
      <c r="H1327" s="832" t="s">
        <v>576</v>
      </c>
      <c r="I1327" s="832" t="s">
        <v>3663</v>
      </c>
      <c r="J1327" s="832" t="s">
        <v>3664</v>
      </c>
      <c r="K1327" s="832" t="s">
        <v>3665</v>
      </c>
      <c r="L1327" s="835">
        <v>3480.65</v>
      </c>
      <c r="M1327" s="835">
        <v>6961.3</v>
      </c>
      <c r="N1327" s="832">
        <v>2</v>
      </c>
      <c r="O1327" s="836">
        <v>1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4</v>
      </c>
      <c r="B1328" s="832" t="s">
        <v>2047</v>
      </c>
      <c r="C1328" s="832" t="s">
        <v>2054</v>
      </c>
      <c r="D1328" s="833" t="s">
        <v>3990</v>
      </c>
      <c r="E1328" s="834" t="s">
        <v>2099</v>
      </c>
      <c r="F1328" s="832" t="s">
        <v>2048</v>
      </c>
      <c r="G1328" s="832" t="s">
        <v>3666</v>
      </c>
      <c r="H1328" s="832" t="s">
        <v>576</v>
      </c>
      <c r="I1328" s="832" t="s">
        <v>3667</v>
      </c>
      <c r="J1328" s="832" t="s">
        <v>3668</v>
      </c>
      <c r="K1328" s="832" t="s">
        <v>3669</v>
      </c>
      <c r="L1328" s="835">
        <v>416.52</v>
      </c>
      <c r="M1328" s="835">
        <v>833.04</v>
      </c>
      <c r="N1328" s="832">
        <v>2</v>
      </c>
      <c r="O1328" s="836">
        <v>0.5</v>
      </c>
      <c r="P1328" s="835">
        <v>833.04</v>
      </c>
      <c r="Q1328" s="837">
        <v>1</v>
      </c>
      <c r="R1328" s="832">
        <v>2</v>
      </c>
      <c r="S1328" s="837">
        <v>1</v>
      </c>
      <c r="T1328" s="836">
        <v>0.5</v>
      </c>
      <c r="U1328" s="838">
        <v>1</v>
      </c>
    </row>
    <row r="1329" spans="1:21" ht="14.4" customHeight="1" x14ac:dyDescent="0.3">
      <c r="A1329" s="831">
        <v>4</v>
      </c>
      <c r="B1329" s="832" t="s">
        <v>2047</v>
      </c>
      <c r="C1329" s="832" t="s">
        <v>2054</v>
      </c>
      <c r="D1329" s="833" t="s">
        <v>3990</v>
      </c>
      <c r="E1329" s="834" t="s">
        <v>2099</v>
      </c>
      <c r="F1329" s="832" t="s">
        <v>2048</v>
      </c>
      <c r="G1329" s="832" t="s">
        <v>3666</v>
      </c>
      <c r="H1329" s="832" t="s">
        <v>628</v>
      </c>
      <c r="I1329" s="832" t="s">
        <v>3670</v>
      </c>
      <c r="J1329" s="832" t="s">
        <v>3671</v>
      </c>
      <c r="K1329" s="832" t="s">
        <v>3672</v>
      </c>
      <c r="L1329" s="835">
        <v>416.52</v>
      </c>
      <c r="M1329" s="835">
        <v>833.04</v>
      </c>
      <c r="N1329" s="832">
        <v>2</v>
      </c>
      <c r="O1329" s="836">
        <v>1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4</v>
      </c>
      <c r="B1330" s="832" t="s">
        <v>2047</v>
      </c>
      <c r="C1330" s="832" t="s">
        <v>2054</v>
      </c>
      <c r="D1330" s="833" t="s">
        <v>3990</v>
      </c>
      <c r="E1330" s="834" t="s">
        <v>2099</v>
      </c>
      <c r="F1330" s="832" t="s">
        <v>2048</v>
      </c>
      <c r="G1330" s="832" t="s">
        <v>2104</v>
      </c>
      <c r="H1330" s="832" t="s">
        <v>576</v>
      </c>
      <c r="I1330" s="832" t="s">
        <v>2105</v>
      </c>
      <c r="J1330" s="832" t="s">
        <v>2106</v>
      </c>
      <c r="K1330" s="832" t="s">
        <v>2107</v>
      </c>
      <c r="L1330" s="835">
        <v>0</v>
      </c>
      <c r="M1330" s="835">
        <v>0</v>
      </c>
      <c r="N1330" s="832">
        <v>1</v>
      </c>
      <c r="O1330" s="836">
        <v>1</v>
      </c>
      <c r="P1330" s="835">
        <v>0</v>
      </c>
      <c r="Q1330" s="837"/>
      <c r="R1330" s="832">
        <v>1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4</v>
      </c>
      <c r="B1331" s="832" t="s">
        <v>2047</v>
      </c>
      <c r="C1331" s="832" t="s">
        <v>2054</v>
      </c>
      <c r="D1331" s="833" t="s">
        <v>3990</v>
      </c>
      <c r="E1331" s="834" t="s">
        <v>2099</v>
      </c>
      <c r="F1331" s="832" t="s">
        <v>2048</v>
      </c>
      <c r="G1331" s="832" t="s">
        <v>3291</v>
      </c>
      <c r="H1331" s="832" t="s">
        <v>576</v>
      </c>
      <c r="I1331" s="832" t="s">
        <v>3347</v>
      </c>
      <c r="J1331" s="832" t="s">
        <v>3348</v>
      </c>
      <c r="K1331" s="832" t="s">
        <v>3349</v>
      </c>
      <c r="L1331" s="835">
        <v>300.33</v>
      </c>
      <c r="M1331" s="835">
        <v>300.33</v>
      </c>
      <c r="N1331" s="832">
        <v>1</v>
      </c>
      <c r="O1331" s="836">
        <v>0.5</v>
      </c>
      <c r="P1331" s="835">
        <v>300.33</v>
      </c>
      <c r="Q1331" s="837">
        <v>1</v>
      </c>
      <c r="R1331" s="832">
        <v>1</v>
      </c>
      <c r="S1331" s="837">
        <v>1</v>
      </c>
      <c r="T1331" s="836">
        <v>0.5</v>
      </c>
      <c r="U1331" s="838">
        <v>1</v>
      </c>
    </row>
    <row r="1332" spans="1:21" ht="14.4" customHeight="1" x14ac:dyDescent="0.3">
      <c r="A1332" s="831">
        <v>4</v>
      </c>
      <c r="B1332" s="832" t="s">
        <v>2047</v>
      </c>
      <c r="C1332" s="832" t="s">
        <v>2054</v>
      </c>
      <c r="D1332" s="833" t="s">
        <v>3990</v>
      </c>
      <c r="E1332" s="834" t="s">
        <v>2099</v>
      </c>
      <c r="F1332" s="832" t="s">
        <v>2048</v>
      </c>
      <c r="G1332" s="832" t="s">
        <v>3291</v>
      </c>
      <c r="H1332" s="832" t="s">
        <v>576</v>
      </c>
      <c r="I1332" s="832" t="s">
        <v>3673</v>
      </c>
      <c r="J1332" s="832" t="s">
        <v>3348</v>
      </c>
      <c r="K1332" s="832" t="s">
        <v>3349</v>
      </c>
      <c r="L1332" s="835">
        <v>300.33</v>
      </c>
      <c r="M1332" s="835">
        <v>300.33</v>
      </c>
      <c r="N1332" s="832">
        <v>1</v>
      </c>
      <c r="O1332" s="836">
        <v>0.5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4</v>
      </c>
      <c r="B1333" s="832" t="s">
        <v>2047</v>
      </c>
      <c r="C1333" s="832" t="s">
        <v>2054</v>
      </c>
      <c r="D1333" s="833" t="s">
        <v>3990</v>
      </c>
      <c r="E1333" s="834" t="s">
        <v>2099</v>
      </c>
      <c r="F1333" s="832" t="s">
        <v>2048</v>
      </c>
      <c r="G1333" s="832" t="s">
        <v>2693</v>
      </c>
      <c r="H1333" s="832" t="s">
        <v>576</v>
      </c>
      <c r="I1333" s="832" t="s">
        <v>3575</v>
      </c>
      <c r="J1333" s="832" t="s">
        <v>3576</v>
      </c>
      <c r="K1333" s="832" t="s">
        <v>3577</v>
      </c>
      <c r="L1333" s="835">
        <v>52.75</v>
      </c>
      <c r="M1333" s="835">
        <v>105.5</v>
      </c>
      <c r="N1333" s="832">
        <v>2</v>
      </c>
      <c r="O1333" s="836">
        <v>1</v>
      </c>
      <c r="P1333" s="835">
        <v>52.75</v>
      </c>
      <c r="Q1333" s="837">
        <v>0.5</v>
      </c>
      <c r="R1333" s="832">
        <v>1</v>
      </c>
      <c r="S1333" s="837">
        <v>0.5</v>
      </c>
      <c r="T1333" s="836">
        <v>0.5</v>
      </c>
      <c r="U1333" s="838">
        <v>0.5</v>
      </c>
    </row>
    <row r="1334" spans="1:21" ht="14.4" customHeight="1" x14ac:dyDescent="0.3">
      <c r="A1334" s="831">
        <v>4</v>
      </c>
      <c r="B1334" s="832" t="s">
        <v>2047</v>
      </c>
      <c r="C1334" s="832" t="s">
        <v>2054</v>
      </c>
      <c r="D1334" s="833" t="s">
        <v>3990</v>
      </c>
      <c r="E1334" s="834" t="s">
        <v>2099</v>
      </c>
      <c r="F1334" s="832" t="s">
        <v>2048</v>
      </c>
      <c r="G1334" s="832" t="s">
        <v>3674</v>
      </c>
      <c r="H1334" s="832" t="s">
        <v>576</v>
      </c>
      <c r="I1334" s="832" t="s">
        <v>3675</v>
      </c>
      <c r="J1334" s="832" t="s">
        <v>3676</v>
      </c>
      <c r="K1334" s="832" t="s">
        <v>3677</v>
      </c>
      <c r="L1334" s="835">
        <v>1776.68</v>
      </c>
      <c r="M1334" s="835">
        <v>1776.68</v>
      </c>
      <c r="N1334" s="832">
        <v>1</v>
      </c>
      <c r="O1334" s="836">
        <v>0.5</v>
      </c>
      <c r="P1334" s="835">
        <v>1776.68</v>
      </c>
      <c r="Q1334" s="837">
        <v>1</v>
      </c>
      <c r="R1334" s="832">
        <v>1</v>
      </c>
      <c r="S1334" s="837">
        <v>1</v>
      </c>
      <c r="T1334" s="836">
        <v>0.5</v>
      </c>
      <c r="U1334" s="838">
        <v>1</v>
      </c>
    </row>
    <row r="1335" spans="1:21" ht="14.4" customHeight="1" x14ac:dyDescent="0.3">
      <c r="A1335" s="831">
        <v>4</v>
      </c>
      <c r="B1335" s="832" t="s">
        <v>2047</v>
      </c>
      <c r="C1335" s="832" t="s">
        <v>2054</v>
      </c>
      <c r="D1335" s="833" t="s">
        <v>3990</v>
      </c>
      <c r="E1335" s="834" t="s">
        <v>2099</v>
      </c>
      <c r="F1335" s="832" t="s">
        <v>2048</v>
      </c>
      <c r="G1335" s="832" t="s">
        <v>2227</v>
      </c>
      <c r="H1335" s="832" t="s">
        <v>576</v>
      </c>
      <c r="I1335" s="832" t="s">
        <v>2228</v>
      </c>
      <c r="J1335" s="832" t="s">
        <v>745</v>
      </c>
      <c r="K1335" s="832" t="s">
        <v>2229</v>
      </c>
      <c r="L1335" s="835">
        <v>248.55</v>
      </c>
      <c r="M1335" s="835">
        <v>3976.7999999999997</v>
      </c>
      <c r="N1335" s="832">
        <v>16</v>
      </c>
      <c r="O1335" s="836">
        <v>15.5</v>
      </c>
      <c r="P1335" s="835">
        <v>1739.85</v>
      </c>
      <c r="Q1335" s="837">
        <v>0.4375</v>
      </c>
      <c r="R1335" s="832">
        <v>7</v>
      </c>
      <c r="S1335" s="837">
        <v>0.4375</v>
      </c>
      <c r="T1335" s="836">
        <v>6.5</v>
      </c>
      <c r="U1335" s="838">
        <v>0.41935483870967744</v>
      </c>
    </row>
    <row r="1336" spans="1:21" ht="14.4" customHeight="1" x14ac:dyDescent="0.3">
      <c r="A1336" s="831">
        <v>4</v>
      </c>
      <c r="B1336" s="832" t="s">
        <v>2047</v>
      </c>
      <c r="C1336" s="832" t="s">
        <v>2054</v>
      </c>
      <c r="D1336" s="833" t="s">
        <v>3990</v>
      </c>
      <c r="E1336" s="834" t="s">
        <v>2099</v>
      </c>
      <c r="F1336" s="832" t="s">
        <v>2048</v>
      </c>
      <c r="G1336" s="832" t="s">
        <v>2899</v>
      </c>
      <c r="H1336" s="832" t="s">
        <v>576</v>
      </c>
      <c r="I1336" s="832" t="s">
        <v>2900</v>
      </c>
      <c r="J1336" s="832" t="s">
        <v>2901</v>
      </c>
      <c r="K1336" s="832" t="s">
        <v>2902</v>
      </c>
      <c r="L1336" s="835">
        <v>90.95</v>
      </c>
      <c r="M1336" s="835">
        <v>636.65000000000009</v>
      </c>
      <c r="N1336" s="832">
        <v>7</v>
      </c>
      <c r="O1336" s="836">
        <v>3</v>
      </c>
      <c r="P1336" s="835">
        <v>636.65000000000009</v>
      </c>
      <c r="Q1336" s="837">
        <v>1</v>
      </c>
      <c r="R1336" s="832">
        <v>7</v>
      </c>
      <c r="S1336" s="837">
        <v>1</v>
      </c>
      <c r="T1336" s="836">
        <v>3</v>
      </c>
      <c r="U1336" s="838">
        <v>1</v>
      </c>
    </row>
    <row r="1337" spans="1:21" ht="14.4" customHeight="1" x14ac:dyDescent="0.3">
      <c r="A1337" s="831">
        <v>4</v>
      </c>
      <c r="B1337" s="832" t="s">
        <v>2047</v>
      </c>
      <c r="C1337" s="832" t="s">
        <v>2054</v>
      </c>
      <c r="D1337" s="833" t="s">
        <v>3990</v>
      </c>
      <c r="E1337" s="834" t="s">
        <v>2099</v>
      </c>
      <c r="F1337" s="832" t="s">
        <v>2048</v>
      </c>
      <c r="G1337" s="832" t="s">
        <v>2169</v>
      </c>
      <c r="H1337" s="832" t="s">
        <v>576</v>
      </c>
      <c r="I1337" s="832" t="s">
        <v>2170</v>
      </c>
      <c r="J1337" s="832" t="s">
        <v>650</v>
      </c>
      <c r="K1337" s="832" t="s">
        <v>1145</v>
      </c>
      <c r="L1337" s="835">
        <v>35.25</v>
      </c>
      <c r="M1337" s="835">
        <v>70.5</v>
      </c>
      <c r="N1337" s="832">
        <v>2</v>
      </c>
      <c r="O1337" s="836">
        <v>1</v>
      </c>
      <c r="P1337" s="835">
        <v>70.5</v>
      </c>
      <c r="Q1337" s="837">
        <v>1</v>
      </c>
      <c r="R1337" s="832">
        <v>2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4</v>
      </c>
      <c r="B1338" s="832" t="s">
        <v>2047</v>
      </c>
      <c r="C1338" s="832" t="s">
        <v>2054</v>
      </c>
      <c r="D1338" s="833" t="s">
        <v>3990</v>
      </c>
      <c r="E1338" s="834" t="s">
        <v>2099</v>
      </c>
      <c r="F1338" s="832" t="s">
        <v>2048</v>
      </c>
      <c r="G1338" s="832" t="s">
        <v>2169</v>
      </c>
      <c r="H1338" s="832" t="s">
        <v>576</v>
      </c>
      <c r="I1338" s="832" t="s">
        <v>2182</v>
      </c>
      <c r="J1338" s="832" t="s">
        <v>650</v>
      </c>
      <c r="K1338" s="832" t="s">
        <v>2183</v>
      </c>
      <c r="L1338" s="835">
        <v>35.25</v>
      </c>
      <c r="M1338" s="835">
        <v>35.25</v>
      </c>
      <c r="N1338" s="832">
        <v>1</v>
      </c>
      <c r="O1338" s="836">
        <v>1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4</v>
      </c>
      <c r="B1339" s="832" t="s">
        <v>2047</v>
      </c>
      <c r="C1339" s="832" t="s">
        <v>2054</v>
      </c>
      <c r="D1339" s="833" t="s">
        <v>3990</v>
      </c>
      <c r="E1339" s="834" t="s">
        <v>2099</v>
      </c>
      <c r="F1339" s="832" t="s">
        <v>2048</v>
      </c>
      <c r="G1339" s="832" t="s">
        <v>2169</v>
      </c>
      <c r="H1339" s="832" t="s">
        <v>576</v>
      </c>
      <c r="I1339" s="832" t="s">
        <v>3678</v>
      </c>
      <c r="J1339" s="832" t="s">
        <v>3679</v>
      </c>
      <c r="K1339" s="832" t="s">
        <v>3355</v>
      </c>
      <c r="L1339" s="835">
        <v>35.25</v>
      </c>
      <c r="M1339" s="835">
        <v>70.5</v>
      </c>
      <c r="N1339" s="832">
        <v>2</v>
      </c>
      <c r="O1339" s="836">
        <v>2</v>
      </c>
      <c r="P1339" s="835">
        <v>35.25</v>
      </c>
      <c r="Q1339" s="837">
        <v>0.5</v>
      </c>
      <c r="R1339" s="832">
        <v>1</v>
      </c>
      <c r="S1339" s="837">
        <v>0.5</v>
      </c>
      <c r="T1339" s="836">
        <v>1</v>
      </c>
      <c r="U1339" s="838">
        <v>0.5</v>
      </c>
    </row>
    <row r="1340" spans="1:21" ht="14.4" customHeight="1" x14ac:dyDescent="0.3">
      <c r="A1340" s="831">
        <v>4</v>
      </c>
      <c r="B1340" s="832" t="s">
        <v>2047</v>
      </c>
      <c r="C1340" s="832" t="s">
        <v>2054</v>
      </c>
      <c r="D1340" s="833" t="s">
        <v>3990</v>
      </c>
      <c r="E1340" s="834" t="s">
        <v>2099</v>
      </c>
      <c r="F1340" s="832" t="s">
        <v>2048</v>
      </c>
      <c r="G1340" s="832" t="s">
        <v>2158</v>
      </c>
      <c r="H1340" s="832" t="s">
        <v>576</v>
      </c>
      <c r="I1340" s="832" t="s">
        <v>3455</v>
      </c>
      <c r="J1340" s="832" t="s">
        <v>771</v>
      </c>
      <c r="K1340" s="832" t="s">
        <v>3456</v>
      </c>
      <c r="L1340" s="835">
        <v>32.25</v>
      </c>
      <c r="M1340" s="835">
        <v>64.5</v>
      </c>
      <c r="N1340" s="832">
        <v>2</v>
      </c>
      <c r="O1340" s="836">
        <v>1</v>
      </c>
      <c r="P1340" s="835">
        <v>64.5</v>
      </c>
      <c r="Q1340" s="837">
        <v>1</v>
      </c>
      <c r="R1340" s="832">
        <v>2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4</v>
      </c>
      <c r="B1341" s="832" t="s">
        <v>2047</v>
      </c>
      <c r="C1341" s="832" t="s">
        <v>2054</v>
      </c>
      <c r="D1341" s="833" t="s">
        <v>3990</v>
      </c>
      <c r="E1341" s="834" t="s">
        <v>2099</v>
      </c>
      <c r="F1341" s="832" t="s">
        <v>2048</v>
      </c>
      <c r="G1341" s="832" t="s">
        <v>2923</v>
      </c>
      <c r="H1341" s="832" t="s">
        <v>576</v>
      </c>
      <c r="I1341" s="832" t="s">
        <v>2924</v>
      </c>
      <c r="J1341" s="832" t="s">
        <v>1418</v>
      </c>
      <c r="K1341" s="832" t="s">
        <v>2925</v>
      </c>
      <c r="L1341" s="835">
        <v>453.79</v>
      </c>
      <c r="M1341" s="835">
        <v>453.79</v>
      </c>
      <c r="N1341" s="832">
        <v>1</v>
      </c>
      <c r="O1341" s="836">
        <v>1</v>
      </c>
      <c r="P1341" s="835">
        <v>453.79</v>
      </c>
      <c r="Q1341" s="837">
        <v>1</v>
      </c>
      <c r="R1341" s="832">
        <v>1</v>
      </c>
      <c r="S1341" s="837">
        <v>1</v>
      </c>
      <c r="T1341" s="836">
        <v>1</v>
      </c>
      <c r="U1341" s="838">
        <v>1</v>
      </c>
    </row>
    <row r="1342" spans="1:21" ht="14.4" customHeight="1" x14ac:dyDescent="0.3">
      <c r="A1342" s="831">
        <v>4</v>
      </c>
      <c r="B1342" s="832" t="s">
        <v>2047</v>
      </c>
      <c r="C1342" s="832" t="s">
        <v>2054</v>
      </c>
      <c r="D1342" s="833" t="s">
        <v>3990</v>
      </c>
      <c r="E1342" s="834" t="s">
        <v>2099</v>
      </c>
      <c r="F1342" s="832" t="s">
        <v>2048</v>
      </c>
      <c r="G1342" s="832" t="s">
        <v>3163</v>
      </c>
      <c r="H1342" s="832" t="s">
        <v>576</v>
      </c>
      <c r="I1342" s="832" t="s">
        <v>3680</v>
      </c>
      <c r="J1342" s="832" t="s">
        <v>3365</v>
      </c>
      <c r="K1342" s="832" t="s">
        <v>1903</v>
      </c>
      <c r="L1342" s="835">
        <v>661.62</v>
      </c>
      <c r="M1342" s="835">
        <v>1323.24</v>
      </c>
      <c r="N1342" s="832">
        <v>2</v>
      </c>
      <c r="O1342" s="836">
        <v>1</v>
      </c>
      <c r="P1342" s="835">
        <v>661.62</v>
      </c>
      <c r="Q1342" s="837">
        <v>0.5</v>
      </c>
      <c r="R1342" s="832">
        <v>1</v>
      </c>
      <c r="S1342" s="837">
        <v>0.5</v>
      </c>
      <c r="T1342" s="836">
        <v>0.5</v>
      </c>
      <c r="U1342" s="838">
        <v>0.5</v>
      </c>
    </row>
    <row r="1343" spans="1:21" ht="14.4" customHeight="1" x14ac:dyDescent="0.3">
      <c r="A1343" s="831">
        <v>4</v>
      </c>
      <c r="B1343" s="832" t="s">
        <v>2047</v>
      </c>
      <c r="C1343" s="832" t="s">
        <v>2054</v>
      </c>
      <c r="D1343" s="833" t="s">
        <v>3990</v>
      </c>
      <c r="E1343" s="834" t="s">
        <v>2099</v>
      </c>
      <c r="F1343" s="832" t="s">
        <v>2048</v>
      </c>
      <c r="G1343" s="832" t="s">
        <v>2111</v>
      </c>
      <c r="H1343" s="832" t="s">
        <v>628</v>
      </c>
      <c r="I1343" s="832" t="s">
        <v>1820</v>
      </c>
      <c r="J1343" s="832" t="s">
        <v>880</v>
      </c>
      <c r="K1343" s="832" t="s">
        <v>882</v>
      </c>
      <c r="L1343" s="835">
        <v>0</v>
      </c>
      <c r="M1343" s="835">
        <v>0</v>
      </c>
      <c r="N1343" s="832">
        <v>1</v>
      </c>
      <c r="O1343" s="836">
        <v>1</v>
      </c>
      <c r="P1343" s="835">
        <v>0</v>
      </c>
      <c r="Q1343" s="837"/>
      <c r="R1343" s="832">
        <v>1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4</v>
      </c>
      <c r="B1344" s="832" t="s">
        <v>2047</v>
      </c>
      <c r="C1344" s="832" t="s">
        <v>2054</v>
      </c>
      <c r="D1344" s="833" t="s">
        <v>3990</v>
      </c>
      <c r="E1344" s="834" t="s">
        <v>2099</v>
      </c>
      <c r="F1344" s="832" t="s">
        <v>2048</v>
      </c>
      <c r="G1344" s="832" t="s">
        <v>2112</v>
      </c>
      <c r="H1344" s="832" t="s">
        <v>628</v>
      </c>
      <c r="I1344" s="832" t="s">
        <v>1757</v>
      </c>
      <c r="J1344" s="832" t="s">
        <v>1020</v>
      </c>
      <c r="K1344" s="832" t="s">
        <v>1758</v>
      </c>
      <c r="L1344" s="835">
        <v>225.06</v>
      </c>
      <c r="M1344" s="835">
        <v>450.12</v>
      </c>
      <c r="N1344" s="832">
        <v>2</v>
      </c>
      <c r="O1344" s="836">
        <v>1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4</v>
      </c>
      <c r="B1345" s="832" t="s">
        <v>2047</v>
      </c>
      <c r="C1345" s="832" t="s">
        <v>2054</v>
      </c>
      <c r="D1345" s="833" t="s">
        <v>3990</v>
      </c>
      <c r="E1345" s="834" t="s">
        <v>2099</v>
      </c>
      <c r="F1345" s="832" t="s">
        <v>2048</v>
      </c>
      <c r="G1345" s="832" t="s">
        <v>2112</v>
      </c>
      <c r="H1345" s="832" t="s">
        <v>576</v>
      </c>
      <c r="I1345" s="832" t="s">
        <v>3333</v>
      </c>
      <c r="J1345" s="832" t="s">
        <v>1020</v>
      </c>
      <c r="K1345" s="832" t="s">
        <v>1758</v>
      </c>
      <c r="L1345" s="835">
        <v>225.06</v>
      </c>
      <c r="M1345" s="835">
        <v>450.12</v>
      </c>
      <c r="N1345" s="832">
        <v>2</v>
      </c>
      <c r="O1345" s="836">
        <v>1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4</v>
      </c>
      <c r="B1346" s="832" t="s">
        <v>2047</v>
      </c>
      <c r="C1346" s="832" t="s">
        <v>2054</v>
      </c>
      <c r="D1346" s="833" t="s">
        <v>3990</v>
      </c>
      <c r="E1346" s="834" t="s">
        <v>2099</v>
      </c>
      <c r="F1346" s="832" t="s">
        <v>2048</v>
      </c>
      <c r="G1346" s="832" t="s">
        <v>2249</v>
      </c>
      <c r="H1346" s="832" t="s">
        <v>576</v>
      </c>
      <c r="I1346" s="832" t="s">
        <v>2797</v>
      </c>
      <c r="J1346" s="832" t="s">
        <v>2798</v>
      </c>
      <c r="K1346" s="832" t="s">
        <v>2799</v>
      </c>
      <c r="L1346" s="835">
        <v>248.55</v>
      </c>
      <c r="M1346" s="835">
        <v>1988.4</v>
      </c>
      <c r="N1346" s="832">
        <v>8</v>
      </c>
      <c r="O1346" s="836">
        <v>8</v>
      </c>
      <c r="P1346" s="835">
        <v>1242.75</v>
      </c>
      <c r="Q1346" s="837">
        <v>0.625</v>
      </c>
      <c r="R1346" s="832">
        <v>5</v>
      </c>
      <c r="S1346" s="837">
        <v>0.625</v>
      </c>
      <c r="T1346" s="836">
        <v>5</v>
      </c>
      <c r="U1346" s="838">
        <v>0.625</v>
      </c>
    </row>
    <row r="1347" spans="1:21" ht="14.4" customHeight="1" x14ac:dyDescent="0.3">
      <c r="A1347" s="831">
        <v>4</v>
      </c>
      <c r="B1347" s="832" t="s">
        <v>2047</v>
      </c>
      <c r="C1347" s="832" t="s">
        <v>2054</v>
      </c>
      <c r="D1347" s="833" t="s">
        <v>3990</v>
      </c>
      <c r="E1347" s="834" t="s">
        <v>2099</v>
      </c>
      <c r="F1347" s="832" t="s">
        <v>2048</v>
      </c>
      <c r="G1347" s="832" t="s">
        <v>2800</v>
      </c>
      <c r="H1347" s="832" t="s">
        <v>576</v>
      </c>
      <c r="I1347" s="832" t="s">
        <v>2942</v>
      </c>
      <c r="J1347" s="832" t="s">
        <v>2802</v>
      </c>
      <c r="K1347" s="832" t="s">
        <v>2803</v>
      </c>
      <c r="L1347" s="835">
        <v>107.27</v>
      </c>
      <c r="M1347" s="835">
        <v>321.81</v>
      </c>
      <c r="N1347" s="832">
        <v>3</v>
      </c>
      <c r="O1347" s="836">
        <v>0.5</v>
      </c>
      <c r="P1347" s="835">
        <v>321.81</v>
      </c>
      <c r="Q1347" s="837">
        <v>1</v>
      </c>
      <c r="R1347" s="832">
        <v>3</v>
      </c>
      <c r="S1347" s="837">
        <v>1</v>
      </c>
      <c r="T1347" s="836">
        <v>0.5</v>
      </c>
      <c r="U1347" s="838">
        <v>1</v>
      </c>
    </row>
    <row r="1348" spans="1:21" ht="14.4" customHeight="1" x14ac:dyDescent="0.3">
      <c r="A1348" s="831">
        <v>4</v>
      </c>
      <c r="B1348" s="832" t="s">
        <v>2047</v>
      </c>
      <c r="C1348" s="832" t="s">
        <v>2054</v>
      </c>
      <c r="D1348" s="833" t="s">
        <v>3990</v>
      </c>
      <c r="E1348" s="834" t="s">
        <v>2099</v>
      </c>
      <c r="F1348" s="832" t="s">
        <v>2049</v>
      </c>
      <c r="G1348" s="832" t="s">
        <v>2114</v>
      </c>
      <c r="H1348" s="832" t="s">
        <v>576</v>
      </c>
      <c r="I1348" s="832" t="s">
        <v>2713</v>
      </c>
      <c r="J1348" s="832" t="s">
        <v>2116</v>
      </c>
      <c r="K1348" s="832"/>
      <c r="L1348" s="835">
        <v>0</v>
      </c>
      <c r="M1348" s="835">
        <v>0</v>
      </c>
      <c r="N1348" s="832">
        <v>1</v>
      </c>
      <c r="O1348" s="836">
        <v>1</v>
      </c>
      <c r="P1348" s="835">
        <v>0</v>
      </c>
      <c r="Q1348" s="837"/>
      <c r="R1348" s="832">
        <v>1</v>
      </c>
      <c r="S1348" s="837">
        <v>1</v>
      </c>
      <c r="T1348" s="836">
        <v>1</v>
      </c>
      <c r="U1348" s="838">
        <v>1</v>
      </c>
    </row>
    <row r="1349" spans="1:21" ht="14.4" customHeight="1" x14ac:dyDescent="0.3">
      <c r="A1349" s="831">
        <v>4</v>
      </c>
      <c r="B1349" s="832" t="s">
        <v>2047</v>
      </c>
      <c r="C1349" s="832" t="s">
        <v>2054</v>
      </c>
      <c r="D1349" s="833" t="s">
        <v>3990</v>
      </c>
      <c r="E1349" s="834" t="s">
        <v>2099</v>
      </c>
      <c r="F1349" s="832" t="s">
        <v>2049</v>
      </c>
      <c r="G1349" s="832" t="s">
        <v>2114</v>
      </c>
      <c r="H1349" s="832" t="s">
        <v>576</v>
      </c>
      <c r="I1349" s="832" t="s">
        <v>3681</v>
      </c>
      <c r="J1349" s="832" t="s">
        <v>2116</v>
      </c>
      <c r="K1349" s="832"/>
      <c r="L1349" s="835">
        <v>0</v>
      </c>
      <c r="M1349" s="835">
        <v>0</v>
      </c>
      <c r="N1349" s="832">
        <v>1</v>
      </c>
      <c r="O1349" s="836">
        <v>1</v>
      </c>
      <c r="P1349" s="835">
        <v>0</v>
      </c>
      <c r="Q1349" s="837"/>
      <c r="R1349" s="832">
        <v>1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4</v>
      </c>
      <c r="B1350" s="832" t="s">
        <v>2047</v>
      </c>
      <c r="C1350" s="832" t="s">
        <v>2054</v>
      </c>
      <c r="D1350" s="833" t="s">
        <v>3990</v>
      </c>
      <c r="E1350" s="834" t="s">
        <v>2099</v>
      </c>
      <c r="F1350" s="832" t="s">
        <v>2049</v>
      </c>
      <c r="G1350" s="832" t="s">
        <v>2114</v>
      </c>
      <c r="H1350" s="832" t="s">
        <v>576</v>
      </c>
      <c r="I1350" s="832" t="s">
        <v>2115</v>
      </c>
      <c r="J1350" s="832" t="s">
        <v>2116</v>
      </c>
      <c r="K1350" s="832"/>
      <c r="L1350" s="835">
        <v>0</v>
      </c>
      <c r="M1350" s="835">
        <v>0</v>
      </c>
      <c r="N1350" s="832">
        <v>3</v>
      </c>
      <c r="O1350" s="836">
        <v>2.5</v>
      </c>
      <c r="P1350" s="835">
        <v>0</v>
      </c>
      <c r="Q1350" s="837"/>
      <c r="R1350" s="832">
        <v>3</v>
      </c>
      <c r="S1350" s="837">
        <v>1</v>
      </c>
      <c r="T1350" s="836">
        <v>2.5</v>
      </c>
      <c r="U1350" s="838">
        <v>1</v>
      </c>
    </row>
    <row r="1351" spans="1:21" ht="14.4" customHeight="1" x14ac:dyDescent="0.3">
      <c r="A1351" s="831">
        <v>4</v>
      </c>
      <c r="B1351" s="832" t="s">
        <v>2047</v>
      </c>
      <c r="C1351" s="832" t="s">
        <v>2054</v>
      </c>
      <c r="D1351" s="833" t="s">
        <v>3990</v>
      </c>
      <c r="E1351" s="834" t="s">
        <v>2099</v>
      </c>
      <c r="F1351" s="832" t="s">
        <v>2050</v>
      </c>
      <c r="G1351" s="832" t="s">
        <v>2633</v>
      </c>
      <c r="H1351" s="832" t="s">
        <v>576</v>
      </c>
      <c r="I1351" s="832" t="s">
        <v>2637</v>
      </c>
      <c r="J1351" s="832" t="s">
        <v>2638</v>
      </c>
      <c r="K1351" s="832" t="s">
        <v>2639</v>
      </c>
      <c r="L1351" s="835">
        <v>100</v>
      </c>
      <c r="M1351" s="835">
        <v>200</v>
      </c>
      <c r="N1351" s="832">
        <v>2</v>
      </c>
      <c r="O1351" s="836">
        <v>1</v>
      </c>
      <c r="P1351" s="835">
        <v>200</v>
      </c>
      <c r="Q1351" s="837">
        <v>1</v>
      </c>
      <c r="R1351" s="832">
        <v>2</v>
      </c>
      <c r="S1351" s="837">
        <v>1</v>
      </c>
      <c r="T1351" s="836">
        <v>1</v>
      </c>
      <c r="U1351" s="838">
        <v>1</v>
      </c>
    </row>
    <row r="1352" spans="1:21" ht="14.4" customHeight="1" x14ac:dyDescent="0.3">
      <c r="A1352" s="831">
        <v>4</v>
      </c>
      <c r="B1352" s="832" t="s">
        <v>2047</v>
      </c>
      <c r="C1352" s="832" t="s">
        <v>2054</v>
      </c>
      <c r="D1352" s="833" t="s">
        <v>3990</v>
      </c>
      <c r="E1352" s="834" t="s">
        <v>2099</v>
      </c>
      <c r="F1352" s="832" t="s">
        <v>2050</v>
      </c>
      <c r="G1352" s="832" t="s">
        <v>2643</v>
      </c>
      <c r="H1352" s="832" t="s">
        <v>576</v>
      </c>
      <c r="I1352" s="832" t="s">
        <v>2644</v>
      </c>
      <c r="J1352" s="832" t="s">
        <v>2645</v>
      </c>
      <c r="K1352" s="832" t="s">
        <v>2646</v>
      </c>
      <c r="L1352" s="835">
        <v>410</v>
      </c>
      <c r="M1352" s="835">
        <v>2460</v>
      </c>
      <c r="N1352" s="832">
        <v>6</v>
      </c>
      <c r="O1352" s="836">
        <v>6</v>
      </c>
      <c r="P1352" s="835">
        <v>2050</v>
      </c>
      <c r="Q1352" s="837">
        <v>0.83333333333333337</v>
      </c>
      <c r="R1352" s="832">
        <v>5</v>
      </c>
      <c r="S1352" s="837">
        <v>0.83333333333333337</v>
      </c>
      <c r="T1352" s="836">
        <v>5</v>
      </c>
      <c r="U1352" s="838">
        <v>0.83333333333333337</v>
      </c>
    </row>
    <row r="1353" spans="1:21" ht="14.4" customHeight="1" x14ac:dyDescent="0.3">
      <c r="A1353" s="831">
        <v>4</v>
      </c>
      <c r="B1353" s="832" t="s">
        <v>2047</v>
      </c>
      <c r="C1353" s="832" t="s">
        <v>2054</v>
      </c>
      <c r="D1353" s="833" t="s">
        <v>3990</v>
      </c>
      <c r="E1353" s="834" t="s">
        <v>2099</v>
      </c>
      <c r="F1353" s="832" t="s">
        <v>2050</v>
      </c>
      <c r="G1353" s="832" t="s">
        <v>2643</v>
      </c>
      <c r="H1353" s="832" t="s">
        <v>576</v>
      </c>
      <c r="I1353" s="832" t="s">
        <v>2727</v>
      </c>
      <c r="J1353" s="832" t="s">
        <v>2728</v>
      </c>
      <c r="K1353" s="832" t="s">
        <v>2729</v>
      </c>
      <c r="L1353" s="835">
        <v>566</v>
      </c>
      <c r="M1353" s="835">
        <v>566</v>
      </c>
      <c r="N1353" s="832">
        <v>1</v>
      </c>
      <c r="O1353" s="836">
        <v>1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4</v>
      </c>
      <c r="B1354" s="832" t="s">
        <v>2047</v>
      </c>
      <c r="C1354" s="832" t="s">
        <v>2054</v>
      </c>
      <c r="D1354" s="833" t="s">
        <v>3990</v>
      </c>
      <c r="E1354" s="834" t="s">
        <v>2099</v>
      </c>
      <c r="F1354" s="832" t="s">
        <v>2050</v>
      </c>
      <c r="G1354" s="832" t="s">
        <v>2647</v>
      </c>
      <c r="H1354" s="832" t="s">
        <v>576</v>
      </c>
      <c r="I1354" s="832" t="s">
        <v>2648</v>
      </c>
      <c r="J1354" s="832" t="s">
        <v>2649</v>
      </c>
      <c r="K1354" s="832" t="s">
        <v>2650</v>
      </c>
      <c r="L1354" s="835">
        <v>900</v>
      </c>
      <c r="M1354" s="835">
        <v>900</v>
      </c>
      <c r="N1354" s="832">
        <v>1</v>
      </c>
      <c r="O1354" s="836">
        <v>1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4</v>
      </c>
      <c r="B1355" s="832" t="s">
        <v>2047</v>
      </c>
      <c r="C1355" s="832" t="s">
        <v>2054</v>
      </c>
      <c r="D1355" s="833" t="s">
        <v>3990</v>
      </c>
      <c r="E1355" s="834" t="s">
        <v>2101</v>
      </c>
      <c r="F1355" s="832" t="s">
        <v>2048</v>
      </c>
      <c r="G1355" s="832" t="s">
        <v>3370</v>
      </c>
      <c r="H1355" s="832" t="s">
        <v>628</v>
      </c>
      <c r="I1355" s="832" t="s">
        <v>1947</v>
      </c>
      <c r="J1355" s="832" t="s">
        <v>1381</v>
      </c>
      <c r="K1355" s="832" t="s">
        <v>1948</v>
      </c>
      <c r="L1355" s="835">
        <v>0</v>
      </c>
      <c r="M1355" s="835">
        <v>0</v>
      </c>
      <c r="N1355" s="832">
        <v>3</v>
      </c>
      <c r="O1355" s="836">
        <v>1.5</v>
      </c>
      <c r="P1355" s="835">
        <v>0</v>
      </c>
      <c r="Q1355" s="837"/>
      <c r="R1355" s="832">
        <v>3</v>
      </c>
      <c r="S1355" s="837">
        <v>1</v>
      </c>
      <c r="T1355" s="836">
        <v>1.5</v>
      </c>
      <c r="U1355" s="838">
        <v>1</v>
      </c>
    </row>
    <row r="1356" spans="1:21" ht="14.4" customHeight="1" x14ac:dyDescent="0.3">
      <c r="A1356" s="831">
        <v>4</v>
      </c>
      <c r="B1356" s="832" t="s">
        <v>2047</v>
      </c>
      <c r="C1356" s="832" t="s">
        <v>2054</v>
      </c>
      <c r="D1356" s="833" t="s">
        <v>3990</v>
      </c>
      <c r="E1356" s="834" t="s">
        <v>2101</v>
      </c>
      <c r="F1356" s="832" t="s">
        <v>2048</v>
      </c>
      <c r="G1356" s="832" t="s">
        <v>3624</v>
      </c>
      <c r="H1356" s="832" t="s">
        <v>576</v>
      </c>
      <c r="I1356" s="832" t="s">
        <v>3682</v>
      </c>
      <c r="J1356" s="832" t="s">
        <v>3683</v>
      </c>
      <c r="K1356" s="832" t="s">
        <v>3684</v>
      </c>
      <c r="L1356" s="835">
        <v>47.47</v>
      </c>
      <c r="M1356" s="835">
        <v>94.94</v>
      </c>
      <c r="N1356" s="832">
        <v>2</v>
      </c>
      <c r="O1356" s="836">
        <v>1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4</v>
      </c>
      <c r="B1357" s="832" t="s">
        <v>2047</v>
      </c>
      <c r="C1357" s="832" t="s">
        <v>2054</v>
      </c>
      <c r="D1357" s="833" t="s">
        <v>3990</v>
      </c>
      <c r="E1357" s="834" t="s">
        <v>2101</v>
      </c>
      <c r="F1357" s="832" t="s">
        <v>2048</v>
      </c>
      <c r="G1357" s="832" t="s">
        <v>3685</v>
      </c>
      <c r="H1357" s="832" t="s">
        <v>576</v>
      </c>
      <c r="I1357" s="832" t="s">
        <v>3686</v>
      </c>
      <c r="J1357" s="832" t="s">
        <v>3687</v>
      </c>
      <c r="K1357" s="832" t="s">
        <v>3688</v>
      </c>
      <c r="L1357" s="835">
        <v>37.520000000000003</v>
      </c>
      <c r="M1357" s="835">
        <v>37.520000000000003</v>
      </c>
      <c r="N1357" s="832">
        <v>1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4</v>
      </c>
      <c r="B1358" s="832" t="s">
        <v>2047</v>
      </c>
      <c r="C1358" s="832" t="s">
        <v>2054</v>
      </c>
      <c r="D1358" s="833" t="s">
        <v>3990</v>
      </c>
      <c r="E1358" s="834" t="s">
        <v>2101</v>
      </c>
      <c r="F1358" s="832" t="s">
        <v>2048</v>
      </c>
      <c r="G1358" s="832" t="s">
        <v>3689</v>
      </c>
      <c r="H1358" s="832" t="s">
        <v>576</v>
      </c>
      <c r="I1358" s="832" t="s">
        <v>3690</v>
      </c>
      <c r="J1358" s="832" t="s">
        <v>3691</v>
      </c>
      <c r="K1358" s="832" t="s">
        <v>2745</v>
      </c>
      <c r="L1358" s="835">
        <v>277.5</v>
      </c>
      <c r="M1358" s="835">
        <v>555</v>
      </c>
      <c r="N1358" s="832">
        <v>2</v>
      </c>
      <c r="O1358" s="836">
        <v>1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4</v>
      </c>
      <c r="B1359" s="832" t="s">
        <v>2047</v>
      </c>
      <c r="C1359" s="832" t="s">
        <v>2054</v>
      </c>
      <c r="D1359" s="833" t="s">
        <v>3990</v>
      </c>
      <c r="E1359" s="834" t="s">
        <v>2101</v>
      </c>
      <c r="F1359" s="832" t="s">
        <v>2048</v>
      </c>
      <c r="G1359" s="832" t="s">
        <v>2139</v>
      </c>
      <c r="H1359" s="832" t="s">
        <v>576</v>
      </c>
      <c r="I1359" s="832" t="s">
        <v>2140</v>
      </c>
      <c r="J1359" s="832" t="s">
        <v>806</v>
      </c>
      <c r="K1359" s="832" t="s">
        <v>2141</v>
      </c>
      <c r="L1359" s="835">
        <v>45.03</v>
      </c>
      <c r="M1359" s="835">
        <v>45.03</v>
      </c>
      <c r="N1359" s="832">
        <v>1</v>
      </c>
      <c r="O1359" s="836">
        <v>1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4</v>
      </c>
      <c r="B1360" s="832" t="s">
        <v>2047</v>
      </c>
      <c r="C1360" s="832" t="s">
        <v>2054</v>
      </c>
      <c r="D1360" s="833" t="s">
        <v>3990</v>
      </c>
      <c r="E1360" s="834" t="s">
        <v>2101</v>
      </c>
      <c r="F1360" s="832" t="s">
        <v>2048</v>
      </c>
      <c r="G1360" s="832" t="s">
        <v>2215</v>
      </c>
      <c r="H1360" s="832" t="s">
        <v>576</v>
      </c>
      <c r="I1360" s="832" t="s">
        <v>2880</v>
      </c>
      <c r="J1360" s="832" t="s">
        <v>2217</v>
      </c>
      <c r="K1360" s="832" t="s">
        <v>2881</v>
      </c>
      <c r="L1360" s="835">
        <v>45.89</v>
      </c>
      <c r="M1360" s="835">
        <v>917.8</v>
      </c>
      <c r="N1360" s="832">
        <v>20</v>
      </c>
      <c r="O1360" s="836">
        <v>10</v>
      </c>
      <c r="P1360" s="835">
        <v>688.34999999999991</v>
      </c>
      <c r="Q1360" s="837">
        <v>0.74999999999999989</v>
      </c>
      <c r="R1360" s="832">
        <v>15</v>
      </c>
      <c r="S1360" s="837">
        <v>0.75</v>
      </c>
      <c r="T1360" s="836">
        <v>7</v>
      </c>
      <c r="U1360" s="838">
        <v>0.7</v>
      </c>
    </row>
    <row r="1361" spans="1:21" ht="14.4" customHeight="1" x14ac:dyDescent="0.3">
      <c r="A1361" s="831">
        <v>4</v>
      </c>
      <c r="B1361" s="832" t="s">
        <v>2047</v>
      </c>
      <c r="C1361" s="832" t="s">
        <v>2054</v>
      </c>
      <c r="D1361" s="833" t="s">
        <v>3990</v>
      </c>
      <c r="E1361" s="834" t="s">
        <v>2101</v>
      </c>
      <c r="F1361" s="832" t="s">
        <v>2048</v>
      </c>
      <c r="G1361" s="832" t="s">
        <v>2215</v>
      </c>
      <c r="H1361" s="832" t="s">
        <v>576</v>
      </c>
      <c r="I1361" s="832" t="s">
        <v>2216</v>
      </c>
      <c r="J1361" s="832" t="s">
        <v>2217</v>
      </c>
      <c r="K1361" s="832" t="s">
        <v>2218</v>
      </c>
      <c r="L1361" s="835">
        <v>91.78</v>
      </c>
      <c r="M1361" s="835">
        <v>91.78</v>
      </c>
      <c r="N1361" s="832">
        <v>1</v>
      </c>
      <c r="O1361" s="836">
        <v>1</v>
      </c>
      <c r="P1361" s="835">
        <v>91.78</v>
      </c>
      <c r="Q1361" s="837">
        <v>1</v>
      </c>
      <c r="R1361" s="832">
        <v>1</v>
      </c>
      <c r="S1361" s="837">
        <v>1</v>
      </c>
      <c r="T1361" s="836">
        <v>1</v>
      </c>
      <c r="U1361" s="838">
        <v>1</v>
      </c>
    </row>
    <row r="1362" spans="1:21" ht="14.4" customHeight="1" x14ac:dyDescent="0.3">
      <c r="A1362" s="831">
        <v>4</v>
      </c>
      <c r="B1362" s="832" t="s">
        <v>2047</v>
      </c>
      <c r="C1362" s="832" t="s">
        <v>2054</v>
      </c>
      <c r="D1362" s="833" t="s">
        <v>3990</v>
      </c>
      <c r="E1362" s="834" t="s">
        <v>2101</v>
      </c>
      <c r="F1362" s="832" t="s">
        <v>2048</v>
      </c>
      <c r="G1362" s="832" t="s">
        <v>2685</v>
      </c>
      <c r="H1362" s="832" t="s">
        <v>576</v>
      </c>
      <c r="I1362" s="832" t="s">
        <v>2686</v>
      </c>
      <c r="J1362" s="832" t="s">
        <v>1050</v>
      </c>
      <c r="K1362" s="832" t="s">
        <v>2687</v>
      </c>
      <c r="L1362" s="835">
        <v>42.14</v>
      </c>
      <c r="M1362" s="835">
        <v>84.28</v>
      </c>
      <c r="N1362" s="832">
        <v>2</v>
      </c>
      <c r="O1362" s="836">
        <v>0.5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4</v>
      </c>
      <c r="B1363" s="832" t="s">
        <v>2047</v>
      </c>
      <c r="C1363" s="832" t="s">
        <v>2054</v>
      </c>
      <c r="D1363" s="833" t="s">
        <v>3990</v>
      </c>
      <c r="E1363" s="834" t="s">
        <v>2101</v>
      </c>
      <c r="F1363" s="832" t="s">
        <v>2048</v>
      </c>
      <c r="G1363" s="832" t="s">
        <v>2219</v>
      </c>
      <c r="H1363" s="832" t="s">
        <v>576</v>
      </c>
      <c r="I1363" s="832" t="s">
        <v>2220</v>
      </c>
      <c r="J1363" s="832" t="s">
        <v>2221</v>
      </c>
      <c r="K1363" s="832" t="s">
        <v>2222</v>
      </c>
      <c r="L1363" s="835">
        <v>132.97999999999999</v>
      </c>
      <c r="M1363" s="835">
        <v>265.95999999999998</v>
      </c>
      <c r="N1363" s="832">
        <v>2</v>
      </c>
      <c r="O1363" s="836">
        <v>1</v>
      </c>
      <c r="P1363" s="835">
        <v>265.95999999999998</v>
      </c>
      <c r="Q1363" s="837">
        <v>1</v>
      </c>
      <c r="R1363" s="832">
        <v>2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4</v>
      </c>
      <c r="B1364" s="832" t="s">
        <v>2047</v>
      </c>
      <c r="C1364" s="832" t="s">
        <v>2054</v>
      </c>
      <c r="D1364" s="833" t="s">
        <v>3990</v>
      </c>
      <c r="E1364" s="834" t="s">
        <v>2101</v>
      </c>
      <c r="F1364" s="832" t="s">
        <v>2048</v>
      </c>
      <c r="G1364" s="832" t="s">
        <v>2894</v>
      </c>
      <c r="H1364" s="832" t="s">
        <v>576</v>
      </c>
      <c r="I1364" s="832" t="s">
        <v>3692</v>
      </c>
      <c r="J1364" s="832" t="s">
        <v>796</v>
      </c>
      <c r="K1364" s="832" t="s">
        <v>1340</v>
      </c>
      <c r="L1364" s="835">
        <v>0</v>
      </c>
      <c r="M1364" s="835">
        <v>0</v>
      </c>
      <c r="N1364" s="832">
        <v>2</v>
      </c>
      <c r="O1364" s="836">
        <v>0.5</v>
      </c>
      <c r="P1364" s="835">
        <v>0</v>
      </c>
      <c r="Q1364" s="837"/>
      <c r="R1364" s="832">
        <v>2</v>
      </c>
      <c r="S1364" s="837">
        <v>1</v>
      </c>
      <c r="T1364" s="836">
        <v>0.5</v>
      </c>
      <c r="U1364" s="838">
        <v>1</v>
      </c>
    </row>
    <row r="1365" spans="1:21" ht="14.4" customHeight="1" x14ac:dyDescent="0.3">
      <c r="A1365" s="831">
        <v>4</v>
      </c>
      <c r="B1365" s="832" t="s">
        <v>2047</v>
      </c>
      <c r="C1365" s="832" t="s">
        <v>2054</v>
      </c>
      <c r="D1365" s="833" t="s">
        <v>3990</v>
      </c>
      <c r="E1365" s="834" t="s">
        <v>2101</v>
      </c>
      <c r="F1365" s="832" t="s">
        <v>2048</v>
      </c>
      <c r="G1365" s="832" t="s">
        <v>2894</v>
      </c>
      <c r="H1365" s="832" t="s">
        <v>576</v>
      </c>
      <c r="I1365" s="832" t="s">
        <v>3693</v>
      </c>
      <c r="J1365" s="832" t="s">
        <v>796</v>
      </c>
      <c r="K1365" s="832" t="s">
        <v>1340</v>
      </c>
      <c r="L1365" s="835">
        <v>0</v>
      </c>
      <c r="M1365" s="835">
        <v>0</v>
      </c>
      <c r="N1365" s="832">
        <v>1</v>
      </c>
      <c r="O1365" s="836">
        <v>1</v>
      </c>
      <c r="P1365" s="835">
        <v>0</v>
      </c>
      <c r="Q1365" s="837"/>
      <c r="R1365" s="832">
        <v>1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4</v>
      </c>
      <c r="B1366" s="832" t="s">
        <v>2047</v>
      </c>
      <c r="C1366" s="832" t="s">
        <v>2054</v>
      </c>
      <c r="D1366" s="833" t="s">
        <v>3990</v>
      </c>
      <c r="E1366" s="834" t="s">
        <v>2101</v>
      </c>
      <c r="F1366" s="832" t="s">
        <v>2048</v>
      </c>
      <c r="G1366" s="832" t="s">
        <v>2227</v>
      </c>
      <c r="H1366" s="832" t="s">
        <v>576</v>
      </c>
      <c r="I1366" s="832" t="s">
        <v>2228</v>
      </c>
      <c r="J1366" s="832" t="s">
        <v>745</v>
      </c>
      <c r="K1366" s="832" t="s">
        <v>2229</v>
      </c>
      <c r="L1366" s="835">
        <v>248.55</v>
      </c>
      <c r="M1366" s="835">
        <v>745.65000000000009</v>
      </c>
      <c r="N1366" s="832">
        <v>3</v>
      </c>
      <c r="O1366" s="836">
        <v>3</v>
      </c>
      <c r="P1366" s="835">
        <v>745.65000000000009</v>
      </c>
      <c r="Q1366" s="837">
        <v>1</v>
      </c>
      <c r="R1366" s="832">
        <v>3</v>
      </c>
      <c r="S1366" s="837">
        <v>1</v>
      </c>
      <c r="T1366" s="836">
        <v>3</v>
      </c>
      <c r="U1366" s="838">
        <v>1</v>
      </c>
    </row>
    <row r="1367" spans="1:21" ht="14.4" customHeight="1" x14ac:dyDescent="0.3">
      <c r="A1367" s="831">
        <v>4</v>
      </c>
      <c r="B1367" s="832" t="s">
        <v>2047</v>
      </c>
      <c r="C1367" s="832" t="s">
        <v>2054</v>
      </c>
      <c r="D1367" s="833" t="s">
        <v>3990</v>
      </c>
      <c r="E1367" s="834" t="s">
        <v>2101</v>
      </c>
      <c r="F1367" s="832" t="s">
        <v>2048</v>
      </c>
      <c r="G1367" s="832" t="s">
        <v>2698</v>
      </c>
      <c r="H1367" s="832" t="s">
        <v>576</v>
      </c>
      <c r="I1367" s="832" t="s">
        <v>3694</v>
      </c>
      <c r="J1367" s="832" t="s">
        <v>3695</v>
      </c>
      <c r="K1367" s="832" t="s">
        <v>3696</v>
      </c>
      <c r="L1367" s="835">
        <v>729.38</v>
      </c>
      <c r="M1367" s="835">
        <v>1458.76</v>
      </c>
      <c r="N1367" s="832">
        <v>2</v>
      </c>
      <c r="O1367" s="836">
        <v>1</v>
      </c>
      <c r="P1367" s="835">
        <v>1458.76</v>
      </c>
      <c r="Q1367" s="837">
        <v>1</v>
      </c>
      <c r="R1367" s="832">
        <v>2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4</v>
      </c>
      <c r="B1368" s="832" t="s">
        <v>2047</v>
      </c>
      <c r="C1368" s="832" t="s">
        <v>2054</v>
      </c>
      <c r="D1368" s="833" t="s">
        <v>3990</v>
      </c>
      <c r="E1368" s="834" t="s">
        <v>2101</v>
      </c>
      <c r="F1368" s="832" t="s">
        <v>2048</v>
      </c>
      <c r="G1368" s="832" t="s">
        <v>2142</v>
      </c>
      <c r="H1368" s="832" t="s">
        <v>576</v>
      </c>
      <c r="I1368" s="832" t="s">
        <v>2143</v>
      </c>
      <c r="J1368" s="832" t="s">
        <v>1048</v>
      </c>
      <c r="K1368" s="832" t="s">
        <v>2144</v>
      </c>
      <c r="L1368" s="835">
        <v>34.19</v>
      </c>
      <c r="M1368" s="835">
        <v>68.38</v>
      </c>
      <c r="N1368" s="832">
        <v>2</v>
      </c>
      <c r="O1368" s="836">
        <v>1.5</v>
      </c>
      <c r="P1368" s="835">
        <v>34.19</v>
      </c>
      <c r="Q1368" s="837">
        <v>0.5</v>
      </c>
      <c r="R1368" s="832">
        <v>1</v>
      </c>
      <c r="S1368" s="837">
        <v>0.5</v>
      </c>
      <c r="T1368" s="836">
        <v>0.5</v>
      </c>
      <c r="U1368" s="838">
        <v>0.33333333333333331</v>
      </c>
    </row>
    <row r="1369" spans="1:21" ht="14.4" customHeight="1" x14ac:dyDescent="0.3">
      <c r="A1369" s="831">
        <v>4</v>
      </c>
      <c r="B1369" s="832" t="s">
        <v>2047</v>
      </c>
      <c r="C1369" s="832" t="s">
        <v>2054</v>
      </c>
      <c r="D1369" s="833" t="s">
        <v>3990</v>
      </c>
      <c r="E1369" s="834" t="s">
        <v>2101</v>
      </c>
      <c r="F1369" s="832" t="s">
        <v>2048</v>
      </c>
      <c r="G1369" s="832" t="s">
        <v>2122</v>
      </c>
      <c r="H1369" s="832" t="s">
        <v>628</v>
      </c>
      <c r="I1369" s="832" t="s">
        <v>1953</v>
      </c>
      <c r="J1369" s="832" t="s">
        <v>751</v>
      </c>
      <c r="K1369" s="832" t="s">
        <v>1954</v>
      </c>
      <c r="L1369" s="835">
        <v>1385.62</v>
      </c>
      <c r="M1369" s="835">
        <v>1385.62</v>
      </c>
      <c r="N1369" s="832">
        <v>1</v>
      </c>
      <c r="O1369" s="836">
        <v>1</v>
      </c>
      <c r="P1369" s="835">
        <v>1385.62</v>
      </c>
      <c r="Q1369" s="837">
        <v>1</v>
      </c>
      <c r="R1369" s="832">
        <v>1</v>
      </c>
      <c r="S1369" s="837">
        <v>1</v>
      </c>
      <c r="T1369" s="836">
        <v>1</v>
      </c>
      <c r="U1369" s="838">
        <v>1</v>
      </c>
    </row>
    <row r="1370" spans="1:21" ht="14.4" customHeight="1" x14ac:dyDescent="0.3">
      <c r="A1370" s="831">
        <v>4</v>
      </c>
      <c r="B1370" s="832" t="s">
        <v>2047</v>
      </c>
      <c r="C1370" s="832" t="s">
        <v>2054</v>
      </c>
      <c r="D1370" s="833" t="s">
        <v>3990</v>
      </c>
      <c r="E1370" s="834" t="s">
        <v>2101</v>
      </c>
      <c r="F1370" s="832" t="s">
        <v>2048</v>
      </c>
      <c r="G1370" s="832" t="s">
        <v>2122</v>
      </c>
      <c r="H1370" s="832" t="s">
        <v>628</v>
      </c>
      <c r="I1370" s="832" t="s">
        <v>2156</v>
      </c>
      <c r="J1370" s="832" t="s">
        <v>749</v>
      </c>
      <c r="K1370" s="832" t="s">
        <v>2157</v>
      </c>
      <c r="L1370" s="835">
        <v>923.74</v>
      </c>
      <c r="M1370" s="835">
        <v>923.74</v>
      </c>
      <c r="N1370" s="832">
        <v>1</v>
      </c>
      <c r="O1370" s="836">
        <v>0.5</v>
      </c>
      <c r="P1370" s="835">
        <v>923.74</v>
      </c>
      <c r="Q1370" s="837">
        <v>1</v>
      </c>
      <c r="R1370" s="832">
        <v>1</v>
      </c>
      <c r="S1370" s="837">
        <v>1</v>
      </c>
      <c r="T1370" s="836">
        <v>0.5</v>
      </c>
      <c r="U1370" s="838">
        <v>1</v>
      </c>
    </row>
    <row r="1371" spans="1:21" ht="14.4" customHeight="1" x14ac:dyDescent="0.3">
      <c r="A1371" s="831">
        <v>4</v>
      </c>
      <c r="B1371" s="832" t="s">
        <v>2047</v>
      </c>
      <c r="C1371" s="832" t="s">
        <v>2054</v>
      </c>
      <c r="D1371" s="833" t="s">
        <v>3990</v>
      </c>
      <c r="E1371" s="834" t="s">
        <v>2101</v>
      </c>
      <c r="F1371" s="832" t="s">
        <v>2048</v>
      </c>
      <c r="G1371" s="832" t="s">
        <v>2158</v>
      </c>
      <c r="H1371" s="832" t="s">
        <v>576</v>
      </c>
      <c r="I1371" s="832" t="s">
        <v>2785</v>
      </c>
      <c r="J1371" s="832" t="s">
        <v>771</v>
      </c>
      <c r="K1371" s="832" t="s">
        <v>2160</v>
      </c>
      <c r="L1371" s="835">
        <v>103.67</v>
      </c>
      <c r="M1371" s="835">
        <v>933.03</v>
      </c>
      <c r="N1371" s="832">
        <v>9</v>
      </c>
      <c r="O1371" s="836">
        <v>5</v>
      </c>
      <c r="P1371" s="835">
        <v>622.02</v>
      </c>
      <c r="Q1371" s="837">
        <v>0.66666666666666663</v>
      </c>
      <c r="R1371" s="832">
        <v>6</v>
      </c>
      <c r="S1371" s="837">
        <v>0.66666666666666663</v>
      </c>
      <c r="T1371" s="836">
        <v>3</v>
      </c>
      <c r="U1371" s="838">
        <v>0.6</v>
      </c>
    </row>
    <row r="1372" spans="1:21" ht="14.4" customHeight="1" x14ac:dyDescent="0.3">
      <c r="A1372" s="831">
        <v>4</v>
      </c>
      <c r="B1372" s="832" t="s">
        <v>2047</v>
      </c>
      <c r="C1372" s="832" t="s">
        <v>2054</v>
      </c>
      <c r="D1372" s="833" t="s">
        <v>3990</v>
      </c>
      <c r="E1372" s="834" t="s">
        <v>2101</v>
      </c>
      <c r="F1372" s="832" t="s">
        <v>2048</v>
      </c>
      <c r="G1372" s="832" t="s">
        <v>2702</v>
      </c>
      <c r="H1372" s="832" t="s">
        <v>628</v>
      </c>
      <c r="I1372" s="832" t="s">
        <v>2914</v>
      </c>
      <c r="J1372" s="832" t="s">
        <v>1864</v>
      </c>
      <c r="K1372" s="832" t="s">
        <v>2915</v>
      </c>
      <c r="L1372" s="835">
        <v>57.6</v>
      </c>
      <c r="M1372" s="835">
        <v>57.6</v>
      </c>
      <c r="N1372" s="832">
        <v>1</v>
      </c>
      <c r="O1372" s="836">
        <v>0.5</v>
      </c>
      <c r="P1372" s="835">
        <v>57.6</v>
      </c>
      <c r="Q1372" s="837">
        <v>1</v>
      </c>
      <c r="R1372" s="832">
        <v>1</v>
      </c>
      <c r="S1372" s="837">
        <v>1</v>
      </c>
      <c r="T1372" s="836">
        <v>0.5</v>
      </c>
      <c r="U1372" s="838">
        <v>1</v>
      </c>
    </row>
    <row r="1373" spans="1:21" ht="14.4" customHeight="1" x14ac:dyDescent="0.3">
      <c r="A1373" s="831">
        <v>4</v>
      </c>
      <c r="B1373" s="832" t="s">
        <v>2047</v>
      </c>
      <c r="C1373" s="832" t="s">
        <v>2054</v>
      </c>
      <c r="D1373" s="833" t="s">
        <v>3990</v>
      </c>
      <c r="E1373" s="834" t="s">
        <v>2101</v>
      </c>
      <c r="F1373" s="832" t="s">
        <v>2048</v>
      </c>
      <c r="G1373" s="832" t="s">
        <v>2918</v>
      </c>
      <c r="H1373" s="832" t="s">
        <v>576</v>
      </c>
      <c r="I1373" s="832" t="s">
        <v>2919</v>
      </c>
      <c r="J1373" s="832" t="s">
        <v>1014</v>
      </c>
      <c r="K1373" s="832" t="s">
        <v>2920</v>
      </c>
      <c r="L1373" s="835">
        <v>78.33</v>
      </c>
      <c r="M1373" s="835">
        <v>391.65</v>
      </c>
      <c r="N1373" s="832">
        <v>5</v>
      </c>
      <c r="O1373" s="836">
        <v>3</v>
      </c>
      <c r="P1373" s="835">
        <v>156.66</v>
      </c>
      <c r="Q1373" s="837">
        <v>0.4</v>
      </c>
      <c r="R1373" s="832">
        <v>2</v>
      </c>
      <c r="S1373" s="837">
        <v>0.4</v>
      </c>
      <c r="T1373" s="836">
        <v>1.5</v>
      </c>
      <c r="U1373" s="838">
        <v>0.5</v>
      </c>
    </row>
    <row r="1374" spans="1:21" ht="14.4" customHeight="1" x14ac:dyDescent="0.3">
      <c r="A1374" s="831">
        <v>4</v>
      </c>
      <c r="B1374" s="832" t="s">
        <v>2047</v>
      </c>
      <c r="C1374" s="832" t="s">
        <v>2054</v>
      </c>
      <c r="D1374" s="833" t="s">
        <v>3990</v>
      </c>
      <c r="E1374" s="834" t="s">
        <v>2101</v>
      </c>
      <c r="F1374" s="832" t="s">
        <v>2048</v>
      </c>
      <c r="G1374" s="832" t="s">
        <v>2923</v>
      </c>
      <c r="H1374" s="832" t="s">
        <v>576</v>
      </c>
      <c r="I1374" s="832" t="s">
        <v>2924</v>
      </c>
      <c r="J1374" s="832" t="s">
        <v>1418</v>
      </c>
      <c r="K1374" s="832" t="s">
        <v>2925</v>
      </c>
      <c r="L1374" s="835">
        <v>453.79</v>
      </c>
      <c r="M1374" s="835">
        <v>453.79</v>
      </c>
      <c r="N1374" s="832">
        <v>1</v>
      </c>
      <c r="O1374" s="836">
        <v>1</v>
      </c>
      <c r="P1374" s="835">
        <v>453.79</v>
      </c>
      <c r="Q1374" s="837">
        <v>1</v>
      </c>
      <c r="R1374" s="832">
        <v>1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4</v>
      </c>
      <c r="B1375" s="832" t="s">
        <v>2047</v>
      </c>
      <c r="C1375" s="832" t="s">
        <v>2054</v>
      </c>
      <c r="D1375" s="833" t="s">
        <v>3990</v>
      </c>
      <c r="E1375" s="834" t="s">
        <v>2101</v>
      </c>
      <c r="F1375" s="832" t="s">
        <v>2048</v>
      </c>
      <c r="G1375" s="832" t="s">
        <v>2108</v>
      </c>
      <c r="H1375" s="832" t="s">
        <v>576</v>
      </c>
      <c r="I1375" s="832" t="s">
        <v>2109</v>
      </c>
      <c r="J1375" s="832" t="s">
        <v>1300</v>
      </c>
      <c r="K1375" s="832" t="s">
        <v>2110</v>
      </c>
      <c r="L1375" s="835">
        <v>0</v>
      </c>
      <c r="M1375" s="835">
        <v>0</v>
      </c>
      <c r="N1375" s="832">
        <v>7</v>
      </c>
      <c r="O1375" s="836">
        <v>4</v>
      </c>
      <c r="P1375" s="835">
        <v>0</v>
      </c>
      <c r="Q1375" s="837"/>
      <c r="R1375" s="832">
        <v>5</v>
      </c>
      <c r="S1375" s="837">
        <v>0.7142857142857143</v>
      </c>
      <c r="T1375" s="836">
        <v>3</v>
      </c>
      <c r="U1375" s="838">
        <v>0.75</v>
      </c>
    </row>
    <row r="1376" spans="1:21" ht="14.4" customHeight="1" x14ac:dyDescent="0.3">
      <c r="A1376" s="831">
        <v>4</v>
      </c>
      <c r="B1376" s="832" t="s">
        <v>2047</v>
      </c>
      <c r="C1376" s="832" t="s">
        <v>2054</v>
      </c>
      <c r="D1376" s="833" t="s">
        <v>3990</v>
      </c>
      <c r="E1376" s="834" t="s">
        <v>2101</v>
      </c>
      <c r="F1376" s="832" t="s">
        <v>2048</v>
      </c>
      <c r="G1376" s="832" t="s">
        <v>2927</v>
      </c>
      <c r="H1376" s="832" t="s">
        <v>576</v>
      </c>
      <c r="I1376" s="832" t="s">
        <v>3697</v>
      </c>
      <c r="J1376" s="832" t="s">
        <v>731</v>
      </c>
      <c r="K1376" s="832" t="s">
        <v>3698</v>
      </c>
      <c r="L1376" s="835">
        <v>0</v>
      </c>
      <c r="M1376" s="835">
        <v>0</v>
      </c>
      <c r="N1376" s="832">
        <v>2</v>
      </c>
      <c r="O1376" s="836">
        <v>0.5</v>
      </c>
      <c r="P1376" s="835">
        <v>0</v>
      </c>
      <c r="Q1376" s="837"/>
      <c r="R1376" s="832">
        <v>2</v>
      </c>
      <c r="S1376" s="837">
        <v>1</v>
      </c>
      <c r="T1376" s="836">
        <v>0.5</v>
      </c>
      <c r="U1376" s="838">
        <v>1</v>
      </c>
    </row>
    <row r="1377" spans="1:21" ht="14.4" customHeight="1" x14ac:dyDescent="0.3">
      <c r="A1377" s="831">
        <v>4</v>
      </c>
      <c r="B1377" s="832" t="s">
        <v>2047</v>
      </c>
      <c r="C1377" s="832" t="s">
        <v>2054</v>
      </c>
      <c r="D1377" s="833" t="s">
        <v>3990</v>
      </c>
      <c r="E1377" s="834" t="s">
        <v>2101</v>
      </c>
      <c r="F1377" s="832" t="s">
        <v>2048</v>
      </c>
      <c r="G1377" s="832" t="s">
        <v>2927</v>
      </c>
      <c r="H1377" s="832" t="s">
        <v>576</v>
      </c>
      <c r="I1377" s="832" t="s">
        <v>2928</v>
      </c>
      <c r="J1377" s="832" t="s">
        <v>731</v>
      </c>
      <c r="K1377" s="832" t="s">
        <v>2929</v>
      </c>
      <c r="L1377" s="835">
        <v>0</v>
      </c>
      <c r="M1377" s="835">
        <v>0</v>
      </c>
      <c r="N1377" s="832">
        <v>1</v>
      </c>
      <c r="O1377" s="836">
        <v>1</v>
      </c>
      <c r="P1377" s="835"/>
      <c r="Q1377" s="837"/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4</v>
      </c>
      <c r="B1378" s="832" t="s">
        <v>2047</v>
      </c>
      <c r="C1378" s="832" t="s">
        <v>2054</v>
      </c>
      <c r="D1378" s="833" t="s">
        <v>3990</v>
      </c>
      <c r="E1378" s="834" t="s">
        <v>2101</v>
      </c>
      <c r="F1378" s="832" t="s">
        <v>2048</v>
      </c>
      <c r="G1378" s="832" t="s">
        <v>2111</v>
      </c>
      <c r="H1378" s="832" t="s">
        <v>628</v>
      </c>
      <c r="I1378" s="832" t="s">
        <v>1820</v>
      </c>
      <c r="J1378" s="832" t="s">
        <v>880</v>
      </c>
      <c r="K1378" s="832" t="s">
        <v>882</v>
      </c>
      <c r="L1378" s="835">
        <v>0</v>
      </c>
      <c r="M1378" s="835">
        <v>0</v>
      </c>
      <c r="N1378" s="832">
        <v>4</v>
      </c>
      <c r="O1378" s="836">
        <v>1.5</v>
      </c>
      <c r="P1378" s="835">
        <v>0</v>
      </c>
      <c r="Q1378" s="837"/>
      <c r="R1378" s="832">
        <v>2</v>
      </c>
      <c r="S1378" s="837">
        <v>0.5</v>
      </c>
      <c r="T1378" s="836">
        <v>0.5</v>
      </c>
      <c r="U1378" s="838">
        <v>0.33333333333333331</v>
      </c>
    </row>
    <row r="1379" spans="1:21" ht="14.4" customHeight="1" x14ac:dyDescent="0.3">
      <c r="A1379" s="831">
        <v>4</v>
      </c>
      <c r="B1379" s="832" t="s">
        <v>2047</v>
      </c>
      <c r="C1379" s="832" t="s">
        <v>2054</v>
      </c>
      <c r="D1379" s="833" t="s">
        <v>3990</v>
      </c>
      <c r="E1379" s="834" t="s">
        <v>2101</v>
      </c>
      <c r="F1379" s="832" t="s">
        <v>2048</v>
      </c>
      <c r="G1379" s="832" t="s">
        <v>2930</v>
      </c>
      <c r="H1379" s="832" t="s">
        <v>576</v>
      </c>
      <c r="I1379" s="832" t="s">
        <v>3699</v>
      </c>
      <c r="J1379" s="832" t="s">
        <v>3323</v>
      </c>
      <c r="K1379" s="832" t="s">
        <v>2933</v>
      </c>
      <c r="L1379" s="835">
        <v>300.68</v>
      </c>
      <c r="M1379" s="835">
        <v>601.36</v>
      </c>
      <c r="N1379" s="832">
        <v>2</v>
      </c>
      <c r="O1379" s="836">
        <v>2</v>
      </c>
      <c r="P1379" s="835">
        <v>601.36</v>
      </c>
      <c r="Q1379" s="837">
        <v>1</v>
      </c>
      <c r="R1379" s="832">
        <v>2</v>
      </c>
      <c r="S1379" s="837">
        <v>1</v>
      </c>
      <c r="T1379" s="836">
        <v>2</v>
      </c>
      <c r="U1379" s="838">
        <v>1</v>
      </c>
    </row>
    <row r="1380" spans="1:21" ht="14.4" customHeight="1" x14ac:dyDescent="0.3">
      <c r="A1380" s="831">
        <v>4</v>
      </c>
      <c r="B1380" s="832" t="s">
        <v>2047</v>
      </c>
      <c r="C1380" s="832" t="s">
        <v>2054</v>
      </c>
      <c r="D1380" s="833" t="s">
        <v>3990</v>
      </c>
      <c r="E1380" s="834" t="s">
        <v>2101</v>
      </c>
      <c r="F1380" s="832" t="s">
        <v>2048</v>
      </c>
      <c r="G1380" s="832" t="s">
        <v>2709</v>
      </c>
      <c r="H1380" s="832" t="s">
        <v>628</v>
      </c>
      <c r="I1380" s="832" t="s">
        <v>1627</v>
      </c>
      <c r="J1380" s="832" t="s">
        <v>1628</v>
      </c>
      <c r="K1380" s="832" t="s">
        <v>1629</v>
      </c>
      <c r="L1380" s="835">
        <v>414.07</v>
      </c>
      <c r="M1380" s="835">
        <v>3726.63</v>
      </c>
      <c r="N1380" s="832">
        <v>9</v>
      </c>
      <c r="O1380" s="836">
        <v>3.5</v>
      </c>
      <c r="P1380" s="835">
        <v>3726.63</v>
      </c>
      <c r="Q1380" s="837">
        <v>1</v>
      </c>
      <c r="R1380" s="832">
        <v>9</v>
      </c>
      <c r="S1380" s="837">
        <v>1</v>
      </c>
      <c r="T1380" s="836">
        <v>3.5</v>
      </c>
      <c r="U1380" s="838">
        <v>1</v>
      </c>
    </row>
    <row r="1381" spans="1:21" ht="14.4" customHeight="1" x14ac:dyDescent="0.3">
      <c r="A1381" s="831">
        <v>4</v>
      </c>
      <c r="B1381" s="832" t="s">
        <v>2047</v>
      </c>
      <c r="C1381" s="832" t="s">
        <v>2054</v>
      </c>
      <c r="D1381" s="833" t="s">
        <v>3990</v>
      </c>
      <c r="E1381" s="834" t="s">
        <v>2101</v>
      </c>
      <c r="F1381" s="832" t="s">
        <v>2048</v>
      </c>
      <c r="G1381" s="832" t="s">
        <v>2709</v>
      </c>
      <c r="H1381" s="832" t="s">
        <v>576</v>
      </c>
      <c r="I1381" s="832" t="s">
        <v>3700</v>
      </c>
      <c r="J1381" s="832" t="s">
        <v>2843</v>
      </c>
      <c r="K1381" s="832" t="s">
        <v>3701</v>
      </c>
      <c r="L1381" s="835">
        <v>165.63</v>
      </c>
      <c r="M1381" s="835">
        <v>165.63</v>
      </c>
      <c r="N1381" s="832">
        <v>1</v>
      </c>
      <c r="O1381" s="836">
        <v>1</v>
      </c>
      <c r="P1381" s="835">
        <v>165.63</v>
      </c>
      <c r="Q1381" s="837">
        <v>1</v>
      </c>
      <c r="R1381" s="832">
        <v>1</v>
      </c>
      <c r="S1381" s="837">
        <v>1</v>
      </c>
      <c r="T1381" s="836">
        <v>1</v>
      </c>
      <c r="U1381" s="838">
        <v>1</v>
      </c>
    </row>
    <row r="1382" spans="1:21" ht="14.4" customHeight="1" x14ac:dyDescent="0.3">
      <c r="A1382" s="831">
        <v>4</v>
      </c>
      <c r="B1382" s="832" t="s">
        <v>2047</v>
      </c>
      <c r="C1382" s="832" t="s">
        <v>2054</v>
      </c>
      <c r="D1382" s="833" t="s">
        <v>3990</v>
      </c>
      <c r="E1382" s="834" t="s">
        <v>2101</v>
      </c>
      <c r="F1382" s="832" t="s">
        <v>2048</v>
      </c>
      <c r="G1382" s="832" t="s">
        <v>2112</v>
      </c>
      <c r="H1382" s="832" t="s">
        <v>628</v>
      </c>
      <c r="I1382" s="832" t="s">
        <v>1983</v>
      </c>
      <c r="J1382" s="832" t="s">
        <v>1020</v>
      </c>
      <c r="K1382" s="832" t="s">
        <v>1984</v>
      </c>
      <c r="L1382" s="835">
        <v>154.36000000000001</v>
      </c>
      <c r="M1382" s="835">
        <v>771.80000000000007</v>
      </c>
      <c r="N1382" s="832">
        <v>5</v>
      </c>
      <c r="O1382" s="836">
        <v>4.5</v>
      </c>
      <c r="P1382" s="835">
        <v>617.44000000000005</v>
      </c>
      <c r="Q1382" s="837">
        <v>0.8</v>
      </c>
      <c r="R1382" s="832">
        <v>4</v>
      </c>
      <c r="S1382" s="837">
        <v>0.8</v>
      </c>
      <c r="T1382" s="836">
        <v>3.5</v>
      </c>
      <c r="U1382" s="838">
        <v>0.77777777777777779</v>
      </c>
    </row>
    <row r="1383" spans="1:21" ht="14.4" customHeight="1" x14ac:dyDescent="0.3">
      <c r="A1383" s="831">
        <v>4</v>
      </c>
      <c r="B1383" s="832" t="s">
        <v>2047</v>
      </c>
      <c r="C1383" s="832" t="s">
        <v>2054</v>
      </c>
      <c r="D1383" s="833" t="s">
        <v>3990</v>
      </c>
      <c r="E1383" s="834" t="s">
        <v>2101</v>
      </c>
      <c r="F1383" s="832" t="s">
        <v>2048</v>
      </c>
      <c r="G1383" s="832" t="s">
        <v>2146</v>
      </c>
      <c r="H1383" s="832" t="s">
        <v>576</v>
      </c>
      <c r="I1383" s="832" t="s">
        <v>2248</v>
      </c>
      <c r="J1383" s="832" t="s">
        <v>2148</v>
      </c>
      <c r="K1383" s="832" t="s">
        <v>2149</v>
      </c>
      <c r="L1383" s="835">
        <v>374.79</v>
      </c>
      <c r="M1383" s="835">
        <v>374.79</v>
      </c>
      <c r="N1383" s="832">
        <v>1</v>
      </c>
      <c r="O1383" s="836">
        <v>0.5</v>
      </c>
      <c r="P1383" s="835">
        <v>374.79</v>
      </c>
      <c r="Q1383" s="837">
        <v>1</v>
      </c>
      <c r="R1383" s="832">
        <v>1</v>
      </c>
      <c r="S1383" s="837">
        <v>1</v>
      </c>
      <c r="T1383" s="836">
        <v>0.5</v>
      </c>
      <c r="U1383" s="838">
        <v>1</v>
      </c>
    </row>
    <row r="1384" spans="1:21" ht="14.4" customHeight="1" x14ac:dyDescent="0.3">
      <c r="A1384" s="831">
        <v>4</v>
      </c>
      <c r="B1384" s="832" t="s">
        <v>2047</v>
      </c>
      <c r="C1384" s="832" t="s">
        <v>2054</v>
      </c>
      <c r="D1384" s="833" t="s">
        <v>3990</v>
      </c>
      <c r="E1384" s="834" t="s">
        <v>2101</v>
      </c>
      <c r="F1384" s="832" t="s">
        <v>2048</v>
      </c>
      <c r="G1384" s="832" t="s">
        <v>2939</v>
      </c>
      <c r="H1384" s="832" t="s">
        <v>576</v>
      </c>
      <c r="I1384" s="832" t="s">
        <v>2940</v>
      </c>
      <c r="J1384" s="832" t="s">
        <v>623</v>
      </c>
      <c r="K1384" s="832" t="s">
        <v>2941</v>
      </c>
      <c r="L1384" s="835">
        <v>0</v>
      </c>
      <c r="M1384" s="835">
        <v>0</v>
      </c>
      <c r="N1384" s="832">
        <v>1</v>
      </c>
      <c r="O1384" s="836">
        <v>0.5</v>
      </c>
      <c r="P1384" s="835">
        <v>0</v>
      </c>
      <c r="Q1384" s="837"/>
      <c r="R1384" s="832">
        <v>1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4</v>
      </c>
      <c r="B1385" s="832" t="s">
        <v>2047</v>
      </c>
      <c r="C1385" s="832" t="s">
        <v>2054</v>
      </c>
      <c r="D1385" s="833" t="s">
        <v>3990</v>
      </c>
      <c r="E1385" s="834" t="s">
        <v>2101</v>
      </c>
      <c r="F1385" s="832" t="s">
        <v>2048</v>
      </c>
      <c r="G1385" s="832" t="s">
        <v>2249</v>
      </c>
      <c r="H1385" s="832" t="s">
        <v>576</v>
      </c>
      <c r="I1385" s="832" t="s">
        <v>2250</v>
      </c>
      <c r="J1385" s="832" t="s">
        <v>2251</v>
      </c>
      <c r="K1385" s="832" t="s">
        <v>2252</v>
      </c>
      <c r="L1385" s="835">
        <v>248.55</v>
      </c>
      <c r="M1385" s="835">
        <v>7207.9500000000016</v>
      </c>
      <c r="N1385" s="832">
        <v>29</v>
      </c>
      <c r="O1385" s="836">
        <v>29</v>
      </c>
      <c r="P1385" s="835">
        <v>4722.4500000000016</v>
      </c>
      <c r="Q1385" s="837">
        <v>0.65517241379310354</v>
      </c>
      <c r="R1385" s="832">
        <v>19</v>
      </c>
      <c r="S1385" s="837">
        <v>0.65517241379310343</v>
      </c>
      <c r="T1385" s="836">
        <v>19</v>
      </c>
      <c r="U1385" s="838">
        <v>0.65517241379310343</v>
      </c>
    </row>
    <row r="1386" spans="1:21" ht="14.4" customHeight="1" x14ac:dyDescent="0.3">
      <c r="A1386" s="831">
        <v>4</v>
      </c>
      <c r="B1386" s="832" t="s">
        <v>2047</v>
      </c>
      <c r="C1386" s="832" t="s">
        <v>2054</v>
      </c>
      <c r="D1386" s="833" t="s">
        <v>3990</v>
      </c>
      <c r="E1386" s="834" t="s">
        <v>2101</v>
      </c>
      <c r="F1386" s="832" t="s">
        <v>2049</v>
      </c>
      <c r="G1386" s="832" t="s">
        <v>2114</v>
      </c>
      <c r="H1386" s="832" t="s">
        <v>576</v>
      </c>
      <c r="I1386" s="832" t="s">
        <v>2253</v>
      </c>
      <c r="J1386" s="832" t="s">
        <v>2116</v>
      </c>
      <c r="K1386" s="832"/>
      <c r="L1386" s="835">
        <v>0</v>
      </c>
      <c r="M1386" s="835">
        <v>0</v>
      </c>
      <c r="N1386" s="832">
        <v>11</v>
      </c>
      <c r="O1386" s="836">
        <v>11</v>
      </c>
      <c r="P1386" s="835">
        <v>0</v>
      </c>
      <c r="Q1386" s="837"/>
      <c r="R1386" s="832">
        <v>10</v>
      </c>
      <c r="S1386" s="837">
        <v>0.90909090909090906</v>
      </c>
      <c r="T1386" s="836">
        <v>10</v>
      </c>
      <c r="U1386" s="838">
        <v>0.90909090909090906</v>
      </c>
    </row>
    <row r="1387" spans="1:21" ht="14.4" customHeight="1" x14ac:dyDescent="0.3">
      <c r="A1387" s="831">
        <v>4</v>
      </c>
      <c r="B1387" s="832" t="s">
        <v>2047</v>
      </c>
      <c r="C1387" s="832" t="s">
        <v>2054</v>
      </c>
      <c r="D1387" s="833" t="s">
        <v>3990</v>
      </c>
      <c r="E1387" s="834" t="s">
        <v>2101</v>
      </c>
      <c r="F1387" s="832" t="s">
        <v>2049</v>
      </c>
      <c r="G1387" s="832" t="s">
        <v>2114</v>
      </c>
      <c r="H1387" s="832" t="s">
        <v>576</v>
      </c>
      <c r="I1387" s="832" t="s">
        <v>2713</v>
      </c>
      <c r="J1387" s="832" t="s">
        <v>2116</v>
      </c>
      <c r="K1387" s="832"/>
      <c r="L1387" s="835">
        <v>0</v>
      </c>
      <c r="M1387" s="835">
        <v>0</v>
      </c>
      <c r="N1387" s="832">
        <v>2</v>
      </c>
      <c r="O1387" s="836">
        <v>2</v>
      </c>
      <c r="P1387" s="835">
        <v>0</v>
      </c>
      <c r="Q1387" s="837"/>
      <c r="R1387" s="832">
        <v>2</v>
      </c>
      <c r="S1387" s="837">
        <v>1</v>
      </c>
      <c r="T1387" s="836">
        <v>2</v>
      </c>
      <c r="U1387" s="838">
        <v>1</v>
      </c>
    </row>
    <row r="1388" spans="1:21" ht="14.4" customHeight="1" x14ac:dyDescent="0.3">
      <c r="A1388" s="831">
        <v>4</v>
      </c>
      <c r="B1388" s="832" t="s">
        <v>2047</v>
      </c>
      <c r="C1388" s="832" t="s">
        <v>2054</v>
      </c>
      <c r="D1388" s="833" t="s">
        <v>3990</v>
      </c>
      <c r="E1388" s="834" t="s">
        <v>2101</v>
      </c>
      <c r="F1388" s="832" t="s">
        <v>2049</v>
      </c>
      <c r="G1388" s="832" t="s">
        <v>2114</v>
      </c>
      <c r="H1388" s="832" t="s">
        <v>576</v>
      </c>
      <c r="I1388" s="832" t="s">
        <v>2115</v>
      </c>
      <c r="J1388" s="832" t="s">
        <v>2116</v>
      </c>
      <c r="K1388" s="832"/>
      <c r="L1388" s="835">
        <v>0</v>
      </c>
      <c r="M1388" s="835">
        <v>0</v>
      </c>
      <c r="N1388" s="832">
        <v>20</v>
      </c>
      <c r="O1388" s="836">
        <v>20</v>
      </c>
      <c r="P1388" s="835">
        <v>0</v>
      </c>
      <c r="Q1388" s="837"/>
      <c r="R1388" s="832">
        <v>20</v>
      </c>
      <c r="S1388" s="837">
        <v>1</v>
      </c>
      <c r="T1388" s="836">
        <v>20</v>
      </c>
      <c r="U1388" s="838">
        <v>1</v>
      </c>
    </row>
    <row r="1389" spans="1:21" ht="14.4" customHeight="1" x14ac:dyDescent="0.3">
      <c r="A1389" s="831">
        <v>4</v>
      </c>
      <c r="B1389" s="832" t="s">
        <v>2047</v>
      </c>
      <c r="C1389" s="832" t="s">
        <v>2054</v>
      </c>
      <c r="D1389" s="833" t="s">
        <v>3990</v>
      </c>
      <c r="E1389" s="834" t="s">
        <v>2101</v>
      </c>
      <c r="F1389" s="832" t="s">
        <v>2050</v>
      </c>
      <c r="G1389" s="832" t="s">
        <v>2254</v>
      </c>
      <c r="H1389" s="832" t="s">
        <v>576</v>
      </c>
      <c r="I1389" s="832" t="s">
        <v>2255</v>
      </c>
      <c r="J1389" s="832" t="s">
        <v>2256</v>
      </c>
      <c r="K1389" s="832" t="s">
        <v>2257</v>
      </c>
      <c r="L1389" s="835">
        <v>500</v>
      </c>
      <c r="M1389" s="835">
        <v>3500</v>
      </c>
      <c r="N1389" s="832">
        <v>7</v>
      </c>
      <c r="O1389" s="836">
        <v>5</v>
      </c>
      <c r="P1389" s="835">
        <v>2000</v>
      </c>
      <c r="Q1389" s="837">
        <v>0.5714285714285714</v>
      </c>
      <c r="R1389" s="832">
        <v>4</v>
      </c>
      <c r="S1389" s="837">
        <v>0.5714285714285714</v>
      </c>
      <c r="T1389" s="836">
        <v>3</v>
      </c>
      <c r="U1389" s="838">
        <v>0.6</v>
      </c>
    </row>
    <row r="1390" spans="1:21" ht="14.4" customHeight="1" x14ac:dyDescent="0.3">
      <c r="A1390" s="831">
        <v>4</v>
      </c>
      <c r="B1390" s="832" t="s">
        <v>2047</v>
      </c>
      <c r="C1390" s="832" t="s">
        <v>2054</v>
      </c>
      <c r="D1390" s="833" t="s">
        <v>3990</v>
      </c>
      <c r="E1390" s="834" t="s">
        <v>2101</v>
      </c>
      <c r="F1390" s="832" t="s">
        <v>2050</v>
      </c>
      <c r="G1390" s="832" t="s">
        <v>2254</v>
      </c>
      <c r="H1390" s="832" t="s">
        <v>576</v>
      </c>
      <c r="I1390" s="832" t="s">
        <v>2258</v>
      </c>
      <c r="J1390" s="832" t="s">
        <v>2259</v>
      </c>
      <c r="K1390" s="832" t="s">
        <v>2260</v>
      </c>
      <c r="L1390" s="835">
        <v>287</v>
      </c>
      <c r="M1390" s="835">
        <v>4879</v>
      </c>
      <c r="N1390" s="832">
        <v>17</v>
      </c>
      <c r="O1390" s="836">
        <v>13</v>
      </c>
      <c r="P1390" s="835">
        <v>4879</v>
      </c>
      <c r="Q1390" s="837">
        <v>1</v>
      </c>
      <c r="R1390" s="832">
        <v>17</v>
      </c>
      <c r="S1390" s="837">
        <v>1</v>
      </c>
      <c r="T1390" s="836">
        <v>13</v>
      </c>
      <c r="U1390" s="838">
        <v>1</v>
      </c>
    </row>
    <row r="1391" spans="1:21" ht="14.4" customHeight="1" x14ac:dyDescent="0.3">
      <c r="A1391" s="831">
        <v>4</v>
      </c>
      <c r="B1391" s="832" t="s">
        <v>2047</v>
      </c>
      <c r="C1391" s="832" t="s">
        <v>2054</v>
      </c>
      <c r="D1391" s="833" t="s">
        <v>3990</v>
      </c>
      <c r="E1391" s="834" t="s">
        <v>2101</v>
      </c>
      <c r="F1391" s="832" t="s">
        <v>2050</v>
      </c>
      <c r="G1391" s="832" t="s">
        <v>2254</v>
      </c>
      <c r="H1391" s="832" t="s">
        <v>576</v>
      </c>
      <c r="I1391" s="832" t="s">
        <v>2261</v>
      </c>
      <c r="J1391" s="832" t="s">
        <v>2262</v>
      </c>
      <c r="K1391" s="832" t="s">
        <v>2263</v>
      </c>
      <c r="L1391" s="835">
        <v>253</v>
      </c>
      <c r="M1391" s="835">
        <v>253</v>
      </c>
      <c r="N1391" s="832">
        <v>1</v>
      </c>
      <c r="O1391" s="836">
        <v>1</v>
      </c>
      <c r="P1391" s="835">
        <v>253</v>
      </c>
      <c r="Q1391" s="837">
        <v>1</v>
      </c>
      <c r="R1391" s="832">
        <v>1</v>
      </c>
      <c r="S1391" s="837">
        <v>1</v>
      </c>
      <c r="T1391" s="836">
        <v>1</v>
      </c>
      <c r="U1391" s="838">
        <v>1</v>
      </c>
    </row>
    <row r="1392" spans="1:21" ht="14.4" customHeight="1" x14ac:dyDescent="0.3">
      <c r="A1392" s="831">
        <v>4</v>
      </c>
      <c r="B1392" s="832" t="s">
        <v>2047</v>
      </c>
      <c r="C1392" s="832" t="s">
        <v>2054</v>
      </c>
      <c r="D1392" s="833" t="s">
        <v>3990</v>
      </c>
      <c r="E1392" s="834" t="s">
        <v>2101</v>
      </c>
      <c r="F1392" s="832" t="s">
        <v>2050</v>
      </c>
      <c r="G1392" s="832" t="s">
        <v>2254</v>
      </c>
      <c r="H1392" s="832" t="s">
        <v>576</v>
      </c>
      <c r="I1392" s="832" t="s">
        <v>2943</v>
      </c>
      <c r="J1392" s="832" t="s">
        <v>2944</v>
      </c>
      <c r="K1392" s="832" t="s">
        <v>2945</v>
      </c>
      <c r="L1392" s="835">
        <v>124</v>
      </c>
      <c r="M1392" s="835">
        <v>248</v>
      </c>
      <c r="N1392" s="832">
        <v>2</v>
      </c>
      <c r="O1392" s="836">
        <v>2</v>
      </c>
      <c r="P1392" s="835">
        <v>248</v>
      </c>
      <c r="Q1392" s="837">
        <v>1</v>
      </c>
      <c r="R1392" s="832">
        <v>2</v>
      </c>
      <c r="S1392" s="837">
        <v>1</v>
      </c>
      <c r="T1392" s="836">
        <v>2</v>
      </c>
      <c r="U1392" s="838">
        <v>1</v>
      </c>
    </row>
    <row r="1393" spans="1:21" ht="14.4" customHeight="1" x14ac:dyDescent="0.3">
      <c r="A1393" s="831">
        <v>4</v>
      </c>
      <c r="B1393" s="832" t="s">
        <v>2047</v>
      </c>
      <c r="C1393" s="832" t="s">
        <v>2054</v>
      </c>
      <c r="D1393" s="833" t="s">
        <v>3990</v>
      </c>
      <c r="E1393" s="834" t="s">
        <v>2101</v>
      </c>
      <c r="F1393" s="832" t="s">
        <v>2050</v>
      </c>
      <c r="G1393" s="832" t="s">
        <v>2254</v>
      </c>
      <c r="H1393" s="832" t="s">
        <v>576</v>
      </c>
      <c r="I1393" s="832" t="s">
        <v>2270</v>
      </c>
      <c r="J1393" s="832" t="s">
        <v>2271</v>
      </c>
      <c r="K1393" s="832" t="s">
        <v>2272</v>
      </c>
      <c r="L1393" s="835">
        <v>315.5</v>
      </c>
      <c r="M1393" s="835">
        <v>2839.5</v>
      </c>
      <c r="N1393" s="832">
        <v>9</v>
      </c>
      <c r="O1393" s="836">
        <v>7</v>
      </c>
      <c r="P1393" s="835">
        <v>2839.5</v>
      </c>
      <c r="Q1393" s="837">
        <v>1</v>
      </c>
      <c r="R1393" s="832">
        <v>9</v>
      </c>
      <c r="S1393" s="837">
        <v>1</v>
      </c>
      <c r="T1393" s="836">
        <v>7</v>
      </c>
      <c r="U1393" s="838">
        <v>1</v>
      </c>
    </row>
    <row r="1394" spans="1:21" ht="14.4" customHeight="1" x14ac:dyDescent="0.3">
      <c r="A1394" s="831">
        <v>4</v>
      </c>
      <c r="B1394" s="832" t="s">
        <v>2047</v>
      </c>
      <c r="C1394" s="832" t="s">
        <v>2054</v>
      </c>
      <c r="D1394" s="833" t="s">
        <v>3990</v>
      </c>
      <c r="E1394" s="834" t="s">
        <v>2101</v>
      </c>
      <c r="F1394" s="832" t="s">
        <v>2050</v>
      </c>
      <c r="G1394" s="832" t="s">
        <v>2254</v>
      </c>
      <c r="H1394" s="832" t="s">
        <v>576</v>
      </c>
      <c r="I1394" s="832" t="s">
        <v>2273</v>
      </c>
      <c r="J1394" s="832" t="s">
        <v>2274</v>
      </c>
      <c r="K1394" s="832" t="s">
        <v>2275</v>
      </c>
      <c r="L1394" s="835">
        <v>484.6</v>
      </c>
      <c r="M1394" s="835">
        <v>1453.8000000000002</v>
      </c>
      <c r="N1394" s="832">
        <v>3</v>
      </c>
      <c r="O1394" s="836">
        <v>2</v>
      </c>
      <c r="P1394" s="835">
        <v>1453.8000000000002</v>
      </c>
      <c r="Q1394" s="837">
        <v>1</v>
      </c>
      <c r="R1394" s="832">
        <v>3</v>
      </c>
      <c r="S1394" s="837">
        <v>1</v>
      </c>
      <c r="T1394" s="836">
        <v>2</v>
      </c>
      <c r="U1394" s="838">
        <v>1</v>
      </c>
    </row>
    <row r="1395" spans="1:21" ht="14.4" customHeight="1" x14ac:dyDescent="0.3">
      <c r="A1395" s="831">
        <v>4</v>
      </c>
      <c r="B1395" s="832" t="s">
        <v>2047</v>
      </c>
      <c r="C1395" s="832" t="s">
        <v>2054</v>
      </c>
      <c r="D1395" s="833" t="s">
        <v>3990</v>
      </c>
      <c r="E1395" s="834" t="s">
        <v>2101</v>
      </c>
      <c r="F1395" s="832" t="s">
        <v>2050</v>
      </c>
      <c r="G1395" s="832" t="s">
        <v>2254</v>
      </c>
      <c r="H1395" s="832" t="s">
        <v>576</v>
      </c>
      <c r="I1395" s="832" t="s">
        <v>2276</v>
      </c>
      <c r="J1395" s="832" t="s">
        <v>2277</v>
      </c>
      <c r="K1395" s="832" t="s">
        <v>2278</v>
      </c>
      <c r="L1395" s="835">
        <v>291.2</v>
      </c>
      <c r="M1395" s="835">
        <v>4367.9999999999991</v>
      </c>
      <c r="N1395" s="832">
        <v>15</v>
      </c>
      <c r="O1395" s="836">
        <v>9</v>
      </c>
      <c r="P1395" s="835">
        <v>4367.9999999999991</v>
      </c>
      <c r="Q1395" s="837">
        <v>1</v>
      </c>
      <c r="R1395" s="832">
        <v>15</v>
      </c>
      <c r="S1395" s="837">
        <v>1</v>
      </c>
      <c r="T1395" s="836">
        <v>9</v>
      </c>
      <c r="U1395" s="838">
        <v>1</v>
      </c>
    </row>
    <row r="1396" spans="1:21" ht="14.4" customHeight="1" x14ac:dyDescent="0.3">
      <c r="A1396" s="831">
        <v>4</v>
      </c>
      <c r="B1396" s="832" t="s">
        <v>2047</v>
      </c>
      <c r="C1396" s="832" t="s">
        <v>2054</v>
      </c>
      <c r="D1396" s="833" t="s">
        <v>3990</v>
      </c>
      <c r="E1396" s="834" t="s">
        <v>2101</v>
      </c>
      <c r="F1396" s="832" t="s">
        <v>2050</v>
      </c>
      <c r="G1396" s="832" t="s">
        <v>2254</v>
      </c>
      <c r="H1396" s="832" t="s">
        <v>576</v>
      </c>
      <c r="I1396" s="832" t="s">
        <v>2279</v>
      </c>
      <c r="J1396" s="832" t="s">
        <v>2280</v>
      </c>
      <c r="K1396" s="832" t="s">
        <v>2281</v>
      </c>
      <c r="L1396" s="835">
        <v>201.3</v>
      </c>
      <c r="M1396" s="835">
        <v>1409.1</v>
      </c>
      <c r="N1396" s="832">
        <v>7</v>
      </c>
      <c r="O1396" s="836">
        <v>7</v>
      </c>
      <c r="P1396" s="835">
        <v>1409.1</v>
      </c>
      <c r="Q1396" s="837">
        <v>1</v>
      </c>
      <c r="R1396" s="832">
        <v>7</v>
      </c>
      <c r="S1396" s="837">
        <v>1</v>
      </c>
      <c r="T1396" s="836">
        <v>7</v>
      </c>
      <c r="U1396" s="838">
        <v>1</v>
      </c>
    </row>
    <row r="1397" spans="1:21" ht="14.4" customHeight="1" x14ac:dyDescent="0.3">
      <c r="A1397" s="831">
        <v>4</v>
      </c>
      <c r="B1397" s="832" t="s">
        <v>2047</v>
      </c>
      <c r="C1397" s="832" t="s">
        <v>2054</v>
      </c>
      <c r="D1397" s="833" t="s">
        <v>3990</v>
      </c>
      <c r="E1397" s="834" t="s">
        <v>2101</v>
      </c>
      <c r="F1397" s="832" t="s">
        <v>2050</v>
      </c>
      <c r="G1397" s="832" t="s">
        <v>2254</v>
      </c>
      <c r="H1397" s="832" t="s">
        <v>576</v>
      </c>
      <c r="I1397" s="832" t="s">
        <v>2282</v>
      </c>
      <c r="J1397" s="832" t="s">
        <v>2283</v>
      </c>
      <c r="K1397" s="832" t="s">
        <v>2284</v>
      </c>
      <c r="L1397" s="835">
        <v>500</v>
      </c>
      <c r="M1397" s="835">
        <v>1000</v>
      </c>
      <c r="N1397" s="832">
        <v>2</v>
      </c>
      <c r="O1397" s="836">
        <v>2</v>
      </c>
      <c r="P1397" s="835">
        <v>1000</v>
      </c>
      <c r="Q1397" s="837">
        <v>1</v>
      </c>
      <c r="R1397" s="832">
        <v>2</v>
      </c>
      <c r="S1397" s="837">
        <v>1</v>
      </c>
      <c r="T1397" s="836">
        <v>2</v>
      </c>
      <c r="U1397" s="838">
        <v>1</v>
      </c>
    </row>
    <row r="1398" spans="1:21" ht="14.4" customHeight="1" x14ac:dyDescent="0.3">
      <c r="A1398" s="831">
        <v>4</v>
      </c>
      <c r="B1398" s="832" t="s">
        <v>2047</v>
      </c>
      <c r="C1398" s="832" t="s">
        <v>2054</v>
      </c>
      <c r="D1398" s="833" t="s">
        <v>3990</v>
      </c>
      <c r="E1398" s="834" t="s">
        <v>2101</v>
      </c>
      <c r="F1398" s="832" t="s">
        <v>2050</v>
      </c>
      <c r="G1398" s="832" t="s">
        <v>2254</v>
      </c>
      <c r="H1398" s="832" t="s">
        <v>576</v>
      </c>
      <c r="I1398" s="832" t="s">
        <v>2285</v>
      </c>
      <c r="J1398" s="832" t="s">
        <v>2286</v>
      </c>
      <c r="K1398" s="832" t="s">
        <v>2287</v>
      </c>
      <c r="L1398" s="835">
        <v>579</v>
      </c>
      <c r="M1398" s="835">
        <v>2895</v>
      </c>
      <c r="N1398" s="832">
        <v>5</v>
      </c>
      <c r="O1398" s="836">
        <v>4</v>
      </c>
      <c r="P1398" s="835">
        <v>2895</v>
      </c>
      <c r="Q1398" s="837">
        <v>1</v>
      </c>
      <c r="R1398" s="832">
        <v>5</v>
      </c>
      <c r="S1398" s="837">
        <v>1</v>
      </c>
      <c r="T1398" s="836">
        <v>4</v>
      </c>
      <c r="U1398" s="838">
        <v>1</v>
      </c>
    </row>
    <row r="1399" spans="1:21" ht="14.4" customHeight="1" x14ac:dyDescent="0.3">
      <c r="A1399" s="831">
        <v>4</v>
      </c>
      <c r="B1399" s="832" t="s">
        <v>2047</v>
      </c>
      <c r="C1399" s="832" t="s">
        <v>2054</v>
      </c>
      <c r="D1399" s="833" t="s">
        <v>3990</v>
      </c>
      <c r="E1399" s="834" t="s">
        <v>2101</v>
      </c>
      <c r="F1399" s="832" t="s">
        <v>2050</v>
      </c>
      <c r="G1399" s="832" t="s">
        <v>2254</v>
      </c>
      <c r="H1399" s="832" t="s">
        <v>576</v>
      </c>
      <c r="I1399" s="832" t="s">
        <v>2291</v>
      </c>
      <c r="J1399" s="832" t="s">
        <v>2292</v>
      </c>
      <c r="K1399" s="832" t="s">
        <v>2293</v>
      </c>
      <c r="L1399" s="835">
        <v>5343.9</v>
      </c>
      <c r="M1399" s="835">
        <v>42751.199999999997</v>
      </c>
      <c r="N1399" s="832">
        <v>8</v>
      </c>
      <c r="O1399" s="836">
        <v>3</v>
      </c>
      <c r="P1399" s="835">
        <v>42751.199999999997</v>
      </c>
      <c r="Q1399" s="837">
        <v>1</v>
      </c>
      <c r="R1399" s="832">
        <v>8</v>
      </c>
      <c r="S1399" s="837">
        <v>1</v>
      </c>
      <c r="T1399" s="836">
        <v>3</v>
      </c>
      <c r="U1399" s="838">
        <v>1</v>
      </c>
    </row>
    <row r="1400" spans="1:21" ht="14.4" customHeight="1" x14ac:dyDescent="0.3">
      <c r="A1400" s="831">
        <v>4</v>
      </c>
      <c r="B1400" s="832" t="s">
        <v>2047</v>
      </c>
      <c r="C1400" s="832" t="s">
        <v>2054</v>
      </c>
      <c r="D1400" s="833" t="s">
        <v>3990</v>
      </c>
      <c r="E1400" s="834" t="s">
        <v>2101</v>
      </c>
      <c r="F1400" s="832" t="s">
        <v>2050</v>
      </c>
      <c r="G1400" s="832" t="s">
        <v>2254</v>
      </c>
      <c r="H1400" s="832" t="s">
        <v>576</v>
      </c>
      <c r="I1400" s="832" t="s">
        <v>2299</v>
      </c>
      <c r="J1400" s="832" t="s">
        <v>2300</v>
      </c>
      <c r="K1400" s="832" t="s">
        <v>2301</v>
      </c>
      <c r="L1400" s="835">
        <v>2473.21</v>
      </c>
      <c r="M1400" s="835">
        <v>2473.21</v>
      </c>
      <c r="N1400" s="832">
        <v>1</v>
      </c>
      <c r="O1400" s="836">
        <v>1</v>
      </c>
      <c r="P1400" s="835">
        <v>2473.21</v>
      </c>
      <c r="Q1400" s="837">
        <v>1</v>
      </c>
      <c r="R1400" s="832">
        <v>1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4</v>
      </c>
      <c r="B1401" s="832" t="s">
        <v>2047</v>
      </c>
      <c r="C1401" s="832" t="s">
        <v>2054</v>
      </c>
      <c r="D1401" s="833" t="s">
        <v>3990</v>
      </c>
      <c r="E1401" s="834" t="s">
        <v>2101</v>
      </c>
      <c r="F1401" s="832" t="s">
        <v>2050</v>
      </c>
      <c r="G1401" s="832" t="s">
        <v>2254</v>
      </c>
      <c r="H1401" s="832" t="s">
        <v>576</v>
      </c>
      <c r="I1401" s="832" t="s">
        <v>2306</v>
      </c>
      <c r="J1401" s="832" t="s">
        <v>2307</v>
      </c>
      <c r="K1401" s="832" t="s">
        <v>2308</v>
      </c>
      <c r="L1401" s="835">
        <v>196.43</v>
      </c>
      <c r="M1401" s="835">
        <v>589.29</v>
      </c>
      <c r="N1401" s="832">
        <v>3</v>
      </c>
      <c r="O1401" s="836">
        <v>3</v>
      </c>
      <c r="P1401" s="835">
        <v>589.29</v>
      </c>
      <c r="Q1401" s="837">
        <v>1</v>
      </c>
      <c r="R1401" s="832">
        <v>3</v>
      </c>
      <c r="S1401" s="837">
        <v>1</v>
      </c>
      <c r="T1401" s="836">
        <v>3</v>
      </c>
      <c r="U1401" s="838">
        <v>1</v>
      </c>
    </row>
    <row r="1402" spans="1:21" ht="14.4" customHeight="1" x14ac:dyDescent="0.3">
      <c r="A1402" s="831">
        <v>4</v>
      </c>
      <c r="B1402" s="832" t="s">
        <v>2047</v>
      </c>
      <c r="C1402" s="832" t="s">
        <v>2054</v>
      </c>
      <c r="D1402" s="833" t="s">
        <v>3990</v>
      </c>
      <c r="E1402" s="834" t="s">
        <v>2101</v>
      </c>
      <c r="F1402" s="832" t="s">
        <v>2050</v>
      </c>
      <c r="G1402" s="832" t="s">
        <v>2254</v>
      </c>
      <c r="H1402" s="832" t="s">
        <v>576</v>
      </c>
      <c r="I1402" s="832" t="s">
        <v>2314</v>
      </c>
      <c r="J1402" s="832" t="s">
        <v>2315</v>
      </c>
      <c r="K1402" s="832" t="s">
        <v>2316</v>
      </c>
      <c r="L1402" s="835">
        <v>320</v>
      </c>
      <c r="M1402" s="835">
        <v>640</v>
      </c>
      <c r="N1402" s="832">
        <v>2</v>
      </c>
      <c r="O1402" s="836">
        <v>2</v>
      </c>
      <c r="P1402" s="835">
        <v>640</v>
      </c>
      <c r="Q1402" s="837">
        <v>1</v>
      </c>
      <c r="R1402" s="832">
        <v>2</v>
      </c>
      <c r="S1402" s="837">
        <v>1</v>
      </c>
      <c r="T1402" s="836">
        <v>2</v>
      </c>
      <c r="U1402" s="838">
        <v>1</v>
      </c>
    </row>
    <row r="1403" spans="1:21" ht="14.4" customHeight="1" x14ac:dyDescent="0.3">
      <c r="A1403" s="831">
        <v>4</v>
      </c>
      <c r="B1403" s="832" t="s">
        <v>2047</v>
      </c>
      <c r="C1403" s="832" t="s">
        <v>2054</v>
      </c>
      <c r="D1403" s="833" t="s">
        <v>3990</v>
      </c>
      <c r="E1403" s="834" t="s">
        <v>2101</v>
      </c>
      <c r="F1403" s="832" t="s">
        <v>2050</v>
      </c>
      <c r="G1403" s="832" t="s">
        <v>2254</v>
      </c>
      <c r="H1403" s="832" t="s">
        <v>576</v>
      </c>
      <c r="I1403" s="832" t="s">
        <v>2317</v>
      </c>
      <c r="J1403" s="832" t="s">
        <v>2318</v>
      </c>
      <c r="K1403" s="832" t="s">
        <v>2319</v>
      </c>
      <c r="L1403" s="835">
        <v>300</v>
      </c>
      <c r="M1403" s="835">
        <v>900</v>
      </c>
      <c r="N1403" s="832">
        <v>3</v>
      </c>
      <c r="O1403" s="836">
        <v>3</v>
      </c>
      <c r="P1403" s="835">
        <v>900</v>
      </c>
      <c r="Q1403" s="837">
        <v>1</v>
      </c>
      <c r="R1403" s="832">
        <v>3</v>
      </c>
      <c r="S1403" s="837">
        <v>1</v>
      </c>
      <c r="T1403" s="836">
        <v>3</v>
      </c>
      <c r="U1403" s="838">
        <v>1</v>
      </c>
    </row>
    <row r="1404" spans="1:21" ht="14.4" customHeight="1" x14ac:dyDescent="0.3">
      <c r="A1404" s="831">
        <v>4</v>
      </c>
      <c r="B1404" s="832" t="s">
        <v>2047</v>
      </c>
      <c r="C1404" s="832" t="s">
        <v>2054</v>
      </c>
      <c r="D1404" s="833" t="s">
        <v>3990</v>
      </c>
      <c r="E1404" s="834" t="s">
        <v>2101</v>
      </c>
      <c r="F1404" s="832" t="s">
        <v>2050</v>
      </c>
      <c r="G1404" s="832" t="s">
        <v>2254</v>
      </c>
      <c r="H1404" s="832" t="s">
        <v>576</v>
      </c>
      <c r="I1404" s="832" t="s">
        <v>2320</v>
      </c>
      <c r="J1404" s="832" t="s">
        <v>2321</v>
      </c>
      <c r="K1404" s="832" t="s">
        <v>2322</v>
      </c>
      <c r="L1404" s="835">
        <v>2816</v>
      </c>
      <c r="M1404" s="835">
        <v>25344</v>
      </c>
      <c r="N1404" s="832">
        <v>9</v>
      </c>
      <c r="O1404" s="836">
        <v>1</v>
      </c>
      <c r="P1404" s="835">
        <v>25344</v>
      </c>
      <c r="Q1404" s="837">
        <v>1</v>
      </c>
      <c r="R1404" s="832">
        <v>9</v>
      </c>
      <c r="S1404" s="837">
        <v>1</v>
      </c>
      <c r="T1404" s="836">
        <v>1</v>
      </c>
      <c r="U1404" s="838">
        <v>1</v>
      </c>
    </row>
    <row r="1405" spans="1:21" ht="14.4" customHeight="1" x14ac:dyDescent="0.3">
      <c r="A1405" s="831">
        <v>4</v>
      </c>
      <c r="B1405" s="832" t="s">
        <v>2047</v>
      </c>
      <c r="C1405" s="832" t="s">
        <v>2054</v>
      </c>
      <c r="D1405" s="833" t="s">
        <v>3990</v>
      </c>
      <c r="E1405" s="834" t="s">
        <v>2101</v>
      </c>
      <c r="F1405" s="832" t="s">
        <v>2050</v>
      </c>
      <c r="G1405" s="832" t="s">
        <v>2254</v>
      </c>
      <c r="H1405" s="832" t="s">
        <v>576</v>
      </c>
      <c r="I1405" s="832" t="s">
        <v>2328</v>
      </c>
      <c r="J1405" s="832" t="s">
        <v>2329</v>
      </c>
      <c r="K1405" s="832" t="s">
        <v>2330</v>
      </c>
      <c r="L1405" s="835">
        <v>1500.3</v>
      </c>
      <c r="M1405" s="835">
        <v>4500.8999999999996</v>
      </c>
      <c r="N1405" s="832">
        <v>3</v>
      </c>
      <c r="O1405" s="836">
        <v>1</v>
      </c>
      <c r="P1405" s="835">
        <v>4500.8999999999996</v>
      </c>
      <c r="Q1405" s="837">
        <v>1</v>
      </c>
      <c r="R1405" s="832">
        <v>3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4</v>
      </c>
      <c r="B1406" s="832" t="s">
        <v>2047</v>
      </c>
      <c r="C1406" s="832" t="s">
        <v>2054</v>
      </c>
      <c r="D1406" s="833" t="s">
        <v>3990</v>
      </c>
      <c r="E1406" s="834" t="s">
        <v>2101</v>
      </c>
      <c r="F1406" s="832" t="s">
        <v>2050</v>
      </c>
      <c r="G1406" s="832" t="s">
        <v>2254</v>
      </c>
      <c r="H1406" s="832" t="s">
        <v>576</v>
      </c>
      <c r="I1406" s="832" t="s">
        <v>2948</v>
      </c>
      <c r="J1406" s="832" t="s">
        <v>2329</v>
      </c>
      <c r="K1406" s="832" t="s">
        <v>2949</v>
      </c>
      <c r="L1406" s="835">
        <v>1500.3</v>
      </c>
      <c r="M1406" s="835">
        <v>22504.5</v>
      </c>
      <c r="N1406" s="832">
        <v>15</v>
      </c>
      <c r="O1406" s="836">
        <v>4</v>
      </c>
      <c r="P1406" s="835">
        <v>22504.5</v>
      </c>
      <c r="Q1406" s="837">
        <v>1</v>
      </c>
      <c r="R1406" s="832">
        <v>15</v>
      </c>
      <c r="S1406" s="837">
        <v>1</v>
      </c>
      <c r="T1406" s="836">
        <v>4</v>
      </c>
      <c r="U1406" s="838">
        <v>1</v>
      </c>
    </row>
    <row r="1407" spans="1:21" ht="14.4" customHeight="1" x14ac:dyDescent="0.3">
      <c r="A1407" s="831">
        <v>4</v>
      </c>
      <c r="B1407" s="832" t="s">
        <v>2047</v>
      </c>
      <c r="C1407" s="832" t="s">
        <v>2054</v>
      </c>
      <c r="D1407" s="833" t="s">
        <v>3990</v>
      </c>
      <c r="E1407" s="834" t="s">
        <v>2101</v>
      </c>
      <c r="F1407" s="832" t="s">
        <v>2050</v>
      </c>
      <c r="G1407" s="832" t="s">
        <v>2254</v>
      </c>
      <c r="H1407" s="832" t="s">
        <v>576</v>
      </c>
      <c r="I1407" s="832" t="s">
        <v>2331</v>
      </c>
      <c r="J1407" s="832" t="s">
        <v>2332</v>
      </c>
      <c r="K1407" s="832" t="s">
        <v>2333</v>
      </c>
      <c r="L1407" s="835">
        <v>761.3</v>
      </c>
      <c r="M1407" s="835">
        <v>7612.9999999999991</v>
      </c>
      <c r="N1407" s="832">
        <v>10</v>
      </c>
      <c r="O1407" s="836">
        <v>3</v>
      </c>
      <c r="P1407" s="835">
        <v>7612.9999999999991</v>
      </c>
      <c r="Q1407" s="837">
        <v>1</v>
      </c>
      <c r="R1407" s="832">
        <v>10</v>
      </c>
      <c r="S1407" s="837">
        <v>1</v>
      </c>
      <c r="T1407" s="836">
        <v>3</v>
      </c>
      <c r="U1407" s="838">
        <v>1</v>
      </c>
    </row>
    <row r="1408" spans="1:21" ht="14.4" customHeight="1" x14ac:dyDescent="0.3">
      <c r="A1408" s="831">
        <v>4</v>
      </c>
      <c r="B1408" s="832" t="s">
        <v>2047</v>
      </c>
      <c r="C1408" s="832" t="s">
        <v>2054</v>
      </c>
      <c r="D1408" s="833" t="s">
        <v>3990</v>
      </c>
      <c r="E1408" s="834" t="s">
        <v>2101</v>
      </c>
      <c r="F1408" s="832" t="s">
        <v>2050</v>
      </c>
      <c r="G1408" s="832" t="s">
        <v>2254</v>
      </c>
      <c r="H1408" s="832" t="s">
        <v>576</v>
      </c>
      <c r="I1408" s="832" t="s">
        <v>2345</v>
      </c>
      <c r="J1408" s="832" t="s">
        <v>2346</v>
      </c>
      <c r="K1408" s="832" t="s">
        <v>2347</v>
      </c>
      <c r="L1408" s="835">
        <v>369.69</v>
      </c>
      <c r="M1408" s="835">
        <v>369.69</v>
      </c>
      <c r="N1408" s="832">
        <v>1</v>
      </c>
      <c r="O1408" s="836">
        <v>1</v>
      </c>
      <c r="P1408" s="835">
        <v>369.69</v>
      </c>
      <c r="Q1408" s="837">
        <v>1</v>
      </c>
      <c r="R1408" s="832">
        <v>1</v>
      </c>
      <c r="S1408" s="837">
        <v>1</v>
      </c>
      <c r="T1408" s="836">
        <v>1</v>
      </c>
      <c r="U1408" s="838">
        <v>1</v>
      </c>
    </row>
    <row r="1409" spans="1:21" ht="14.4" customHeight="1" x14ac:dyDescent="0.3">
      <c r="A1409" s="831">
        <v>4</v>
      </c>
      <c r="B1409" s="832" t="s">
        <v>2047</v>
      </c>
      <c r="C1409" s="832" t="s">
        <v>2054</v>
      </c>
      <c r="D1409" s="833" t="s">
        <v>3990</v>
      </c>
      <c r="E1409" s="834" t="s">
        <v>2101</v>
      </c>
      <c r="F1409" s="832" t="s">
        <v>2050</v>
      </c>
      <c r="G1409" s="832" t="s">
        <v>2254</v>
      </c>
      <c r="H1409" s="832" t="s">
        <v>576</v>
      </c>
      <c r="I1409" s="832" t="s">
        <v>2350</v>
      </c>
      <c r="J1409" s="832" t="s">
        <v>2351</v>
      </c>
      <c r="K1409" s="832" t="s">
        <v>2272</v>
      </c>
      <c r="L1409" s="835">
        <v>500</v>
      </c>
      <c r="M1409" s="835">
        <v>3500</v>
      </c>
      <c r="N1409" s="832">
        <v>7</v>
      </c>
      <c r="O1409" s="836">
        <v>4</v>
      </c>
      <c r="P1409" s="835">
        <v>2000</v>
      </c>
      <c r="Q1409" s="837">
        <v>0.5714285714285714</v>
      </c>
      <c r="R1409" s="832">
        <v>4</v>
      </c>
      <c r="S1409" s="837">
        <v>0.5714285714285714</v>
      </c>
      <c r="T1409" s="836">
        <v>3</v>
      </c>
      <c r="U1409" s="838">
        <v>0.75</v>
      </c>
    </row>
    <row r="1410" spans="1:21" ht="14.4" customHeight="1" x14ac:dyDescent="0.3">
      <c r="A1410" s="831">
        <v>4</v>
      </c>
      <c r="B1410" s="832" t="s">
        <v>2047</v>
      </c>
      <c r="C1410" s="832" t="s">
        <v>2054</v>
      </c>
      <c r="D1410" s="833" t="s">
        <v>3990</v>
      </c>
      <c r="E1410" s="834" t="s">
        <v>2101</v>
      </c>
      <c r="F1410" s="832" t="s">
        <v>2050</v>
      </c>
      <c r="G1410" s="832" t="s">
        <v>2254</v>
      </c>
      <c r="H1410" s="832" t="s">
        <v>576</v>
      </c>
      <c r="I1410" s="832" t="s">
        <v>2352</v>
      </c>
      <c r="J1410" s="832" t="s">
        <v>2353</v>
      </c>
      <c r="K1410" s="832" t="s">
        <v>2354</v>
      </c>
      <c r="L1410" s="835">
        <v>556</v>
      </c>
      <c r="M1410" s="835">
        <v>6116</v>
      </c>
      <c r="N1410" s="832">
        <v>11</v>
      </c>
      <c r="O1410" s="836">
        <v>4</v>
      </c>
      <c r="P1410" s="835">
        <v>6116</v>
      </c>
      <c r="Q1410" s="837">
        <v>1</v>
      </c>
      <c r="R1410" s="832">
        <v>11</v>
      </c>
      <c r="S1410" s="837">
        <v>1</v>
      </c>
      <c r="T1410" s="836">
        <v>4</v>
      </c>
      <c r="U1410" s="838">
        <v>1</v>
      </c>
    </row>
    <row r="1411" spans="1:21" ht="14.4" customHeight="1" x14ac:dyDescent="0.3">
      <c r="A1411" s="831">
        <v>4</v>
      </c>
      <c r="B1411" s="832" t="s">
        <v>2047</v>
      </c>
      <c r="C1411" s="832" t="s">
        <v>2054</v>
      </c>
      <c r="D1411" s="833" t="s">
        <v>3990</v>
      </c>
      <c r="E1411" s="834" t="s">
        <v>2101</v>
      </c>
      <c r="F1411" s="832" t="s">
        <v>2050</v>
      </c>
      <c r="G1411" s="832" t="s">
        <v>2254</v>
      </c>
      <c r="H1411" s="832" t="s">
        <v>576</v>
      </c>
      <c r="I1411" s="832" t="s">
        <v>2950</v>
      </c>
      <c r="J1411" s="832" t="s">
        <v>2951</v>
      </c>
      <c r="K1411" s="832" t="s">
        <v>2952</v>
      </c>
      <c r="L1411" s="835">
        <v>5343.9</v>
      </c>
      <c r="M1411" s="835">
        <v>16031.699999999999</v>
      </c>
      <c r="N1411" s="832">
        <v>3</v>
      </c>
      <c r="O1411" s="836">
        <v>2</v>
      </c>
      <c r="P1411" s="835">
        <v>16031.699999999999</v>
      </c>
      <c r="Q1411" s="837">
        <v>1</v>
      </c>
      <c r="R1411" s="832">
        <v>3</v>
      </c>
      <c r="S1411" s="837">
        <v>1</v>
      </c>
      <c r="T1411" s="836">
        <v>2</v>
      </c>
      <c r="U1411" s="838">
        <v>1</v>
      </c>
    </row>
    <row r="1412" spans="1:21" ht="14.4" customHeight="1" x14ac:dyDescent="0.3">
      <c r="A1412" s="831">
        <v>4</v>
      </c>
      <c r="B1412" s="832" t="s">
        <v>2047</v>
      </c>
      <c r="C1412" s="832" t="s">
        <v>2054</v>
      </c>
      <c r="D1412" s="833" t="s">
        <v>3990</v>
      </c>
      <c r="E1412" s="834" t="s">
        <v>2101</v>
      </c>
      <c r="F1412" s="832" t="s">
        <v>2050</v>
      </c>
      <c r="G1412" s="832" t="s">
        <v>2254</v>
      </c>
      <c r="H1412" s="832" t="s">
        <v>576</v>
      </c>
      <c r="I1412" s="832" t="s">
        <v>2355</v>
      </c>
      <c r="J1412" s="832" t="s">
        <v>2356</v>
      </c>
      <c r="K1412" s="832" t="s">
        <v>2257</v>
      </c>
      <c r="L1412" s="835">
        <v>1080</v>
      </c>
      <c r="M1412" s="835">
        <v>2160</v>
      </c>
      <c r="N1412" s="832">
        <v>2</v>
      </c>
      <c r="O1412" s="836">
        <v>2</v>
      </c>
      <c r="P1412" s="835">
        <v>2160</v>
      </c>
      <c r="Q1412" s="837">
        <v>1</v>
      </c>
      <c r="R1412" s="832">
        <v>2</v>
      </c>
      <c r="S1412" s="837">
        <v>1</v>
      </c>
      <c r="T1412" s="836">
        <v>2</v>
      </c>
      <c r="U1412" s="838">
        <v>1</v>
      </c>
    </row>
    <row r="1413" spans="1:21" ht="14.4" customHeight="1" x14ac:dyDescent="0.3">
      <c r="A1413" s="831">
        <v>4</v>
      </c>
      <c r="B1413" s="832" t="s">
        <v>2047</v>
      </c>
      <c r="C1413" s="832" t="s">
        <v>2054</v>
      </c>
      <c r="D1413" s="833" t="s">
        <v>3990</v>
      </c>
      <c r="E1413" s="834" t="s">
        <v>2101</v>
      </c>
      <c r="F1413" s="832" t="s">
        <v>2050</v>
      </c>
      <c r="G1413" s="832" t="s">
        <v>2254</v>
      </c>
      <c r="H1413" s="832" t="s">
        <v>576</v>
      </c>
      <c r="I1413" s="832" t="s">
        <v>2357</v>
      </c>
      <c r="J1413" s="832" t="s">
        <v>2358</v>
      </c>
      <c r="K1413" s="832" t="s">
        <v>1352</v>
      </c>
      <c r="L1413" s="835">
        <v>600</v>
      </c>
      <c r="M1413" s="835">
        <v>2400</v>
      </c>
      <c r="N1413" s="832">
        <v>4</v>
      </c>
      <c r="O1413" s="836">
        <v>4</v>
      </c>
      <c r="P1413" s="835">
        <v>2400</v>
      </c>
      <c r="Q1413" s="837">
        <v>1</v>
      </c>
      <c r="R1413" s="832">
        <v>4</v>
      </c>
      <c r="S1413" s="837">
        <v>1</v>
      </c>
      <c r="T1413" s="836">
        <v>4</v>
      </c>
      <c r="U1413" s="838">
        <v>1</v>
      </c>
    </row>
    <row r="1414" spans="1:21" ht="14.4" customHeight="1" x14ac:dyDescent="0.3">
      <c r="A1414" s="831">
        <v>4</v>
      </c>
      <c r="B1414" s="832" t="s">
        <v>2047</v>
      </c>
      <c r="C1414" s="832" t="s">
        <v>2054</v>
      </c>
      <c r="D1414" s="833" t="s">
        <v>3990</v>
      </c>
      <c r="E1414" s="834" t="s">
        <v>2101</v>
      </c>
      <c r="F1414" s="832" t="s">
        <v>2050</v>
      </c>
      <c r="G1414" s="832" t="s">
        <v>2254</v>
      </c>
      <c r="H1414" s="832" t="s">
        <v>576</v>
      </c>
      <c r="I1414" s="832" t="s">
        <v>2359</v>
      </c>
      <c r="J1414" s="832" t="s">
        <v>2360</v>
      </c>
      <c r="K1414" s="832" t="s">
        <v>2361</v>
      </c>
      <c r="L1414" s="835">
        <v>500</v>
      </c>
      <c r="M1414" s="835">
        <v>500</v>
      </c>
      <c r="N1414" s="832">
        <v>1</v>
      </c>
      <c r="O1414" s="836">
        <v>1</v>
      </c>
      <c r="P1414" s="835">
        <v>500</v>
      </c>
      <c r="Q1414" s="837">
        <v>1</v>
      </c>
      <c r="R1414" s="832">
        <v>1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4</v>
      </c>
      <c r="B1415" s="832" t="s">
        <v>2047</v>
      </c>
      <c r="C1415" s="832" t="s">
        <v>2054</v>
      </c>
      <c r="D1415" s="833" t="s">
        <v>3990</v>
      </c>
      <c r="E1415" s="834" t="s">
        <v>2101</v>
      </c>
      <c r="F1415" s="832" t="s">
        <v>2050</v>
      </c>
      <c r="G1415" s="832" t="s">
        <v>2254</v>
      </c>
      <c r="H1415" s="832" t="s">
        <v>576</v>
      </c>
      <c r="I1415" s="832" t="s">
        <v>2362</v>
      </c>
      <c r="J1415" s="832" t="s">
        <v>2363</v>
      </c>
      <c r="K1415" s="832" t="s">
        <v>1352</v>
      </c>
      <c r="L1415" s="835">
        <v>1000</v>
      </c>
      <c r="M1415" s="835">
        <v>3000</v>
      </c>
      <c r="N1415" s="832">
        <v>3</v>
      </c>
      <c r="O1415" s="836">
        <v>2</v>
      </c>
      <c r="P1415" s="835">
        <v>3000</v>
      </c>
      <c r="Q1415" s="837">
        <v>1</v>
      </c>
      <c r="R1415" s="832">
        <v>3</v>
      </c>
      <c r="S1415" s="837">
        <v>1</v>
      </c>
      <c r="T1415" s="836">
        <v>2</v>
      </c>
      <c r="U1415" s="838">
        <v>1</v>
      </c>
    </row>
    <row r="1416" spans="1:21" ht="14.4" customHeight="1" x14ac:dyDescent="0.3">
      <c r="A1416" s="831">
        <v>4</v>
      </c>
      <c r="B1416" s="832" t="s">
        <v>2047</v>
      </c>
      <c r="C1416" s="832" t="s">
        <v>2054</v>
      </c>
      <c r="D1416" s="833" t="s">
        <v>3990</v>
      </c>
      <c r="E1416" s="834" t="s">
        <v>2101</v>
      </c>
      <c r="F1416" s="832" t="s">
        <v>2050</v>
      </c>
      <c r="G1416" s="832" t="s">
        <v>2254</v>
      </c>
      <c r="H1416" s="832" t="s">
        <v>576</v>
      </c>
      <c r="I1416" s="832" t="s">
        <v>2956</v>
      </c>
      <c r="J1416" s="832" t="s">
        <v>2954</v>
      </c>
      <c r="K1416" s="832" t="s">
        <v>2957</v>
      </c>
      <c r="L1416" s="835">
        <v>3000</v>
      </c>
      <c r="M1416" s="835">
        <v>9000</v>
      </c>
      <c r="N1416" s="832">
        <v>3</v>
      </c>
      <c r="O1416" s="836">
        <v>1</v>
      </c>
      <c r="P1416" s="835">
        <v>9000</v>
      </c>
      <c r="Q1416" s="837">
        <v>1</v>
      </c>
      <c r="R1416" s="832">
        <v>3</v>
      </c>
      <c r="S1416" s="837">
        <v>1</v>
      </c>
      <c r="T1416" s="836">
        <v>1</v>
      </c>
      <c r="U1416" s="838">
        <v>1</v>
      </c>
    </row>
    <row r="1417" spans="1:21" ht="14.4" customHeight="1" x14ac:dyDescent="0.3">
      <c r="A1417" s="831">
        <v>4</v>
      </c>
      <c r="B1417" s="832" t="s">
        <v>2047</v>
      </c>
      <c r="C1417" s="832" t="s">
        <v>2054</v>
      </c>
      <c r="D1417" s="833" t="s">
        <v>3990</v>
      </c>
      <c r="E1417" s="834" t="s">
        <v>2101</v>
      </c>
      <c r="F1417" s="832" t="s">
        <v>2050</v>
      </c>
      <c r="G1417" s="832" t="s">
        <v>2254</v>
      </c>
      <c r="H1417" s="832" t="s">
        <v>576</v>
      </c>
      <c r="I1417" s="832" t="s">
        <v>2364</v>
      </c>
      <c r="J1417" s="832" t="s">
        <v>2365</v>
      </c>
      <c r="K1417" s="832" t="s">
        <v>2361</v>
      </c>
      <c r="L1417" s="835">
        <v>300</v>
      </c>
      <c r="M1417" s="835">
        <v>6900</v>
      </c>
      <c r="N1417" s="832">
        <v>23</v>
      </c>
      <c r="O1417" s="836">
        <v>13</v>
      </c>
      <c r="P1417" s="835">
        <v>6300</v>
      </c>
      <c r="Q1417" s="837">
        <v>0.91304347826086951</v>
      </c>
      <c r="R1417" s="832">
        <v>21</v>
      </c>
      <c r="S1417" s="837">
        <v>0.91304347826086951</v>
      </c>
      <c r="T1417" s="836">
        <v>11</v>
      </c>
      <c r="U1417" s="838">
        <v>0.84615384615384615</v>
      </c>
    </row>
    <row r="1418" spans="1:21" ht="14.4" customHeight="1" x14ac:dyDescent="0.3">
      <c r="A1418" s="831">
        <v>4</v>
      </c>
      <c r="B1418" s="832" t="s">
        <v>2047</v>
      </c>
      <c r="C1418" s="832" t="s">
        <v>2054</v>
      </c>
      <c r="D1418" s="833" t="s">
        <v>3990</v>
      </c>
      <c r="E1418" s="834" t="s">
        <v>2101</v>
      </c>
      <c r="F1418" s="832" t="s">
        <v>2050</v>
      </c>
      <c r="G1418" s="832" t="s">
        <v>2254</v>
      </c>
      <c r="H1418" s="832" t="s">
        <v>576</v>
      </c>
      <c r="I1418" s="832" t="s">
        <v>2366</v>
      </c>
      <c r="J1418" s="832" t="s">
        <v>2367</v>
      </c>
      <c r="K1418" s="832" t="s">
        <v>2361</v>
      </c>
      <c r="L1418" s="835">
        <v>300</v>
      </c>
      <c r="M1418" s="835">
        <v>1200</v>
      </c>
      <c r="N1418" s="832">
        <v>4</v>
      </c>
      <c r="O1418" s="836">
        <v>2</v>
      </c>
      <c r="P1418" s="835">
        <v>1200</v>
      </c>
      <c r="Q1418" s="837">
        <v>1</v>
      </c>
      <c r="R1418" s="832">
        <v>4</v>
      </c>
      <c r="S1418" s="837">
        <v>1</v>
      </c>
      <c r="T1418" s="836">
        <v>2</v>
      </c>
      <c r="U1418" s="838">
        <v>1</v>
      </c>
    </row>
    <row r="1419" spans="1:21" ht="14.4" customHeight="1" x14ac:dyDescent="0.3">
      <c r="A1419" s="831">
        <v>4</v>
      </c>
      <c r="B1419" s="832" t="s">
        <v>2047</v>
      </c>
      <c r="C1419" s="832" t="s">
        <v>2054</v>
      </c>
      <c r="D1419" s="833" t="s">
        <v>3990</v>
      </c>
      <c r="E1419" s="834" t="s">
        <v>2101</v>
      </c>
      <c r="F1419" s="832" t="s">
        <v>2050</v>
      </c>
      <c r="G1419" s="832" t="s">
        <v>2254</v>
      </c>
      <c r="H1419" s="832" t="s">
        <v>576</v>
      </c>
      <c r="I1419" s="832" t="s">
        <v>2958</v>
      </c>
      <c r="J1419" s="832" t="s">
        <v>2959</v>
      </c>
      <c r="K1419" s="832" t="s">
        <v>2960</v>
      </c>
      <c r="L1419" s="835">
        <v>525.23</v>
      </c>
      <c r="M1419" s="835">
        <v>525.23</v>
      </c>
      <c r="N1419" s="832">
        <v>1</v>
      </c>
      <c r="O1419" s="836">
        <v>1</v>
      </c>
      <c r="P1419" s="835">
        <v>525.23</v>
      </c>
      <c r="Q1419" s="837">
        <v>1</v>
      </c>
      <c r="R1419" s="832">
        <v>1</v>
      </c>
      <c r="S1419" s="837">
        <v>1</v>
      </c>
      <c r="T1419" s="836">
        <v>1</v>
      </c>
      <c r="U1419" s="838">
        <v>1</v>
      </c>
    </row>
    <row r="1420" spans="1:21" ht="14.4" customHeight="1" x14ac:dyDescent="0.3">
      <c r="A1420" s="831">
        <v>4</v>
      </c>
      <c r="B1420" s="832" t="s">
        <v>2047</v>
      </c>
      <c r="C1420" s="832" t="s">
        <v>2054</v>
      </c>
      <c r="D1420" s="833" t="s">
        <v>3990</v>
      </c>
      <c r="E1420" s="834" t="s">
        <v>2101</v>
      </c>
      <c r="F1420" s="832" t="s">
        <v>2050</v>
      </c>
      <c r="G1420" s="832" t="s">
        <v>2254</v>
      </c>
      <c r="H1420" s="832" t="s">
        <v>576</v>
      </c>
      <c r="I1420" s="832" t="s">
        <v>2368</v>
      </c>
      <c r="J1420" s="832" t="s">
        <v>2369</v>
      </c>
      <c r="K1420" s="832" t="s">
        <v>2370</v>
      </c>
      <c r="L1420" s="835">
        <v>193.9</v>
      </c>
      <c r="M1420" s="835">
        <v>193.9</v>
      </c>
      <c r="N1420" s="832">
        <v>1</v>
      </c>
      <c r="O1420" s="836">
        <v>1</v>
      </c>
      <c r="P1420" s="835">
        <v>193.9</v>
      </c>
      <c r="Q1420" s="837">
        <v>1</v>
      </c>
      <c r="R1420" s="832">
        <v>1</v>
      </c>
      <c r="S1420" s="837">
        <v>1</v>
      </c>
      <c r="T1420" s="836">
        <v>1</v>
      </c>
      <c r="U1420" s="838">
        <v>1</v>
      </c>
    </row>
    <row r="1421" spans="1:21" ht="14.4" customHeight="1" x14ac:dyDescent="0.3">
      <c r="A1421" s="831">
        <v>4</v>
      </c>
      <c r="B1421" s="832" t="s">
        <v>2047</v>
      </c>
      <c r="C1421" s="832" t="s">
        <v>2054</v>
      </c>
      <c r="D1421" s="833" t="s">
        <v>3990</v>
      </c>
      <c r="E1421" s="834" t="s">
        <v>2101</v>
      </c>
      <c r="F1421" s="832" t="s">
        <v>2050</v>
      </c>
      <c r="G1421" s="832" t="s">
        <v>2254</v>
      </c>
      <c r="H1421" s="832" t="s">
        <v>576</v>
      </c>
      <c r="I1421" s="832" t="s">
        <v>2967</v>
      </c>
      <c r="J1421" s="832" t="s">
        <v>2968</v>
      </c>
      <c r="K1421" s="832" t="s">
        <v>2969</v>
      </c>
      <c r="L1421" s="835">
        <v>5343.9</v>
      </c>
      <c r="M1421" s="835">
        <v>16031.699999999999</v>
      </c>
      <c r="N1421" s="832">
        <v>3</v>
      </c>
      <c r="O1421" s="836">
        <v>1</v>
      </c>
      <c r="P1421" s="835">
        <v>16031.699999999999</v>
      </c>
      <c r="Q1421" s="837">
        <v>1</v>
      </c>
      <c r="R1421" s="832">
        <v>3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4</v>
      </c>
      <c r="B1422" s="832" t="s">
        <v>2047</v>
      </c>
      <c r="C1422" s="832" t="s">
        <v>2054</v>
      </c>
      <c r="D1422" s="833" t="s">
        <v>3990</v>
      </c>
      <c r="E1422" s="834" t="s">
        <v>2101</v>
      </c>
      <c r="F1422" s="832" t="s">
        <v>2050</v>
      </c>
      <c r="G1422" s="832" t="s">
        <v>2254</v>
      </c>
      <c r="H1422" s="832" t="s">
        <v>576</v>
      </c>
      <c r="I1422" s="832" t="s">
        <v>2377</v>
      </c>
      <c r="J1422" s="832" t="s">
        <v>2378</v>
      </c>
      <c r="K1422" s="832" t="s">
        <v>2379</v>
      </c>
      <c r="L1422" s="835">
        <v>198.08</v>
      </c>
      <c r="M1422" s="835">
        <v>990.40000000000009</v>
      </c>
      <c r="N1422" s="832">
        <v>5</v>
      </c>
      <c r="O1422" s="836">
        <v>3</v>
      </c>
      <c r="P1422" s="835">
        <v>990.40000000000009</v>
      </c>
      <c r="Q1422" s="837">
        <v>1</v>
      </c>
      <c r="R1422" s="832">
        <v>5</v>
      </c>
      <c r="S1422" s="837">
        <v>1</v>
      </c>
      <c r="T1422" s="836">
        <v>3</v>
      </c>
      <c r="U1422" s="838">
        <v>1</v>
      </c>
    </row>
    <row r="1423" spans="1:21" ht="14.4" customHeight="1" x14ac:dyDescent="0.3">
      <c r="A1423" s="831">
        <v>4</v>
      </c>
      <c r="B1423" s="832" t="s">
        <v>2047</v>
      </c>
      <c r="C1423" s="832" t="s">
        <v>2054</v>
      </c>
      <c r="D1423" s="833" t="s">
        <v>3990</v>
      </c>
      <c r="E1423" s="834" t="s">
        <v>2101</v>
      </c>
      <c r="F1423" s="832" t="s">
        <v>2050</v>
      </c>
      <c r="G1423" s="832" t="s">
        <v>2254</v>
      </c>
      <c r="H1423" s="832" t="s">
        <v>576</v>
      </c>
      <c r="I1423" s="832" t="s">
        <v>2380</v>
      </c>
      <c r="J1423" s="832" t="s">
        <v>2381</v>
      </c>
      <c r="K1423" s="832" t="s">
        <v>2382</v>
      </c>
      <c r="L1423" s="835">
        <v>1500</v>
      </c>
      <c r="M1423" s="835">
        <v>3000</v>
      </c>
      <c r="N1423" s="832">
        <v>2</v>
      </c>
      <c r="O1423" s="836">
        <v>1</v>
      </c>
      <c r="P1423" s="835">
        <v>3000</v>
      </c>
      <c r="Q1423" s="837">
        <v>1</v>
      </c>
      <c r="R1423" s="832">
        <v>2</v>
      </c>
      <c r="S1423" s="837">
        <v>1</v>
      </c>
      <c r="T1423" s="836">
        <v>1</v>
      </c>
      <c r="U1423" s="838">
        <v>1</v>
      </c>
    </row>
    <row r="1424" spans="1:21" ht="14.4" customHeight="1" x14ac:dyDescent="0.3">
      <c r="A1424" s="831">
        <v>4</v>
      </c>
      <c r="B1424" s="832" t="s">
        <v>2047</v>
      </c>
      <c r="C1424" s="832" t="s">
        <v>2054</v>
      </c>
      <c r="D1424" s="833" t="s">
        <v>3990</v>
      </c>
      <c r="E1424" s="834" t="s">
        <v>2101</v>
      </c>
      <c r="F1424" s="832" t="s">
        <v>2050</v>
      </c>
      <c r="G1424" s="832" t="s">
        <v>2254</v>
      </c>
      <c r="H1424" s="832" t="s">
        <v>576</v>
      </c>
      <c r="I1424" s="832" t="s">
        <v>2383</v>
      </c>
      <c r="J1424" s="832" t="s">
        <v>2381</v>
      </c>
      <c r="K1424" s="832" t="s">
        <v>2384</v>
      </c>
      <c r="L1424" s="835">
        <v>1500</v>
      </c>
      <c r="M1424" s="835">
        <v>9000</v>
      </c>
      <c r="N1424" s="832">
        <v>6</v>
      </c>
      <c r="O1424" s="836">
        <v>1</v>
      </c>
      <c r="P1424" s="835">
        <v>9000</v>
      </c>
      <c r="Q1424" s="837">
        <v>1</v>
      </c>
      <c r="R1424" s="832">
        <v>6</v>
      </c>
      <c r="S1424" s="837">
        <v>1</v>
      </c>
      <c r="T1424" s="836">
        <v>1</v>
      </c>
      <c r="U1424" s="838">
        <v>1</v>
      </c>
    </row>
    <row r="1425" spans="1:21" ht="14.4" customHeight="1" x14ac:dyDescent="0.3">
      <c r="A1425" s="831">
        <v>4</v>
      </c>
      <c r="B1425" s="832" t="s">
        <v>2047</v>
      </c>
      <c r="C1425" s="832" t="s">
        <v>2054</v>
      </c>
      <c r="D1425" s="833" t="s">
        <v>3990</v>
      </c>
      <c r="E1425" s="834" t="s">
        <v>2101</v>
      </c>
      <c r="F1425" s="832" t="s">
        <v>2050</v>
      </c>
      <c r="G1425" s="832" t="s">
        <v>2254</v>
      </c>
      <c r="H1425" s="832" t="s">
        <v>576</v>
      </c>
      <c r="I1425" s="832" t="s">
        <v>3530</v>
      </c>
      <c r="J1425" s="832" t="s">
        <v>3531</v>
      </c>
      <c r="K1425" s="832" t="s">
        <v>3532</v>
      </c>
      <c r="L1425" s="835">
        <v>540</v>
      </c>
      <c r="M1425" s="835">
        <v>540</v>
      </c>
      <c r="N1425" s="832">
        <v>1</v>
      </c>
      <c r="O1425" s="836">
        <v>1</v>
      </c>
      <c r="P1425" s="835">
        <v>540</v>
      </c>
      <c r="Q1425" s="837">
        <v>1</v>
      </c>
      <c r="R1425" s="832">
        <v>1</v>
      </c>
      <c r="S1425" s="837">
        <v>1</v>
      </c>
      <c r="T1425" s="836">
        <v>1</v>
      </c>
      <c r="U1425" s="838">
        <v>1</v>
      </c>
    </row>
    <row r="1426" spans="1:21" ht="14.4" customHeight="1" x14ac:dyDescent="0.3">
      <c r="A1426" s="831">
        <v>4</v>
      </c>
      <c r="B1426" s="832" t="s">
        <v>2047</v>
      </c>
      <c r="C1426" s="832" t="s">
        <v>2054</v>
      </c>
      <c r="D1426" s="833" t="s">
        <v>3990</v>
      </c>
      <c r="E1426" s="834" t="s">
        <v>2101</v>
      </c>
      <c r="F1426" s="832" t="s">
        <v>2050</v>
      </c>
      <c r="G1426" s="832" t="s">
        <v>2254</v>
      </c>
      <c r="H1426" s="832" t="s">
        <v>576</v>
      </c>
      <c r="I1426" s="832" t="s">
        <v>2388</v>
      </c>
      <c r="J1426" s="832" t="s">
        <v>2389</v>
      </c>
      <c r="K1426" s="832" t="s">
        <v>2390</v>
      </c>
      <c r="L1426" s="835">
        <v>2816</v>
      </c>
      <c r="M1426" s="835">
        <v>16896</v>
      </c>
      <c r="N1426" s="832">
        <v>6</v>
      </c>
      <c r="O1426" s="836">
        <v>1</v>
      </c>
      <c r="P1426" s="835">
        <v>16896</v>
      </c>
      <c r="Q1426" s="837">
        <v>1</v>
      </c>
      <c r="R1426" s="832">
        <v>6</v>
      </c>
      <c r="S1426" s="837">
        <v>1</v>
      </c>
      <c r="T1426" s="836">
        <v>1</v>
      </c>
      <c r="U1426" s="838">
        <v>1</v>
      </c>
    </row>
    <row r="1427" spans="1:21" ht="14.4" customHeight="1" x14ac:dyDescent="0.3">
      <c r="A1427" s="831">
        <v>4</v>
      </c>
      <c r="B1427" s="832" t="s">
        <v>2047</v>
      </c>
      <c r="C1427" s="832" t="s">
        <v>2054</v>
      </c>
      <c r="D1427" s="833" t="s">
        <v>3990</v>
      </c>
      <c r="E1427" s="834" t="s">
        <v>2101</v>
      </c>
      <c r="F1427" s="832" t="s">
        <v>2050</v>
      </c>
      <c r="G1427" s="832" t="s">
        <v>2254</v>
      </c>
      <c r="H1427" s="832" t="s">
        <v>576</v>
      </c>
      <c r="I1427" s="832" t="s">
        <v>2391</v>
      </c>
      <c r="J1427" s="832" t="s">
        <v>2392</v>
      </c>
      <c r="K1427" s="832" t="s">
        <v>2393</v>
      </c>
      <c r="L1427" s="835">
        <v>319</v>
      </c>
      <c r="M1427" s="835">
        <v>1595</v>
      </c>
      <c r="N1427" s="832">
        <v>5</v>
      </c>
      <c r="O1427" s="836">
        <v>3</v>
      </c>
      <c r="P1427" s="835">
        <v>1595</v>
      </c>
      <c r="Q1427" s="837">
        <v>1</v>
      </c>
      <c r="R1427" s="832">
        <v>5</v>
      </c>
      <c r="S1427" s="837">
        <v>1</v>
      </c>
      <c r="T1427" s="836">
        <v>3</v>
      </c>
      <c r="U1427" s="838">
        <v>1</v>
      </c>
    </row>
    <row r="1428" spans="1:21" ht="14.4" customHeight="1" x14ac:dyDescent="0.3">
      <c r="A1428" s="831">
        <v>4</v>
      </c>
      <c r="B1428" s="832" t="s">
        <v>2047</v>
      </c>
      <c r="C1428" s="832" t="s">
        <v>2054</v>
      </c>
      <c r="D1428" s="833" t="s">
        <v>3990</v>
      </c>
      <c r="E1428" s="834" t="s">
        <v>2101</v>
      </c>
      <c r="F1428" s="832" t="s">
        <v>2050</v>
      </c>
      <c r="G1428" s="832" t="s">
        <v>2254</v>
      </c>
      <c r="H1428" s="832" t="s">
        <v>576</v>
      </c>
      <c r="I1428" s="832" t="s">
        <v>2404</v>
      </c>
      <c r="J1428" s="832" t="s">
        <v>2405</v>
      </c>
      <c r="K1428" s="832" t="s">
        <v>2284</v>
      </c>
      <c r="L1428" s="835">
        <v>556.46</v>
      </c>
      <c r="M1428" s="835">
        <v>1112.92</v>
      </c>
      <c r="N1428" s="832">
        <v>2</v>
      </c>
      <c r="O1428" s="836">
        <v>2</v>
      </c>
      <c r="P1428" s="835">
        <v>1112.92</v>
      </c>
      <c r="Q1428" s="837">
        <v>1</v>
      </c>
      <c r="R1428" s="832">
        <v>2</v>
      </c>
      <c r="S1428" s="837">
        <v>1</v>
      </c>
      <c r="T1428" s="836">
        <v>2</v>
      </c>
      <c r="U1428" s="838">
        <v>1</v>
      </c>
    </row>
    <row r="1429" spans="1:21" ht="14.4" customHeight="1" x14ac:dyDescent="0.3">
      <c r="A1429" s="831">
        <v>4</v>
      </c>
      <c r="B1429" s="832" t="s">
        <v>2047</v>
      </c>
      <c r="C1429" s="832" t="s">
        <v>2054</v>
      </c>
      <c r="D1429" s="833" t="s">
        <v>3990</v>
      </c>
      <c r="E1429" s="834" t="s">
        <v>2101</v>
      </c>
      <c r="F1429" s="832" t="s">
        <v>2050</v>
      </c>
      <c r="G1429" s="832" t="s">
        <v>2254</v>
      </c>
      <c r="H1429" s="832" t="s">
        <v>576</v>
      </c>
      <c r="I1429" s="832" t="s">
        <v>2978</v>
      </c>
      <c r="J1429" s="832" t="s">
        <v>2979</v>
      </c>
      <c r="K1429" s="832" t="s">
        <v>2980</v>
      </c>
      <c r="L1429" s="835">
        <v>3000</v>
      </c>
      <c r="M1429" s="835">
        <v>3000</v>
      </c>
      <c r="N1429" s="832">
        <v>1</v>
      </c>
      <c r="O1429" s="836">
        <v>1</v>
      </c>
      <c r="P1429" s="835">
        <v>3000</v>
      </c>
      <c r="Q1429" s="837">
        <v>1</v>
      </c>
      <c r="R1429" s="832">
        <v>1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4</v>
      </c>
      <c r="B1430" s="832" t="s">
        <v>2047</v>
      </c>
      <c r="C1430" s="832" t="s">
        <v>2054</v>
      </c>
      <c r="D1430" s="833" t="s">
        <v>3990</v>
      </c>
      <c r="E1430" s="834" t="s">
        <v>2101</v>
      </c>
      <c r="F1430" s="832" t="s">
        <v>2050</v>
      </c>
      <c r="G1430" s="832" t="s">
        <v>2254</v>
      </c>
      <c r="H1430" s="832" t="s">
        <v>576</v>
      </c>
      <c r="I1430" s="832" t="s">
        <v>2409</v>
      </c>
      <c r="J1430" s="832" t="s">
        <v>2410</v>
      </c>
      <c r="K1430" s="832" t="s">
        <v>2411</v>
      </c>
      <c r="L1430" s="835">
        <v>1124.9000000000001</v>
      </c>
      <c r="M1430" s="835">
        <v>28122.500000000004</v>
      </c>
      <c r="N1430" s="832">
        <v>25</v>
      </c>
      <c r="O1430" s="836">
        <v>12</v>
      </c>
      <c r="P1430" s="835">
        <v>26997.600000000002</v>
      </c>
      <c r="Q1430" s="837">
        <v>0.96</v>
      </c>
      <c r="R1430" s="832">
        <v>24</v>
      </c>
      <c r="S1430" s="837">
        <v>0.96</v>
      </c>
      <c r="T1430" s="836">
        <v>11</v>
      </c>
      <c r="U1430" s="838">
        <v>0.91666666666666663</v>
      </c>
    </row>
    <row r="1431" spans="1:21" ht="14.4" customHeight="1" x14ac:dyDescent="0.3">
      <c r="A1431" s="831">
        <v>4</v>
      </c>
      <c r="B1431" s="832" t="s">
        <v>2047</v>
      </c>
      <c r="C1431" s="832" t="s">
        <v>2054</v>
      </c>
      <c r="D1431" s="833" t="s">
        <v>3990</v>
      </c>
      <c r="E1431" s="834" t="s">
        <v>2101</v>
      </c>
      <c r="F1431" s="832" t="s">
        <v>2050</v>
      </c>
      <c r="G1431" s="832" t="s">
        <v>2254</v>
      </c>
      <c r="H1431" s="832" t="s">
        <v>576</v>
      </c>
      <c r="I1431" s="832" t="s">
        <v>2412</v>
      </c>
      <c r="J1431" s="832" t="s">
        <v>2413</v>
      </c>
      <c r="K1431" s="832" t="s">
        <v>1352</v>
      </c>
      <c r="L1431" s="835">
        <v>590.5</v>
      </c>
      <c r="M1431" s="835">
        <v>2362</v>
      </c>
      <c r="N1431" s="832">
        <v>4</v>
      </c>
      <c r="O1431" s="836">
        <v>4</v>
      </c>
      <c r="P1431" s="835">
        <v>2362</v>
      </c>
      <c r="Q1431" s="837">
        <v>1</v>
      </c>
      <c r="R1431" s="832">
        <v>4</v>
      </c>
      <c r="S1431" s="837">
        <v>1</v>
      </c>
      <c r="T1431" s="836">
        <v>4</v>
      </c>
      <c r="U1431" s="838">
        <v>1</v>
      </c>
    </row>
    <row r="1432" spans="1:21" ht="14.4" customHeight="1" x14ac:dyDescent="0.3">
      <c r="A1432" s="831">
        <v>4</v>
      </c>
      <c r="B1432" s="832" t="s">
        <v>2047</v>
      </c>
      <c r="C1432" s="832" t="s">
        <v>2054</v>
      </c>
      <c r="D1432" s="833" t="s">
        <v>3990</v>
      </c>
      <c r="E1432" s="834" t="s">
        <v>2101</v>
      </c>
      <c r="F1432" s="832" t="s">
        <v>2050</v>
      </c>
      <c r="G1432" s="832" t="s">
        <v>2254</v>
      </c>
      <c r="H1432" s="832" t="s">
        <v>576</v>
      </c>
      <c r="I1432" s="832" t="s">
        <v>2414</v>
      </c>
      <c r="J1432" s="832" t="s">
        <v>2415</v>
      </c>
      <c r="K1432" s="832" t="s">
        <v>2416</v>
      </c>
      <c r="L1432" s="835">
        <v>299.25</v>
      </c>
      <c r="M1432" s="835">
        <v>598.5</v>
      </c>
      <c r="N1432" s="832">
        <v>2</v>
      </c>
      <c r="O1432" s="836">
        <v>2</v>
      </c>
      <c r="P1432" s="835">
        <v>299.25</v>
      </c>
      <c r="Q1432" s="837">
        <v>0.5</v>
      </c>
      <c r="R1432" s="832">
        <v>1</v>
      </c>
      <c r="S1432" s="837">
        <v>0.5</v>
      </c>
      <c r="T1432" s="836">
        <v>1</v>
      </c>
      <c r="U1432" s="838">
        <v>0.5</v>
      </c>
    </row>
    <row r="1433" spans="1:21" ht="14.4" customHeight="1" x14ac:dyDescent="0.3">
      <c r="A1433" s="831">
        <v>4</v>
      </c>
      <c r="B1433" s="832" t="s">
        <v>2047</v>
      </c>
      <c r="C1433" s="832" t="s">
        <v>2054</v>
      </c>
      <c r="D1433" s="833" t="s">
        <v>3990</v>
      </c>
      <c r="E1433" s="834" t="s">
        <v>2101</v>
      </c>
      <c r="F1433" s="832" t="s">
        <v>2050</v>
      </c>
      <c r="G1433" s="832" t="s">
        <v>2254</v>
      </c>
      <c r="H1433" s="832" t="s">
        <v>576</v>
      </c>
      <c r="I1433" s="832" t="s">
        <v>2417</v>
      </c>
      <c r="J1433" s="832" t="s">
        <v>2418</v>
      </c>
      <c r="K1433" s="832" t="s">
        <v>2370</v>
      </c>
      <c r="L1433" s="835">
        <v>311</v>
      </c>
      <c r="M1433" s="835">
        <v>933</v>
      </c>
      <c r="N1433" s="832">
        <v>3</v>
      </c>
      <c r="O1433" s="836">
        <v>2</v>
      </c>
      <c r="P1433" s="835">
        <v>311</v>
      </c>
      <c r="Q1433" s="837">
        <v>0.33333333333333331</v>
      </c>
      <c r="R1433" s="832">
        <v>1</v>
      </c>
      <c r="S1433" s="837">
        <v>0.33333333333333331</v>
      </c>
      <c r="T1433" s="836">
        <v>1</v>
      </c>
      <c r="U1433" s="838">
        <v>0.5</v>
      </c>
    </row>
    <row r="1434" spans="1:21" ht="14.4" customHeight="1" x14ac:dyDescent="0.3">
      <c r="A1434" s="831">
        <v>4</v>
      </c>
      <c r="B1434" s="832" t="s">
        <v>2047</v>
      </c>
      <c r="C1434" s="832" t="s">
        <v>2054</v>
      </c>
      <c r="D1434" s="833" t="s">
        <v>3990</v>
      </c>
      <c r="E1434" s="834" t="s">
        <v>2101</v>
      </c>
      <c r="F1434" s="832" t="s">
        <v>2050</v>
      </c>
      <c r="G1434" s="832" t="s">
        <v>2254</v>
      </c>
      <c r="H1434" s="832" t="s">
        <v>576</v>
      </c>
      <c r="I1434" s="832" t="s">
        <v>3702</v>
      </c>
      <c r="J1434" s="832" t="s">
        <v>3703</v>
      </c>
      <c r="K1434" s="832" t="s">
        <v>3704</v>
      </c>
      <c r="L1434" s="835">
        <v>517</v>
      </c>
      <c r="M1434" s="835">
        <v>2068</v>
      </c>
      <c r="N1434" s="832">
        <v>4</v>
      </c>
      <c r="O1434" s="836">
        <v>2</v>
      </c>
      <c r="P1434" s="835">
        <v>2068</v>
      </c>
      <c r="Q1434" s="837">
        <v>1</v>
      </c>
      <c r="R1434" s="832">
        <v>4</v>
      </c>
      <c r="S1434" s="837">
        <v>1</v>
      </c>
      <c r="T1434" s="836">
        <v>2</v>
      </c>
      <c r="U1434" s="838">
        <v>1</v>
      </c>
    </row>
    <row r="1435" spans="1:21" ht="14.4" customHeight="1" x14ac:dyDescent="0.3">
      <c r="A1435" s="831">
        <v>4</v>
      </c>
      <c r="B1435" s="832" t="s">
        <v>2047</v>
      </c>
      <c r="C1435" s="832" t="s">
        <v>2054</v>
      </c>
      <c r="D1435" s="833" t="s">
        <v>3990</v>
      </c>
      <c r="E1435" s="834" t="s">
        <v>2101</v>
      </c>
      <c r="F1435" s="832" t="s">
        <v>2050</v>
      </c>
      <c r="G1435" s="832" t="s">
        <v>2254</v>
      </c>
      <c r="H1435" s="832" t="s">
        <v>576</v>
      </c>
      <c r="I1435" s="832" t="s">
        <v>2431</v>
      </c>
      <c r="J1435" s="832" t="s">
        <v>2432</v>
      </c>
      <c r="K1435" s="832" t="s">
        <v>2433</v>
      </c>
      <c r="L1435" s="835">
        <v>304.69</v>
      </c>
      <c r="M1435" s="835">
        <v>304.69</v>
      </c>
      <c r="N1435" s="832">
        <v>1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4</v>
      </c>
      <c r="B1436" s="832" t="s">
        <v>2047</v>
      </c>
      <c r="C1436" s="832" t="s">
        <v>2054</v>
      </c>
      <c r="D1436" s="833" t="s">
        <v>3990</v>
      </c>
      <c r="E1436" s="834" t="s">
        <v>2101</v>
      </c>
      <c r="F1436" s="832" t="s">
        <v>2050</v>
      </c>
      <c r="G1436" s="832" t="s">
        <v>2254</v>
      </c>
      <c r="H1436" s="832" t="s">
        <v>576</v>
      </c>
      <c r="I1436" s="832" t="s">
        <v>2437</v>
      </c>
      <c r="J1436" s="832" t="s">
        <v>2438</v>
      </c>
      <c r="K1436" s="832" t="s">
        <v>2439</v>
      </c>
      <c r="L1436" s="835">
        <v>1500</v>
      </c>
      <c r="M1436" s="835">
        <v>18000</v>
      </c>
      <c r="N1436" s="832">
        <v>12</v>
      </c>
      <c r="O1436" s="836">
        <v>2</v>
      </c>
      <c r="P1436" s="835">
        <v>18000</v>
      </c>
      <c r="Q1436" s="837">
        <v>1</v>
      </c>
      <c r="R1436" s="832">
        <v>12</v>
      </c>
      <c r="S1436" s="837">
        <v>1</v>
      </c>
      <c r="T1436" s="836">
        <v>2</v>
      </c>
      <c r="U1436" s="838">
        <v>1</v>
      </c>
    </row>
    <row r="1437" spans="1:21" ht="14.4" customHeight="1" x14ac:dyDescent="0.3">
      <c r="A1437" s="831">
        <v>4</v>
      </c>
      <c r="B1437" s="832" t="s">
        <v>2047</v>
      </c>
      <c r="C1437" s="832" t="s">
        <v>2054</v>
      </c>
      <c r="D1437" s="833" t="s">
        <v>3990</v>
      </c>
      <c r="E1437" s="834" t="s">
        <v>2101</v>
      </c>
      <c r="F1437" s="832" t="s">
        <v>2050</v>
      </c>
      <c r="G1437" s="832" t="s">
        <v>2254</v>
      </c>
      <c r="H1437" s="832" t="s">
        <v>576</v>
      </c>
      <c r="I1437" s="832" t="s">
        <v>2986</v>
      </c>
      <c r="J1437" s="832" t="s">
        <v>2987</v>
      </c>
      <c r="K1437" s="832" t="s">
        <v>2988</v>
      </c>
      <c r="L1437" s="835">
        <v>1500.3</v>
      </c>
      <c r="M1437" s="835">
        <v>3000.6</v>
      </c>
      <c r="N1437" s="832">
        <v>2</v>
      </c>
      <c r="O1437" s="836">
        <v>1</v>
      </c>
      <c r="P1437" s="835">
        <v>3000.6</v>
      </c>
      <c r="Q1437" s="837">
        <v>1</v>
      </c>
      <c r="R1437" s="832">
        <v>2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4</v>
      </c>
      <c r="B1438" s="832" t="s">
        <v>2047</v>
      </c>
      <c r="C1438" s="832" t="s">
        <v>2054</v>
      </c>
      <c r="D1438" s="833" t="s">
        <v>3990</v>
      </c>
      <c r="E1438" s="834" t="s">
        <v>2101</v>
      </c>
      <c r="F1438" s="832" t="s">
        <v>2050</v>
      </c>
      <c r="G1438" s="832" t="s">
        <v>2254</v>
      </c>
      <c r="H1438" s="832" t="s">
        <v>576</v>
      </c>
      <c r="I1438" s="832" t="s">
        <v>2440</v>
      </c>
      <c r="J1438" s="832" t="s">
        <v>2441</v>
      </c>
      <c r="K1438" s="832" t="s">
        <v>2442</v>
      </c>
      <c r="L1438" s="835">
        <v>2814.63</v>
      </c>
      <c r="M1438" s="835">
        <v>8443.89</v>
      </c>
      <c r="N1438" s="832">
        <v>3</v>
      </c>
      <c r="O1438" s="836">
        <v>1</v>
      </c>
      <c r="P1438" s="835">
        <v>8443.89</v>
      </c>
      <c r="Q1438" s="837">
        <v>1</v>
      </c>
      <c r="R1438" s="832">
        <v>3</v>
      </c>
      <c r="S1438" s="837">
        <v>1</v>
      </c>
      <c r="T1438" s="836">
        <v>1</v>
      </c>
      <c r="U1438" s="838">
        <v>1</v>
      </c>
    </row>
    <row r="1439" spans="1:21" ht="14.4" customHeight="1" x14ac:dyDescent="0.3">
      <c r="A1439" s="831">
        <v>4</v>
      </c>
      <c r="B1439" s="832" t="s">
        <v>2047</v>
      </c>
      <c r="C1439" s="832" t="s">
        <v>2054</v>
      </c>
      <c r="D1439" s="833" t="s">
        <v>3990</v>
      </c>
      <c r="E1439" s="834" t="s">
        <v>2101</v>
      </c>
      <c r="F1439" s="832" t="s">
        <v>2050</v>
      </c>
      <c r="G1439" s="832" t="s">
        <v>2254</v>
      </c>
      <c r="H1439" s="832" t="s">
        <v>576</v>
      </c>
      <c r="I1439" s="832" t="s">
        <v>2448</v>
      </c>
      <c r="J1439" s="832" t="s">
        <v>2449</v>
      </c>
      <c r="K1439" s="832" t="s">
        <v>2450</v>
      </c>
      <c r="L1439" s="835">
        <v>5341.94</v>
      </c>
      <c r="M1439" s="835">
        <v>5341.94</v>
      </c>
      <c r="N1439" s="832">
        <v>1</v>
      </c>
      <c r="O1439" s="836">
        <v>1</v>
      </c>
      <c r="P1439" s="835">
        <v>5341.94</v>
      </c>
      <c r="Q1439" s="837">
        <v>1</v>
      </c>
      <c r="R1439" s="832">
        <v>1</v>
      </c>
      <c r="S1439" s="837">
        <v>1</v>
      </c>
      <c r="T1439" s="836">
        <v>1</v>
      </c>
      <c r="U1439" s="838">
        <v>1</v>
      </c>
    </row>
    <row r="1440" spans="1:21" ht="14.4" customHeight="1" x14ac:dyDescent="0.3">
      <c r="A1440" s="831">
        <v>4</v>
      </c>
      <c r="B1440" s="832" t="s">
        <v>2047</v>
      </c>
      <c r="C1440" s="832" t="s">
        <v>2054</v>
      </c>
      <c r="D1440" s="833" t="s">
        <v>3990</v>
      </c>
      <c r="E1440" s="834" t="s">
        <v>2101</v>
      </c>
      <c r="F1440" s="832" t="s">
        <v>2050</v>
      </c>
      <c r="G1440" s="832" t="s">
        <v>2254</v>
      </c>
      <c r="H1440" s="832" t="s">
        <v>576</v>
      </c>
      <c r="I1440" s="832" t="s">
        <v>2451</v>
      </c>
      <c r="J1440" s="832" t="s">
        <v>2452</v>
      </c>
      <c r="K1440" s="832" t="s">
        <v>2453</v>
      </c>
      <c r="L1440" s="835">
        <v>233.18</v>
      </c>
      <c r="M1440" s="835">
        <v>233.18</v>
      </c>
      <c r="N1440" s="832">
        <v>1</v>
      </c>
      <c r="O1440" s="836">
        <v>1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4</v>
      </c>
      <c r="B1441" s="832" t="s">
        <v>2047</v>
      </c>
      <c r="C1441" s="832" t="s">
        <v>2054</v>
      </c>
      <c r="D1441" s="833" t="s">
        <v>3990</v>
      </c>
      <c r="E1441" s="834" t="s">
        <v>2101</v>
      </c>
      <c r="F1441" s="832" t="s">
        <v>2050</v>
      </c>
      <c r="G1441" s="832" t="s">
        <v>2254</v>
      </c>
      <c r="H1441" s="832" t="s">
        <v>576</v>
      </c>
      <c r="I1441" s="832" t="s">
        <v>2454</v>
      </c>
      <c r="J1441" s="832" t="s">
        <v>2455</v>
      </c>
      <c r="K1441" s="832" t="s">
        <v>2456</v>
      </c>
      <c r="L1441" s="835">
        <v>445.63</v>
      </c>
      <c r="M1441" s="835">
        <v>2673.7799999999997</v>
      </c>
      <c r="N1441" s="832">
        <v>6</v>
      </c>
      <c r="O1441" s="836">
        <v>4</v>
      </c>
      <c r="P1441" s="835">
        <v>2673.7799999999997</v>
      </c>
      <c r="Q1441" s="837">
        <v>1</v>
      </c>
      <c r="R1441" s="832">
        <v>6</v>
      </c>
      <c r="S1441" s="837">
        <v>1</v>
      </c>
      <c r="T1441" s="836">
        <v>4</v>
      </c>
      <c r="U1441" s="838">
        <v>1</v>
      </c>
    </row>
    <row r="1442" spans="1:21" ht="14.4" customHeight="1" x14ac:dyDescent="0.3">
      <c r="A1442" s="831">
        <v>4</v>
      </c>
      <c r="B1442" s="832" t="s">
        <v>2047</v>
      </c>
      <c r="C1442" s="832" t="s">
        <v>2054</v>
      </c>
      <c r="D1442" s="833" t="s">
        <v>3990</v>
      </c>
      <c r="E1442" s="834" t="s">
        <v>2101</v>
      </c>
      <c r="F1442" s="832" t="s">
        <v>2050</v>
      </c>
      <c r="G1442" s="832" t="s">
        <v>2254</v>
      </c>
      <c r="H1442" s="832" t="s">
        <v>576</v>
      </c>
      <c r="I1442" s="832" t="s">
        <v>2995</v>
      </c>
      <c r="J1442" s="832" t="s">
        <v>2993</v>
      </c>
      <c r="K1442" s="832" t="s">
        <v>2996</v>
      </c>
      <c r="L1442" s="835">
        <v>1023.03</v>
      </c>
      <c r="M1442" s="835">
        <v>4092.12</v>
      </c>
      <c r="N1442" s="832">
        <v>4</v>
      </c>
      <c r="O1442" s="836">
        <v>1</v>
      </c>
      <c r="P1442" s="835">
        <v>4092.12</v>
      </c>
      <c r="Q1442" s="837">
        <v>1</v>
      </c>
      <c r="R1442" s="832">
        <v>4</v>
      </c>
      <c r="S1442" s="837">
        <v>1</v>
      </c>
      <c r="T1442" s="836">
        <v>1</v>
      </c>
      <c r="U1442" s="838">
        <v>1</v>
      </c>
    </row>
    <row r="1443" spans="1:21" ht="14.4" customHeight="1" x14ac:dyDescent="0.3">
      <c r="A1443" s="831">
        <v>4</v>
      </c>
      <c r="B1443" s="832" t="s">
        <v>2047</v>
      </c>
      <c r="C1443" s="832" t="s">
        <v>2054</v>
      </c>
      <c r="D1443" s="833" t="s">
        <v>3990</v>
      </c>
      <c r="E1443" s="834" t="s">
        <v>2101</v>
      </c>
      <c r="F1443" s="832" t="s">
        <v>2050</v>
      </c>
      <c r="G1443" s="832" t="s">
        <v>2254</v>
      </c>
      <c r="H1443" s="832" t="s">
        <v>576</v>
      </c>
      <c r="I1443" s="832" t="s">
        <v>3000</v>
      </c>
      <c r="J1443" s="832" t="s">
        <v>2998</v>
      </c>
      <c r="K1443" s="832" t="s">
        <v>3001</v>
      </c>
      <c r="L1443" s="835">
        <v>1137.67</v>
      </c>
      <c r="M1443" s="835">
        <v>2275.34</v>
      </c>
      <c r="N1443" s="832">
        <v>2</v>
      </c>
      <c r="O1443" s="836">
        <v>1</v>
      </c>
      <c r="P1443" s="835">
        <v>2275.34</v>
      </c>
      <c r="Q1443" s="837">
        <v>1</v>
      </c>
      <c r="R1443" s="832">
        <v>2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4</v>
      </c>
      <c r="B1444" s="832" t="s">
        <v>2047</v>
      </c>
      <c r="C1444" s="832" t="s">
        <v>2054</v>
      </c>
      <c r="D1444" s="833" t="s">
        <v>3990</v>
      </c>
      <c r="E1444" s="834" t="s">
        <v>2101</v>
      </c>
      <c r="F1444" s="832" t="s">
        <v>2050</v>
      </c>
      <c r="G1444" s="832" t="s">
        <v>2254</v>
      </c>
      <c r="H1444" s="832" t="s">
        <v>576</v>
      </c>
      <c r="I1444" s="832" t="s">
        <v>3005</v>
      </c>
      <c r="J1444" s="832" t="s">
        <v>2386</v>
      </c>
      <c r="K1444" s="832" t="s">
        <v>2370</v>
      </c>
      <c r="L1444" s="835">
        <v>173.85</v>
      </c>
      <c r="M1444" s="835">
        <v>173.85</v>
      </c>
      <c r="N1444" s="832">
        <v>1</v>
      </c>
      <c r="O1444" s="836">
        <v>1</v>
      </c>
      <c r="P1444" s="835">
        <v>173.85</v>
      </c>
      <c r="Q1444" s="837">
        <v>1</v>
      </c>
      <c r="R1444" s="832">
        <v>1</v>
      </c>
      <c r="S1444" s="837">
        <v>1</v>
      </c>
      <c r="T1444" s="836">
        <v>1</v>
      </c>
      <c r="U1444" s="838">
        <v>1</v>
      </c>
    </row>
    <row r="1445" spans="1:21" ht="14.4" customHeight="1" x14ac:dyDescent="0.3">
      <c r="A1445" s="831">
        <v>4</v>
      </c>
      <c r="B1445" s="832" t="s">
        <v>2047</v>
      </c>
      <c r="C1445" s="832" t="s">
        <v>2054</v>
      </c>
      <c r="D1445" s="833" t="s">
        <v>3990</v>
      </c>
      <c r="E1445" s="834" t="s">
        <v>2101</v>
      </c>
      <c r="F1445" s="832" t="s">
        <v>2050</v>
      </c>
      <c r="G1445" s="832" t="s">
        <v>2254</v>
      </c>
      <c r="H1445" s="832" t="s">
        <v>576</v>
      </c>
      <c r="I1445" s="832" t="s">
        <v>3705</v>
      </c>
      <c r="J1445" s="832" t="s">
        <v>2402</v>
      </c>
      <c r="K1445" s="832" t="s">
        <v>3706</v>
      </c>
      <c r="L1445" s="835">
        <v>3000</v>
      </c>
      <c r="M1445" s="835">
        <v>3000</v>
      </c>
      <c r="N1445" s="832">
        <v>1</v>
      </c>
      <c r="O1445" s="836">
        <v>1</v>
      </c>
      <c r="P1445" s="835">
        <v>3000</v>
      </c>
      <c r="Q1445" s="837">
        <v>1</v>
      </c>
      <c r="R1445" s="832">
        <v>1</v>
      </c>
      <c r="S1445" s="837">
        <v>1</v>
      </c>
      <c r="T1445" s="836">
        <v>1</v>
      </c>
      <c r="U1445" s="838">
        <v>1</v>
      </c>
    </row>
    <row r="1446" spans="1:21" ht="14.4" customHeight="1" x14ac:dyDescent="0.3">
      <c r="A1446" s="831">
        <v>4</v>
      </c>
      <c r="B1446" s="832" t="s">
        <v>2047</v>
      </c>
      <c r="C1446" s="832" t="s">
        <v>2054</v>
      </c>
      <c r="D1446" s="833" t="s">
        <v>3990</v>
      </c>
      <c r="E1446" s="834" t="s">
        <v>2101</v>
      </c>
      <c r="F1446" s="832" t="s">
        <v>2050</v>
      </c>
      <c r="G1446" s="832" t="s">
        <v>2254</v>
      </c>
      <c r="H1446" s="832" t="s">
        <v>576</v>
      </c>
      <c r="I1446" s="832" t="s">
        <v>2468</v>
      </c>
      <c r="J1446" s="832" t="s">
        <v>2469</v>
      </c>
      <c r="K1446" s="832" t="s">
        <v>2470</v>
      </c>
      <c r="L1446" s="835">
        <v>491.09</v>
      </c>
      <c r="M1446" s="835">
        <v>491.09</v>
      </c>
      <c r="N1446" s="832">
        <v>1</v>
      </c>
      <c r="O1446" s="836">
        <v>1</v>
      </c>
      <c r="P1446" s="835">
        <v>491.09</v>
      </c>
      <c r="Q1446" s="837">
        <v>1</v>
      </c>
      <c r="R1446" s="832">
        <v>1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4</v>
      </c>
      <c r="B1447" s="832" t="s">
        <v>2047</v>
      </c>
      <c r="C1447" s="832" t="s">
        <v>2054</v>
      </c>
      <c r="D1447" s="833" t="s">
        <v>3990</v>
      </c>
      <c r="E1447" s="834" t="s">
        <v>2101</v>
      </c>
      <c r="F1447" s="832" t="s">
        <v>2050</v>
      </c>
      <c r="G1447" s="832" t="s">
        <v>2254</v>
      </c>
      <c r="H1447" s="832" t="s">
        <v>576</v>
      </c>
      <c r="I1447" s="832" t="s">
        <v>2474</v>
      </c>
      <c r="J1447" s="832" t="s">
        <v>2475</v>
      </c>
      <c r="K1447" s="832" t="s">
        <v>2476</v>
      </c>
      <c r="L1447" s="835">
        <v>224.7</v>
      </c>
      <c r="M1447" s="835">
        <v>674.09999999999991</v>
      </c>
      <c r="N1447" s="832">
        <v>3</v>
      </c>
      <c r="O1447" s="836">
        <v>3</v>
      </c>
      <c r="P1447" s="835">
        <v>674.09999999999991</v>
      </c>
      <c r="Q1447" s="837">
        <v>1</v>
      </c>
      <c r="R1447" s="832">
        <v>3</v>
      </c>
      <c r="S1447" s="837">
        <v>1</v>
      </c>
      <c r="T1447" s="836">
        <v>3</v>
      </c>
      <c r="U1447" s="838">
        <v>1</v>
      </c>
    </row>
    <row r="1448" spans="1:21" ht="14.4" customHeight="1" x14ac:dyDescent="0.3">
      <c r="A1448" s="831">
        <v>4</v>
      </c>
      <c r="B1448" s="832" t="s">
        <v>2047</v>
      </c>
      <c r="C1448" s="832" t="s">
        <v>2054</v>
      </c>
      <c r="D1448" s="833" t="s">
        <v>3990</v>
      </c>
      <c r="E1448" s="834" t="s">
        <v>2101</v>
      </c>
      <c r="F1448" s="832" t="s">
        <v>2050</v>
      </c>
      <c r="G1448" s="832" t="s">
        <v>2254</v>
      </c>
      <c r="H1448" s="832" t="s">
        <v>576</v>
      </c>
      <c r="I1448" s="832" t="s">
        <v>3006</v>
      </c>
      <c r="J1448" s="832" t="s">
        <v>3007</v>
      </c>
      <c r="K1448" s="832" t="s">
        <v>3008</v>
      </c>
      <c r="L1448" s="835">
        <v>128</v>
      </c>
      <c r="M1448" s="835">
        <v>768</v>
      </c>
      <c r="N1448" s="832">
        <v>6</v>
      </c>
      <c r="O1448" s="836">
        <v>2</v>
      </c>
      <c r="P1448" s="835">
        <v>512</v>
      </c>
      <c r="Q1448" s="837">
        <v>0.66666666666666663</v>
      </c>
      <c r="R1448" s="832">
        <v>4</v>
      </c>
      <c r="S1448" s="837">
        <v>0.66666666666666663</v>
      </c>
      <c r="T1448" s="836">
        <v>1</v>
      </c>
      <c r="U1448" s="838">
        <v>0.5</v>
      </c>
    </row>
    <row r="1449" spans="1:21" ht="14.4" customHeight="1" x14ac:dyDescent="0.3">
      <c r="A1449" s="831">
        <v>4</v>
      </c>
      <c r="B1449" s="832" t="s">
        <v>2047</v>
      </c>
      <c r="C1449" s="832" t="s">
        <v>2054</v>
      </c>
      <c r="D1449" s="833" t="s">
        <v>3990</v>
      </c>
      <c r="E1449" s="834" t="s">
        <v>2101</v>
      </c>
      <c r="F1449" s="832" t="s">
        <v>2050</v>
      </c>
      <c r="G1449" s="832" t="s">
        <v>2254</v>
      </c>
      <c r="H1449" s="832" t="s">
        <v>576</v>
      </c>
      <c r="I1449" s="832" t="s">
        <v>2477</v>
      </c>
      <c r="J1449" s="832" t="s">
        <v>2478</v>
      </c>
      <c r="K1449" s="832" t="s">
        <v>1352</v>
      </c>
      <c r="L1449" s="835">
        <v>981</v>
      </c>
      <c r="M1449" s="835">
        <v>4905</v>
      </c>
      <c r="N1449" s="832">
        <v>5</v>
      </c>
      <c r="O1449" s="836">
        <v>4</v>
      </c>
      <c r="P1449" s="835">
        <v>4905</v>
      </c>
      <c r="Q1449" s="837">
        <v>1</v>
      </c>
      <c r="R1449" s="832">
        <v>5</v>
      </c>
      <c r="S1449" s="837">
        <v>1</v>
      </c>
      <c r="T1449" s="836">
        <v>4</v>
      </c>
      <c r="U1449" s="838">
        <v>1</v>
      </c>
    </row>
    <row r="1450" spans="1:21" ht="14.4" customHeight="1" x14ac:dyDescent="0.3">
      <c r="A1450" s="831">
        <v>4</v>
      </c>
      <c r="B1450" s="832" t="s">
        <v>2047</v>
      </c>
      <c r="C1450" s="832" t="s">
        <v>2054</v>
      </c>
      <c r="D1450" s="833" t="s">
        <v>3990</v>
      </c>
      <c r="E1450" s="834" t="s">
        <v>2101</v>
      </c>
      <c r="F1450" s="832" t="s">
        <v>2050</v>
      </c>
      <c r="G1450" s="832" t="s">
        <v>2254</v>
      </c>
      <c r="H1450" s="832" t="s">
        <v>576</v>
      </c>
      <c r="I1450" s="832" t="s">
        <v>2479</v>
      </c>
      <c r="J1450" s="832" t="s">
        <v>2480</v>
      </c>
      <c r="K1450" s="832" t="s">
        <v>2481</v>
      </c>
      <c r="L1450" s="835">
        <v>175</v>
      </c>
      <c r="M1450" s="835">
        <v>2275</v>
      </c>
      <c r="N1450" s="832">
        <v>13</v>
      </c>
      <c r="O1450" s="836">
        <v>11</v>
      </c>
      <c r="P1450" s="835">
        <v>1575</v>
      </c>
      <c r="Q1450" s="837">
        <v>0.69230769230769229</v>
      </c>
      <c r="R1450" s="832">
        <v>9</v>
      </c>
      <c r="S1450" s="837">
        <v>0.69230769230769229</v>
      </c>
      <c r="T1450" s="836">
        <v>8</v>
      </c>
      <c r="U1450" s="838">
        <v>0.72727272727272729</v>
      </c>
    </row>
    <row r="1451" spans="1:21" ht="14.4" customHeight="1" x14ac:dyDescent="0.3">
      <c r="A1451" s="831">
        <v>4</v>
      </c>
      <c r="B1451" s="832" t="s">
        <v>2047</v>
      </c>
      <c r="C1451" s="832" t="s">
        <v>2054</v>
      </c>
      <c r="D1451" s="833" t="s">
        <v>3990</v>
      </c>
      <c r="E1451" s="834" t="s">
        <v>2101</v>
      </c>
      <c r="F1451" s="832" t="s">
        <v>2050</v>
      </c>
      <c r="G1451" s="832" t="s">
        <v>2254</v>
      </c>
      <c r="H1451" s="832" t="s">
        <v>576</v>
      </c>
      <c r="I1451" s="832" t="s">
        <v>2482</v>
      </c>
      <c r="J1451" s="832" t="s">
        <v>2480</v>
      </c>
      <c r="K1451" s="832" t="s">
        <v>2483</v>
      </c>
      <c r="L1451" s="835">
        <v>135</v>
      </c>
      <c r="M1451" s="835">
        <v>810</v>
      </c>
      <c r="N1451" s="832">
        <v>6</v>
      </c>
      <c r="O1451" s="836">
        <v>4</v>
      </c>
      <c r="P1451" s="835">
        <v>405</v>
      </c>
      <c r="Q1451" s="837">
        <v>0.5</v>
      </c>
      <c r="R1451" s="832">
        <v>3</v>
      </c>
      <c r="S1451" s="837">
        <v>0.5</v>
      </c>
      <c r="T1451" s="836">
        <v>2</v>
      </c>
      <c r="U1451" s="838">
        <v>0.5</v>
      </c>
    </row>
    <row r="1452" spans="1:21" ht="14.4" customHeight="1" x14ac:dyDescent="0.3">
      <c r="A1452" s="831">
        <v>4</v>
      </c>
      <c r="B1452" s="832" t="s">
        <v>2047</v>
      </c>
      <c r="C1452" s="832" t="s">
        <v>2054</v>
      </c>
      <c r="D1452" s="833" t="s">
        <v>3990</v>
      </c>
      <c r="E1452" s="834" t="s">
        <v>2101</v>
      </c>
      <c r="F1452" s="832" t="s">
        <v>2050</v>
      </c>
      <c r="G1452" s="832" t="s">
        <v>2254</v>
      </c>
      <c r="H1452" s="832" t="s">
        <v>576</v>
      </c>
      <c r="I1452" s="832" t="s">
        <v>2484</v>
      </c>
      <c r="J1452" s="832" t="s">
        <v>2485</v>
      </c>
      <c r="K1452" s="832" t="s">
        <v>2370</v>
      </c>
      <c r="L1452" s="835">
        <v>220.68</v>
      </c>
      <c r="M1452" s="835">
        <v>662.04</v>
      </c>
      <c r="N1452" s="832">
        <v>3</v>
      </c>
      <c r="O1452" s="836">
        <v>3</v>
      </c>
      <c r="P1452" s="835">
        <v>662.04</v>
      </c>
      <c r="Q1452" s="837">
        <v>1</v>
      </c>
      <c r="R1452" s="832">
        <v>3</v>
      </c>
      <c r="S1452" s="837">
        <v>1</v>
      </c>
      <c r="T1452" s="836">
        <v>3</v>
      </c>
      <c r="U1452" s="838">
        <v>1</v>
      </c>
    </row>
    <row r="1453" spans="1:21" ht="14.4" customHeight="1" x14ac:dyDescent="0.3">
      <c r="A1453" s="831">
        <v>4</v>
      </c>
      <c r="B1453" s="832" t="s">
        <v>2047</v>
      </c>
      <c r="C1453" s="832" t="s">
        <v>2054</v>
      </c>
      <c r="D1453" s="833" t="s">
        <v>3990</v>
      </c>
      <c r="E1453" s="834" t="s">
        <v>2101</v>
      </c>
      <c r="F1453" s="832" t="s">
        <v>2050</v>
      </c>
      <c r="G1453" s="832" t="s">
        <v>2254</v>
      </c>
      <c r="H1453" s="832" t="s">
        <v>576</v>
      </c>
      <c r="I1453" s="832" t="s">
        <v>2491</v>
      </c>
      <c r="J1453" s="832" t="s">
        <v>2341</v>
      </c>
      <c r="K1453" s="832" t="s">
        <v>2492</v>
      </c>
      <c r="L1453" s="835">
        <v>1074.31</v>
      </c>
      <c r="M1453" s="835">
        <v>9668.7899999999991</v>
      </c>
      <c r="N1453" s="832">
        <v>9</v>
      </c>
      <c r="O1453" s="836">
        <v>1</v>
      </c>
      <c r="P1453" s="835">
        <v>9668.7899999999991</v>
      </c>
      <c r="Q1453" s="837">
        <v>1</v>
      </c>
      <c r="R1453" s="832">
        <v>9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4</v>
      </c>
      <c r="B1454" s="832" t="s">
        <v>2047</v>
      </c>
      <c r="C1454" s="832" t="s">
        <v>2054</v>
      </c>
      <c r="D1454" s="833" t="s">
        <v>3990</v>
      </c>
      <c r="E1454" s="834" t="s">
        <v>2101</v>
      </c>
      <c r="F1454" s="832" t="s">
        <v>2050</v>
      </c>
      <c r="G1454" s="832" t="s">
        <v>2254</v>
      </c>
      <c r="H1454" s="832" t="s">
        <v>576</v>
      </c>
      <c r="I1454" s="832" t="s">
        <v>2493</v>
      </c>
      <c r="J1454" s="832" t="s">
        <v>2494</v>
      </c>
      <c r="K1454" s="832" t="s">
        <v>2495</v>
      </c>
      <c r="L1454" s="835">
        <v>2939</v>
      </c>
      <c r="M1454" s="835">
        <v>35268</v>
      </c>
      <c r="N1454" s="832">
        <v>12</v>
      </c>
      <c r="O1454" s="836">
        <v>6</v>
      </c>
      <c r="P1454" s="835">
        <v>32329</v>
      </c>
      <c r="Q1454" s="837">
        <v>0.91666666666666663</v>
      </c>
      <c r="R1454" s="832">
        <v>11</v>
      </c>
      <c r="S1454" s="837">
        <v>0.91666666666666663</v>
      </c>
      <c r="T1454" s="836">
        <v>5</v>
      </c>
      <c r="U1454" s="838">
        <v>0.83333333333333337</v>
      </c>
    </row>
    <row r="1455" spans="1:21" ht="14.4" customHeight="1" x14ac:dyDescent="0.3">
      <c r="A1455" s="831">
        <v>4</v>
      </c>
      <c r="B1455" s="832" t="s">
        <v>2047</v>
      </c>
      <c r="C1455" s="832" t="s">
        <v>2054</v>
      </c>
      <c r="D1455" s="833" t="s">
        <v>3990</v>
      </c>
      <c r="E1455" s="834" t="s">
        <v>2101</v>
      </c>
      <c r="F1455" s="832" t="s">
        <v>2050</v>
      </c>
      <c r="G1455" s="832" t="s">
        <v>2254</v>
      </c>
      <c r="H1455" s="832" t="s">
        <v>576</v>
      </c>
      <c r="I1455" s="832" t="s">
        <v>2496</v>
      </c>
      <c r="J1455" s="832" t="s">
        <v>2497</v>
      </c>
      <c r="K1455" s="832" t="s">
        <v>2498</v>
      </c>
      <c r="L1455" s="835">
        <v>1249.73</v>
      </c>
      <c r="M1455" s="835">
        <v>7498.38</v>
      </c>
      <c r="N1455" s="832">
        <v>6</v>
      </c>
      <c r="O1455" s="836">
        <v>1</v>
      </c>
      <c r="P1455" s="835">
        <v>7498.38</v>
      </c>
      <c r="Q1455" s="837">
        <v>1</v>
      </c>
      <c r="R1455" s="832">
        <v>6</v>
      </c>
      <c r="S1455" s="837">
        <v>1</v>
      </c>
      <c r="T1455" s="836">
        <v>1</v>
      </c>
      <c r="U1455" s="838">
        <v>1</v>
      </c>
    </row>
    <row r="1456" spans="1:21" ht="14.4" customHeight="1" x14ac:dyDescent="0.3">
      <c r="A1456" s="831">
        <v>4</v>
      </c>
      <c r="B1456" s="832" t="s">
        <v>2047</v>
      </c>
      <c r="C1456" s="832" t="s">
        <v>2054</v>
      </c>
      <c r="D1456" s="833" t="s">
        <v>3990</v>
      </c>
      <c r="E1456" s="834" t="s">
        <v>2101</v>
      </c>
      <c r="F1456" s="832" t="s">
        <v>2050</v>
      </c>
      <c r="G1456" s="832" t="s">
        <v>2254</v>
      </c>
      <c r="H1456" s="832" t="s">
        <v>576</v>
      </c>
      <c r="I1456" s="832" t="s">
        <v>2499</v>
      </c>
      <c r="J1456" s="832" t="s">
        <v>2500</v>
      </c>
      <c r="K1456" s="832" t="s">
        <v>2501</v>
      </c>
      <c r="L1456" s="835">
        <v>519.9</v>
      </c>
      <c r="M1456" s="835">
        <v>519.9</v>
      </c>
      <c r="N1456" s="832">
        <v>1</v>
      </c>
      <c r="O1456" s="836">
        <v>1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4</v>
      </c>
      <c r="B1457" s="832" t="s">
        <v>2047</v>
      </c>
      <c r="C1457" s="832" t="s">
        <v>2054</v>
      </c>
      <c r="D1457" s="833" t="s">
        <v>3990</v>
      </c>
      <c r="E1457" s="834" t="s">
        <v>2101</v>
      </c>
      <c r="F1457" s="832" t="s">
        <v>2050</v>
      </c>
      <c r="G1457" s="832" t="s">
        <v>2254</v>
      </c>
      <c r="H1457" s="832" t="s">
        <v>576</v>
      </c>
      <c r="I1457" s="832" t="s">
        <v>2505</v>
      </c>
      <c r="J1457" s="832" t="s">
        <v>2506</v>
      </c>
      <c r="K1457" s="832" t="s">
        <v>2507</v>
      </c>
      <c r="L1457" s="835">
        <v>2284</v>
      </c>
      <c r="M1457" s="835">
        <v>6852</v>
      </c>
      <c r="N1457" s="832">
        <v>3</v>
      </c>
      <c r="O1457" s="836">
        <v>2</v>
      </c>
      <c r="P1457" s="835">
        <v>6852</v>
      </c>
      <c r="Q1457" s="837">
        <v>1</v>
      </c>
      <c r="R1457" s="832">
        <v>3</v>
      </c>
      <c r="S1457" s="837">
        <v>1</v>
      </c>
      <c r="T1457" s="836">
        <v>2</v>
      </c>
      <c r="U1457" s="838">
        <v>1</v>
      </c>
    </row>
    <row r="1458" spans="1:21" ht="14.4" customHeight="1" x14ac:dyDescent="0.3">
      <c r="A1458" s="831">
        <v>4</v>
      </c>
      <c r="B1458" s="832" t="s">
        <v>2047</v>
      </c>
      <c r="C1458" s="832" t="s">
        <v>2054</v>
      </c>
      <c r="D1458" s="833" t="s">
        <v>3990</v>
      </c>
      <c r="E1458" s="834" t="s">
        <v>2101</v>
      </c>
      <c r="F1458" s="832" t="s">
        <v>2050</v>
      </c>
      <c r="G1458" s="832" t="s">
        <v>2254</v>
      </c>
      <c r="H1458" s="832" t="s">
        <v>576</v>
      </c>
      <c r="I1458" s="832" t="s">
        <v>2514</v>
      </c>
      <c r="J1458" s="832" t="s">
        <v>2515</v>
      </c>
      <c r="K1458" s="832" t="s">
        <v>2516</v>
      </c>
      <c r="L1458" s="835">
        <v>175</v>
      </c>
      <c r="M1458" s="835">
        <v>700</v>
      </c>
      <c r="N1458" s="832">
        <v>4</v>
      </c>
      <c r="O1458" s="836">
        <v>4</v>
      </c>
      <c r="P1458" s="835">
        <v>700</v>
      </c>
      <c r="Q1458" s="837">
        <v>1</v>
      </c>
      <c r="R1458" s="832">
        <v>4</v>
      </c>
      <c r="S1458" s="837">
        <v>1</v>
      </c>
      <c r="T1458" s="836">
        <v>4</v>
      </c>
      <c r="U1458" s="838">
        <v>1</v>
      </c>
    </row>
    <row r="1459" spans="1:21" ht="14.4" customHeight="1" x14ac:dyDescent="0.3">
      <c r="A1459" s="831">
        <v>4</v>
      </c>
      <c r="B1459" s="832" t="s">
        <v>2047</v>
      </c>
      <c r="C1459" s="832" t="s">
        <v>2054</v>
      </c>
      <c r="D1459" s="833" t="s">
        <v>3990</v>
      </c>
      <c r="E1459" s="834" t="s">
        <v>2101</v>
      </c>
      <c r="F1459" s="832" t="s">
        <v>2050</v>
      </c>
      <c r="G1459" s="832" t="s">
        <v>2254</v>
      </c>
      <c r="H1459" s="832" t="s">
        <v>576</v>
      </c>
      <c r="I1459" s="832" t="s">
        <v>3012</v>
      </c>
      <c r="J1459" s="832" t="s">
        <v>3013</v>
      </c>
      <c r="K1459" s="832" t="s">
        <v>3014</v>
      </c>
      <c r="L1459" s="835">
        <v>2816</v>
      </c>
      <c r="M1459" s="835">
        <v>8448</v>
      </c>
      <c r="N1459" s="832">
        <v>3</v>
      </c>
      <c r="O1459" s="836">
        <v>1</v>
      </c>
      <c r="P1459" s="835">
        <v>8448</v>
      </c>
      <c r="Q1459" s="837">
        <v>1</v>
      </c>
      <c r="R1459" s="832">
        <v>3</v>
      </c>
      <c r="S1459" s="837">
        <v>1</v>
      </c>
      <c r="T1459" s="836">
        <v>1</v>
      </c>
      <c r="U1459" s="838">
        <v>1</v>
      </c>
    </row>
    <row r="1460" spans="1:21" ht="14.4" customHeight="1" x14ac:dyDescent="0.3">
      <c r="A1460" s="831">
        <v>4</v>
      </c>
      <c r="B1460" s="832" t="s">
        <v>2047</v>
      </c>
      <c r="C1460" s="832" t="s">
        <v>2054</v>
      </c>
      <c r="D1460" s="833" t="s">
        <v>3990</v>
      </c>
      <c r="E1460" s="834" t="s">
        <v>2101</v>
      </c>
      <c r="F1460" s="832" t="s">
        <v>2050</v>
      </c>
      <c r="G1460" s="832" t="s">
        <v>2254</v>
      </c>
      <c r="H1460" s="832" t="s">
        <v>576</v>
      </c>
      <c r="I1460" s="832" t="s">
        <v>3015</v>
      </c>
      <c r="J1460" s="832" t="s">
        <v>3016</v>
      </c>
      <c r="K1460" s="832" t="s">
        <v>3017</v>
      </c>
      <c r="L1460" s="835">
        <v>804.22</v>
      </c>
      <c r="M1460" s="835">
        <v>4021.1</v>
      </c>
      <c r="N1460" s="832">
        <v>5</v>
      </c>
      <c r="O1460" s="836">
        <v>2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4</v>
      </c>
      <c r="B1461" s="832" t="s">
        <v>2047</v>
      </c>
      <c r="C1461" s="832" t="s">
        <v>2054</v>
      </c>
      <c r="D1461" s="833" t="s">
        <v>3990</v>
      </c>
      <c r="E1461" s="834" t="s">
        <v>2101</v>
      </c>
      <c r="F1461" s="832" t="s">
        <v>2050</v>
      </c>
      <c r="G1461" s="832" t="s">
        <v>2254</v>
      </c>
      <c r="H1461" s="832" t="s">
        <v>576</v>
      </c>
      <c r="I1461" s="832" t="s">
        <v>3021</v>
      </c>
      <c r="J1461" s="832" t="s">
        <v>3022</v>
      </c>
      <c r="K1461" s="832" t="s">
        <v>3023</v>
      </c>
      <c r="L1461" s="835">
        <v>2412.9</v>
      </c>
      <c r="M1461" s="835">
        <v>4825.8</v>
      </c>
      <c r="N1461" s="832">
        <v>2</v>
      </c>
      <c r="O1461" s="836">
        <v>1</v>
      </c>
      <c r="P1461" s="835">
        <v>4825.8</v>
      </c>
      <c r="Q1461" s="837">
        <v>1</v>
      </c>
      <c r="R1461" s="832">
        <v>2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4</v>
      </c>
      <c r="B1462" s="832" t="s">
        <v>2047</v>
      </c>
      <c r="C1462" s="832" t="s">
        <v>2054</v>
      </c>
      <c r="D1462" s="833" t="s">
        <v>3990</v>
      </c>
      <c r="E1462" s="834" t="s">
        <v>2101</v>
      </c>
      <c r="F1462" s="832" t="s">
        <v>2050</v>
      </c>
      <c r="G1462" s="832" t="s">
        <v>2254</v>
      </c>
      <c r="H1462" s="832" t="s">
        <v>576</v>
      </c>
      <c r="I1462" s="832" t="s">
        <v>2517</v>
      </c>
      <c r="J1462" s="832" t="s">
        <v>2518</v>
      </c>
      <c r="K1462" s="832" t="s">
        <v>2519</v>
      </c>
      <c r="L1462" s="835">
        <v>295.88</v>
      </c>
      <c r="M1462" s="835">
        <v>295.88</v>
      </c>
      <c r="N1462" s="832">
        <v>1</v>
      </c>
      <c r="O1462" s="836">
        <v>1</v>
      </c>
      <c r="P1462" s="835">
        <v>295.88</v>
      </c>
      <c r="Q1462" s="837">
        <v>1</v>
      </c>
      <c r="R1462" s="832">
        <v>1</v>
      </c>
      <c r="S1462" s="837">
        <v>1</v>
      </c>
      <c r="T1462" s="836">
        <v>1</v>
      </c>
      <c r="U1462" s="838">
        <v>1</v>
      </c>
    </row>
    <row r="1463" spans="1:21" ht="14.4" customHeight="1" x14ac:dyDescent="0.3">
      <c r="A1463" s="831">
        <v>4</v>
      </c>
      <c r="B1463" s="832" t="s">
        <v>2047</v>
      </c>
      <c r="C1463" s="832" t="s">
        <v>2054</v>
      </c>
      <c r="D1463" s="833" t="s">
        <v>3990</v>
      </c>
      <c r="E1463" s="834" t="s">
        <v>2101</v>
      </c>
      <c r="F1463" s="832" t="s">
        <v>2050</v>
      </c>
      <c r="G1463" s="832" t="s">
        <v>2254</v>
      </c>
      <c r="H1463" s="832" t="s">
        <v>576</v>
      </c>
      <c r="I1463" s="832" t="s">
        <v>3034</v>
      </c>
      <c r="J1463" s="832" t="s">
        <v>2329</v>
      </c>
      <c r="K1463" s="832" t="s">
        <v>3035</v>
      </c>
      <c r="L1463" s="835">
        <v>1500.3</v>
      </c>
      <c r="M1463" s="835">
        <v>13502.699999999999</v>
      </c>
      <c r="N1463" s="832">
        <v>9</v>
      </c>
      <c r="O1463" s="836">
        <v>3</v>
      </c>
      <c r="P1463" s="835">
        <v>13502.699999999999</v>
      </c>
      <c r="Q1463" s="837">
        <v>1</v>
      </c>
      <c r="R1463" s="832">
        <v>9</v>
      </c>
      <c r="S1463" s="837">
        <v>1</v>
      </c>
      <c r="T1463" s="836">
        <v>3</v>
      </c>
      <c r="U1463" s="838">
        <v>1</v>
      </c>
    </row>
    <row r="1464" spans="1:21" ht="14.4" customHeight="1" x14ac:dyDescent="0.3">
      <c r="A1464" s="831">
        <v>4</v>
      </c>
      <c r="B1464" s="832" t="s">
        <v>2047</v>
      </c>
      <c r="C1464" s="832" t="s">
        <v>2054</v>
      </c>
      <c r="D1464" s="833" t="s">
        <v>3990</v>
      </c>
      <c r="E1464" s="834" t="s">
        <v>2101</v>
      </c>
      <c r="F1464" s="832" t="s">
        <v>2050</v>
      </c>
      <c r="G1464" s="832" t="s">
        <v>2254</v>
      </c>
      <c r="H1464" s="832" t="s">
        <v>576</v>
      </c>
      <c r="I1464" s="832" t="s">
        <v>3036</v>
      </c>
      <c r="J1464" s="832" t="s">
        <v>3037</v>
      </c>
      <c r="K1464" s="832" t="s">
        <v>3038</v>
      </c>
      <c r="L1464" s="835">
        <v>2809.49</v>
      </c>
      <c r="M1464" s="835">
        <v>8428.4699999999993</v>
      </c>
      <c r="N1464" s="832">
        <v>3</v>
      </c>
      <c r="O1464" s="836">
        <v>1</v>
      </c>
      <c r="P1464" s="835">
        <v>8428.4699999999993</v>
      </c>
      <c r="Q1464" s="837">
        <v>1</v>
      </c>
      <c r="R1464" s="832">
        <v>3</v>
      </c>
      <c r="S1464" s="837">
        <v>1</v>
      </c>
      <c r="T1464" s="836">
        <v>1</v>
      </c>
      <c r="U1464" s="838">
        <v>1</v>
      </c>
    </row>
    <row r="1465" spans="1:21" ht="14.4" customHeight="1" x14ac:dyDescent="0.3">
      <c r="A1465" s="831">
        <v>4</v>
      </c>
      <c r="B1465" s="832" t="s">
        <v>2047</v>
      </c>
      <c r="C1465" s="832" t="s">
        <v>2054</v>
      </c>
      <c r="D1465" s="833" t="s">
        <v>3990</v>
      </c>
      <c r="E1465" s="834" t="s">
        <v>2101</v>
      </c>
      <c r="F1465" s="832" t="s">
        <v>2050</v>
      </c>
      <c r="G1465" s="832" t="s">
        <v>2254</v>
      </c>
      <c r="H1465" s="832" t="s">
        <v>576</v>
      </c>
      <c r="I1465" s="832" t="s">
        <v>3707</v>
      </c>
      <c r="J1465" s="832" t="s">
        <v>3708</v>
      </c>
      <c r="K1465" s="832" t="s">
        <v>3709</v>
      </c>
      <c r="L1465" s="835">
        <v>636.33000000000004</v>
      </c>
      <c r="M1465" s="835">
        <v>3817.9800000000005</v>
      </c>
      <c r="N1465" s="832">
        <v>6</v>
      </c>
      <c r="O1465" s="836">
        <v>1</v>
      </c>
      <c r="P1465" s="835">
        <v>3817.9800000000005</v>
      </c>
      <c r="Q1465" s="837">
        <v>1</v>
      </c>
      <c r="R1465" s="832">
        <v>6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4</v>
      </c>
      <c r="B1466" s="832" t="s">
        <v>2047</v>
      </c>
      <c r="C1466" s="832" t="s">
        <v>2054</v>
      </c>
      <c r="D1466" s="833" t="s">
        <v>3990</v>
      </c>
      <c r="E1466" s="834" t="s">
        <v>2101</v>
      </c>
      <c r="F1466" s="832" t="s">
        <v>2050</v>
      </c>
      <c r="G1466" s="832" t="s">
        <v>2254</v>
      </c>
      <c r="H1466" s="832" t="s">
        <v>576</v>
      </c>
      <c r="I1466" s="832" t="s">
        <v>2523</v>
      </c>
      <c r="J1466" s="832" t="s">
        <v>2524</v>
      </c>
      <c r="K1466" s="832" t="s">
        <v>2525</v>
      </c>
      <c r="L1466" s="835">
        <v>221.37</v>
      </c>
      <c r="M1466" s="835">
        <v>221.37</v>
      </c>
      <c r="N1466" s="832">
        <v>1</v>
      </c>
      <c r="O1466" s="836">
        <v>1</v>
      </c>
      <c r="P1466" s="835">
        <v>221.37</v>
      </c>
      <c r="Q1466" s="837">
        <v>1</v>
      </c>
      <c r="R1466" s="832">
        <v>1</v>
      </c>
      <c r="S1466" s="837">
        <v>1</v>
      </c>
      <c r="T1466" s="836">
        <v>1</v>
      </c>
      <c r="U1466" s="838">
        <v>1</v>
      </c>
    </row>
    <row r="1467" spans="1:21" ht="14.4" customHeight="1" x14ac:dyDescent="0.3">
      <c r="A1467" s="831">
        <v>4</v>
      </c>
      <c r="B1467" s="832" t="s">
        <v>2047</v>
      </c>
      <c r="C1467" s="832" t="s">
        <v>2054</v>
      </c>
      <c r="D1467" s="833" t="s">
        <v>3990</v>
      </c>
      <c r="E1467" s="834" t="s">
        <v>2101</v>
      </c>
      <c r="F1467" s="832" t="s">
        <v>2050</v>
      </c>
      <c r="G1467" s="832" t="s">
        <v>2254</v>
      </c>
      <c r="H1467" s="832" t="s">
        <v>576</v>
      </c>
      <c r="I1467" s="832" t="s">
        <v>3039</v>
      </c>
      <c r="J1467" s="832" t="s">
        <v>2438</v>
      </c>
      <c r="K1467" s="832" t="s">
        <v>3040</v>
      </c>
      <c r="L1467" s="835">
        <v>1500</v>
      </c>
      <c r="M1467" s="835">
        <v>15000</v>
      </c>
      <c r="N1467" s="832">
        <v>10</v>
      </c>
      <c r="O1467" s="836">
        <v>3</v>
      </c>
      <c r="P1467" s="835">
        <v>15000</v>
      </c>
      <c r="Q1467" s="837">
        <v>1</v>
      </c>
      <c r="R1467" s="832">
        <v>10</v>
      </c>
      <c r="S1467" s="837">
        <v>1</v>
      </c>
      <c r="T1467" s="836">
        <v>3</v>
      </c>
      <c r="U1467" s="838">
        <v>1</v>
      </c>
    </row>
    <row r="1468" spans="1:21" ht="14.4" customHeight="1" x14ac:dyDescent="0.3">
      <c r="A1468" s="831">
        <v>4</v>
      </c>
      <c r="B1468" s="832" t="s">
        <v>2047</v>
      </c>
      <c r="C1468" s="832" t="s">
        <v>2054</v>
      </c>
      <c r="D1468" s="833" t="s">
        <v>3990</v>
      </c>
      <c r="E1468" s="834" t="s">
        <v>2101</v>
      </c>
      <c r="F1468" s="832" t="s">
        <v>2050</v>
      </c>
      <c r="G1468" s="832" t="s">
        <v>2254</v>
      </c>
      <c r="H1468" s="832" t="s">
        <v>576</v>
      </c>
      <c r="I1468" s="832" t="s">
        <v>2526</v>
      </c>
      <c r="J1468" s="832" t="s">
        <v>2527</v>
      </c>
      <c r="K1468" s="832" t="s">
        <v>2528</v>
      </c>
      <c r="L1468" s="835">
        <v>299.89999999999998</v>
      </c>
      <c r="M1468" s="835">
        <v>299.89999999999998</v>
      </c>
      <c r="N1468" s="832">
        <v>1</v>
      </c>
      <c r="O1468" s="836">
        <v>1</v>
      </c>
      <c r="P1468" s="835">
        <v>299.89999999999998</v>
      </c>
      <c r="Q1468" s="837">
        <v>1</v>
      </c>
      <c r="R1468" s="832">
        <v>1</v>
      </c>
      <c r="S1468" s="837">
        <v>1</v>
      </c>
      <c r="T1468" s="836">
        <v>1</v>
      </c>
      <c r="U1468" s="838">
        <v>1</v>
      </c>
    </row>
    <row r="1469" spans="1:21" ht="14.4" customHeight="1" x14ac:dyDescent="0.3">
      <c r="A1469" s="831">
        <v>4</v>
      </c>
      <c r="B1469" s="832" t="s">
        <v>2047</v>
      </c>
      <c r="C1469" s="832" t="s">
        <v>2054</v>
      </c>
      <c r="D1469" s="833" t="s">
        <v>3990</v>
      </c>
      <c r="E1469" s="834" t="s">
        <v>2101</v>
      </c>
      <c r="F1469" s="832" t="s">
        <v>2050</v>
      </c>
      <c r="G1469" s="832" t="s">
        <v>2254</v>
      </c>
      <c r="H1469" s="832" t="s">
        <v>576</v>
      </c>
      <c r="I1469" s="832" t="s">
        <v>2529</v>
      </c>
      <c r="J1469" s="832" t="s">
        <v>2530</v>
      </c>
      <c r="K1469" s="832" t="s">
        <v>2528</v>
      </c>
      <c r="L1469" s="835">
        <v>499.99</v>
      </c>
      <c r="M1469" s="835">
        <v>1499.97</v>
      </c>
      <c r="N1469" s="832">
        <v>3</v>
      </c>
      <c r="O1469" s="836">
        <v>3</v>
      </c>
      <c r="P1469" s="835">
        <v>1499.97</v>
      </c>
      <c r="Q1469" s="837">
        <v>1</v>
      </c>
      <c r="R1469" s="832">
        <v>3</v>
      </c>
      <c r="S1469" s="837">
        <v>1</v>
      </c>
      <c r="T1469" s="836">
        <v>3</v>
      </c>
      <c r="U1469" s="838">
        <v>1</v>
      </c>
    </row>
    <row r="1470" spans="1:21" ht="14.4" customHeight="1" x14ac:dyDescent="0.3">
      <c r="A1470" s="831">
        <v>4</v>
      </c>
      <c r="B1470" s="832" t="s">
        <v>2047</v>
      </c>
      <c r="C1470" s="832" t="s">
        <v>2054</v>
      </c>
      <c r="D1470" s="833" t="s">
        <v>3990</v>
      </c>
      <c r="E1470" s="834" t="s">
        <v>2101</v>
      </c>
      <c r="F1470" s="832" t="s">
        <v>2050</v>
      </c>
      <c r="G1470" s="832" t="s">
        <v>2254</v>
      </c>
      <c r="H1470" s="832" t="s">
        <v>576</v>
      </c>
      <c r="I1470" s="832" t="s">
        <v>2531</v>
      </c>
      <c r="J1470" s="832" t="s">
        <v>2532</v>
      </c>
      <c r="K1470" s="832" t="s">
        <v>2533</v>
      </c>
      <c r="L1470" s="835">
        <v>599.44000000000005</v>
      </c>
      <c r="M1470" s="835">
        <v>1798.3200000000002</v>
      </c>
      <c r="N1470" s="832">
        <v>3</v>
      </c>
      <c r="O1470" s="836">
        <v>3</v>
      </c>
      <c r="P1470" s="835">
        <v>599.44000000000005</v>
      </c>
      <c r="Q1470" s="837">
        <v>0.33333333333333331</v>
      </c>
      <c r="R1470" s="832">
        <v>1</v>
      </c>
      <c r="S1470" s="837">
        <v>0.33333333333333331</v>
      </c>
      <c r="T1470" s="836">
        <v>1</v>
      </c>
      <c r="U1470" s="838">
        <v>0.33333333333333331</v>
      </c>
    </row>
    <row r="1471" spans="1:21" ht="14.4" customHeight="1" x14ac:dyDescent="0.3">
      <c r="A1471" s="831">
        <v>4</v>
      </c>
      <c r="B1471" s="832" t="s">
        <v>2047</v>
      </c>
      <c r="C1471" s="832" t="s">
        <v>2054</v>
      </c>
      <c r="D1471" s="833" t="s">
        <v>3990</v>
      </c>
      <c r="E1471" s="834" t="s">
        <v>2101</v>
      </c>
      <c r="F1471" s="832" t="s">
        <v>2050</v>
      </c>
      <c r="G1471" s="832" t="s">
        <v>2254</v>
      </c>
      <c r="H1471" s="832" t="s">
        <v>576</v>
      </c>
      <c r="I1471" s="832" t="s">
        <v>2534</v>
      </c>
      <c r="J1471" s="832" t="s">
        <v>2530</v>
      </c>
      <c r="K1471" s="832" t="s">
        <v>2535</v>
      </c>
      <c r="L1471" s="835">
        <v>999.98</v>
      </c>
      <c r="M1471" s="835">
        <v>999.98</v>
      </c>
      <c r="N1471" s="832">
        <v>1</v>
      </c>
      <c r="O1471" s="836">
        <v>1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4</v>
      </c>
      <c r="B1472" s="832" t="s">
        <v>2047</v>
      </c>
      <c r="C1472" s="832" t="s">
        <v>2054</v>
      </c>
      <c r="D1472" s="833" t="s">
        <v>3990</v>
      </c>
      <c r="E1472" s="834" t="s">
        <v>2101</v>
      </c>
      <c r="F1472" s="832" t="s">
        <v>2050</v>
      </c>
      <c r="G1472" s="832" t="s">
        <v>2254</v>
      </c>
      <c r="H1472" s="832" t="s">
        <v>576</v>
      </c>
      <c r="I1472" s="832" t="s">
        <v>3710</v>
      </c>
      <c r="J1472" s="832" t="s">
        <v>3545</v>
      </c>
      <c r="K1472" s="832" t="s">
        <v>3711</v>
      </c>
      <c r="L1472" s="835">
        <v>871.5</v>
      </c>
      <c r="M1472" s="835">
        <v>1743</v>
      </c>
      <c r="N1472" s="832">
        <v>2</v>
      </c>
      <c r="O1472" s="836">
        <v>1</v>
      </c>
      <c r="P1472" s="835">
        <v>1743</v>
      </c>
      <c r="Q1472" s="837">
        <v>1</v>
      </c>
      <c r="R1472" s="832">
        <v>2</v>
      </c>
      <c r="S1472" s="837">
        <v>1</v>
      </c>
      <c r="T1472" s="836">
        <v>1</v>
      </c>
      <c r="U1472" s="838">
        <v>1</v>
      </c>
    </row>
    <row r="1473" spans="1:21" ht="14.4" customHeight="1" x14ac:dyDescent="0.3">
      <c r="A1473" s="831">
        <v>4</v>
      </c>
      <c r="B1473" s="832" t="s">
        <v>2047</v>
      </c>
      <c r="C1473" s="832" t="s">
        <v>2054</v>
      </c>
      <c r="D1473" s="833" t="s">
        <v>3990</v>
      </c>
      <c r="E1473" s="834" t="s">
        <v>2101</v>
      </c>
      <c r="F1473" s="832" t="s">
        <v>2050</v>
      </c>
      <c r="G1473" s="832" t="s">
        <v>2254</v>
      </c>
      <c r="H1473" s="832" t="s">
        <v>576</v>
      </c>
      <c r="I1473" s="832" t="s">
        <v>2538</v>
      </c>
      <c r="J1473" s="832" t="s">
        <v>2539</v>
      </c>
      <c r="K1473" s="832" t="s">
        <v>2540</v>
      </c>
      <c r="L1473" s="835">
        <v>274.32</v>
      </c>
      <c r="M1473" s="835">
        <v>274.32</v>
      </c>
      <c r="N1473" s="832">
        <v>1</v>
      </c>
      <c r="O1473" s="836">
        <v>1</v>
      </c>
      <c r="P1473" s="835">
        <v>274.32</v>
      </c>
      <c r="Q1473" s="837">
        <v>1</v>
      </c>
      <c r="R1473" s="832">
        <v>1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4</v>
      </c>
      <c r="B1474" s="832" t="s">
        <v>2047</v>
      </c>
      <c r="C1474" s="832" t="s">
        <v>2054</v>
      </c>
      <c r="D1474" s="833" t="s">
        <v>3990</v>
      </c>
      <c r="E1474" s="834" t="s">
        <v>2101</v>
      </c>
      <c r="F1474" s="832" t="s">
        <v>2050</v>
      </c>
      <c r="G1474" s="832" t="s">
        <v>2254</v>
      </c>
      <c r="H1474" s="832" t="s">
        <v>576</v>
      </c>
      <c r="I1474" s="832" t="s">
        <v>2541</v>
      </c>
      <c r="J1474" s="832" t="s">
        <v>2542</v>
      </c>
      <c r="K1474" s="832" t="s">
        <v>2543</v>
      </c>
      <c r="L1474" s="835">
        <v>2809.49</v>
      </c>
      <c r="M1474" s="835">
        <v>84284.699999999983</v>
      </c>
      <c r="N1474" s="832">
        <v>30</v>
      </c>
      <c r="O1474" s="836">
        <v>4</v>
      </c>
      <c r="P1474" s="835">
        <v>84284.699999999983</v>
      </c>
      <c r="Q1474" s="837">
        <v>1</v>
      </c>
      <c r="R1474" s="832">
        <v>30</v>
      </c>
      <c r="S1474" s="837">
        <v>1</v>
      </c>
      <c r="T1474" s="836">
        <v>4</v>
      </c>
      <c r="U1474" s="838">
        <v>1</v>
      </c>
    </row>
    <row r="1475" spans="1:21" ht="14.4" customHeight="1" x14ac:dyDescent="0.3">
      <c r="A1475" s="831">
        <v>4</v>
      </c>
      <c r="B1475" s="832" t="s">
        <v>2047</v>
      </c>
      <c r="C1475" s="832" t="s">
        <v>2054</v>
      </c>
      <c r="D1475" s="833" t="s">
        <v>3990</v>
      </c>
      <c r="E1475" s="834" t="s">
        <v>2101</v>
      </c>
      <c r="F1475" s="832" t="s">
        <v>2050</v>
      </c>
      <c r="G1475" s="832" t="s">
        <v>2254</v>
      </c>
      <c r="H1475" s="832" t="s">
        <v>576</v>
      </c>
      <c r="I1475" s="832" t="s">
        <v>2544</v>
      </c>
      <c r="J1475" s="832" t="s">
        <v>2545</v>
      </c>
      <c r="K1475" s="832" t="s">
        <v>2546</v>
      </c>
      <c r="L1475" s="835">
        <v>208.05</v>
      </c>
      <c r="M1475" s="835">
        <v>4577.1000000000004</v>
      </c>
      <c r="N1475" s="832">
        <v>22</v>
      </c>
      <c r="O1475" s="836">
        <v>7</v>
      </c>
      <c r="P1475" s="835">
        <v>4577.1000000000004</v>
      </c>
      <c r="Q1475" s="837">
        <v>1</v>
      </c>
      <c r="R1475" s="832">
        <v>22</v>
      </c>
      <c r="S1475" s="837">
        <v>1</v>
      </c>
      <c r="T1475" s="836">
        <v>7</v>
      </c>
      <c r="U1475" s="838">
        <v>1</v>
      </c>
    </row>
    <row r="1476" spans="1:21" ht="14.4" customHeight="1" x14ac:dyDescent="0.3">
      <c r="A1476" s="831">
        <v>4</v>
      </c>
      <c r="B1476" s="832" t="s">
        <v>2047</v>
      </c>
      <c r="C1476" s="832" t="s">
        <v>2054</v>
      </c>
      <c r="D1476" s="833" t="s">
        <v>3990</v>
      </c>
      <c r="E1476" s="834" t="s">
        <v>2101</v>
      </c>
      <c r="F1476" s="832" t="s">
        <v>2050</v>
      </c>
      <c r="G1476" s="832" t="s">
        <v>2254</v>
      </c>
      <c r="H1476" s="832" t="s">
        <v>576</v>
      </c>
      <c r="I1476" s="832" t="s">
        <v>2553</v>
      </c>
      <c r="J1476" s="832" t="s">
        <v>2554</v>
      </c>
      <c r="K1476" s="832" t="s">
        <v>2555</v>
      </c>
      <c r="L1476" s="835">
        <v>1629.94</v>
      </c>
      <c r="M1476" s="835">
        <v>65197.600000000006</v>
      </c>
      <c r="N1476" s="832">
        <v>40</v>
      </c>
      <c r="O1476" s="836">
        <v>7</v>
      </c>
      <c r="P1476" s="835">
        <v>63567.66</v>
      </c>
      <c r="Q1476" s="837">
        <v>0.97499999999999998</v>
      </c>
      <c r="R1476" s="832">
        <v>39</v>
      </c>
      <c r="S1476" s="837">
        <v>0.97499999999999998</v>
      </c>
      <c r="T1476" s="836">
        <v>6</v>
      </c>
      <c r="U1476" s="838">
        <v>0.8571428571428571</v>
      </c>
    </row>
    <row r="1477" spans="1:21" ht="14.4" customHeight="1" x14ac:dyDescent="0.3">
      <c r="A1477" s="831">
        <v>4</v>
      </c>
      <c r="B1477" s="832" t="s">
        <v>2047</v>
      </c>
      <c r="C1477" s="832" t="s">
        <v>2054</v>
      </c>
      <c r="D1477" s="833" t="s">
        <v>3990</v>
      </c>
      <c r="E1477" s="834" t="s">
        <v>2101</v>
      </c>
      <c r="F1477" s="832" t="s">
        <v>2050</v>
      </c>
      <c r="G1477" s="832" t="s">
        <v>2254</v>
      </c>
      <c r="H1477" s="832" t="s">
        <v>576</v>
      </c>
      <c r="I1477" s="832" t="s">
        <v>2556</v>
      </c>
      <c r="J1477" s="832" t="s">
        <v>2557</v>
      </c>
      <c r="K1477" s="832" t="s">
        <v>2558</v>
      </c>
      <c r="L1477" s="835">
        <v>1992.32</v>
      </c>
      <c r="M1477" s="835">
        <v>11953.92</v>
      </c>
      <c r="N1477" s="832">
        <v>6</v>
      </c>
      <c r="O1477" s="836">
        <v>3</v>
      </c>
      <c r="P1477" s="835">
        <v>5976.96</v>
      </c>
      <c r="Q1477" s="837">
        <v>0.5</v>
      </c>
      <c r="R1477" s="832">
        <v>3</v>
      </c>
      <c r="S1477" s="837">
        <v>0.5</v>
      </c>
      <c r="T1477" s="836">
        <v>2</v>
      </c>
      <c r="U1477" s="838">
        <v>0.66666666666666663</v>
      </c>
    </row>
    <row r="1478" spans="1:21" ht="14.4" customHeight="1" x14ac:dyDescent="0.3">
      <c r="A1478" s="831">
        <v>4</v>
      </c>
      <c r="B1478" s="832" t="s">
        <v>2047</v>
      </c>
      <c r="C1478" s="832" t="s">
        <v>2054</v>
      </c>
      <c r="D1478" s="833" t="s">
        <v>3990</v>
      </c>
      <c r="E1478" s="834" t="s">
        <v>2101</v>
      </c>
      <c r="F1478" s="832" t="s">
        <v>2050</v>
      </c>
      <c r="G1478" s="832" t="s">
        <v>2254</v>
      </c>
      <c r="H1478" s="832" t="s">
        <v>576</v>
      </c>
      <c r="I1478" s="832" t="s">
        <v>3712</v>
      </c>
      <c r="J1478" s="832" t="s">
        <v>2539</v>
      </c>
      <c r="K1478" s="832" t="s">
        <v>3713</v>
      </c>
      <c r="L1478" s="835">
        <v>274.32</v>
      </c>
      <c r="M1478" s="835">
        <v>274.32</v>
      </c>
      <c r="N1478" s="832">
        <v>1</v>
      </c>
      <c r="O1478" s="836">
        <v>1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4</v>
      </c>
      <c r="B1479" s="832" t="s">
        <v>2047</v>
      </c>
      <c r="C1479" s="832" t="s">
        <v>2054</v>
      </c>
      <c r="D1479" s="833" t="s">
        <v>3990</v>
      </c>
      <c r="E1479" s="834" t="s">
        <v>2101</v>
      </c>
      <c r="F1479" s="832" t="s">
        <v>2050</v>
      </c>
      <c r="G1479" s="832" t="s">
        <v>2254</v>
      </c>
      <c r="H1479" s="832" t="s">
        <v>576</v>
      </c>
      <c r="I1479" s="832" t="s">
        <v>2568</v>
      </c>
      <c r="J1479" s="832" t="s">
        <v>2569</v>
      </c>
      <c r="K1479" s="832" t="s">
        <v>2570</v>
      </c>
      <c r="L1479" s="835">
        <v>1204.22</v>
      </c>
      <c r="M1479" s="835">
        <v>3612.66</v>
      </c>
      <c r="N1479" s="832">
        <v>3</v>
      </c>
      <c r="O1479" s="836">
        <v>2</v>
      </c>
      <c r="P1479" s="835">
        <v>2408.44</v>
      </c>
      <c r="Q1479" s="837">
        <v>0.66666666666666674</v>
      </c>
      <c r="R1479" s="832">
        <v>2</v>
      </c>
      <c r="S1479" s="837">
        <v>0.66666666666666663</v>
      </c>
      <c r="T1479" s="836">
        <v>1</v>
      </c>
      <c r="U1479" s="838">
        <v>0.5</v>
      </c>
    </row>
    <row r="1480" spans="1:21" ht="14.4" customHeight="1" x14ac:dyDescent="0.3">
      <c r="A1480" s="831">
        <v>4</v>
      </c>
      <c r="B1480" s="832" t="s">
        <v>2047</v>
      </c>
      <c r="C1480" s="832" t="s">
        <v>2054</v>
      </c>
      <c r="D1480" s="833" t="s">
        <v>3990</v>
      </c>
      <c r="E1480" s="834" t="s">
        <v>2101</v>
      </c>
      <c r="F1480" s="832" t="s">
        <v>2050</v>
      </c>
      <c r="G1480" s="832" t="s">
        <v>2254</v>
      </c>
      <c r="H1480" s="832" t="s">
        <v>576</v>
      </c>
      <c r="I1480" s="832" t="s">
        <v>2571</v>
      </c>
      <c r="J1480" s="832" t="s">
        <v>2572</v>
      </c>
      <c r="K1480" s="832" t="s">
        <v>2573</v>
      </c>
      <c r="L1480" s="835">
        <v>1350</v>
      </c>
      <c r="M1480" s="835">
        <v>16200</v>
      </c>
      <c r="N1480" s="832">
        <v>12</v>
      </c>
      <c r="O1480" s="836">
        <v>4</v>
      </c>
      <c r="P1480" s="835">
        <v>16200</v>
      </c>
      <c r="Q1480" s="837">
        <v>1</v>
      </c>
      <c r="R1480" s="832">
        <v>12</v>
      </c>
      <c r="S1480" s="837">
        <v>1</v>
      </c>
      <c r="T1480" s="836">
        <v>4</v>
      </c>
      <c r="U1480" s="838">
        <v>1</v>
      </c>
    </row>
    <row r="1481" spans="1:21" ht="14.4" customHeight="1" x14ac:dyDescent="0.3">
      <c r="A1481" s="831">
        <v>4</v>
      </c>
      <c r="B1481" s="832" t="s">
        <v>2047</v>
      </c>
      <c r="C1481" s="832" t="s">
        <v>2054</v>
      </c>
      <c r="D1481" s="833" t="s">
        <v>3990</v>
      </c>
      <c r="E1481" s="834" t="s">
        <v>2101</v>
      </c>
      <c r="F1481" s="832" t="s">
        <v>2050</v>
      </c>
      <c r="G1481" s="832" t="s">
        <v>2254</v>
      </c>
      <c r="H1481" s="832" t="s">
        <v>576</v>
      </c>
      <c r="I1481" s="832" t="s">
        <v>3714</v>
      </c>
      <c r="J1481" s="832" t="s">
        <v>3715</v>
      </c>
      <c r="K1481" s="832" t="s">
        <v>3716</v>
      </c>
      <c r="L1481" s="835">
        <v>2891</v>
      </c>
      <c r="M1481" s="835">
        <v>14455</v>
      </c>
      <c r="N1481" s="832">
        <v>5</v>
      </c>
      <c r="O1481" s="836">
        <v>2</v>
      </c>
      <c r="P1481" s="835">
        <v>14455</v>
      </c>
      <c r="Q1481" s="837">
        <v>1</v>
      </c>
      <c r="R1481" s="832">
        <v>5</v>
      </c>
      <c r="S1481" s="837">
        <v>1</v>
      </c>
      <c r="T1481" s="836">
        <v>2</v>
      </c>
      <c r="U1481" s="838">
        <v>1</v>
      </c>
    </row>
    <row r="1482" spans="1:21" ht="14.4" customHeight="1" x14ac:dyDescent="0.3">
      <c r="A1482" s="831">
        <v>4</v>
      </c>
      <c r="B1482" s="832" t="s">
        <v>2047</v>
      </c>
      <c r="C1482" s="832" t="s">
        <v>2054</v>
      </c>
      <c r="D1482" s="833" t="s">
        <v>3990</v>
      </c>
      <c r="E1482" s="834" t="s">
        <v>2101</v>
      </c>
      <c r="F1482" s="832" t="s">
        <v>2050</v>
      </c>
      <c r="G1482" s="832" t="s">
        <v>2254</v>
      </c>
      <c r="H1482" s="832" t="s">
        <v>576</v>
      </c>
      <c r="I1482" s="832" t="s">
        <v>3048</v>
      </c>
      <c r="J1482" s="832" t="s">
        <v>3049</v>
      </c>
      <c r="K1482" s="832" t="s">
        <v>3050</v>
      </c>
      <c r="L1482" s="835">
        <v>2489.48</v>
      </c>
      <c r="M1482" s="835">
        <v>14936.880000000001</v>
      </c>
      <c r="N1482" s="832">
        <v>6</v>
      </c>
      <c r="O1482" s="836">
        <v>1</v>
      </c>
      <c r="P1482" s="835">
        <v>14936.880000000001</v>
      </c>
      <c r="Q1482" s="837">
        <v>1</v>
      </c>
      <c r="R1482" s="832">
        <v>6</v>
      </c>
      <c r="S1482" s="837">
        <v>1</v>
      </c>
      <c r="T1482" s="836">
        <v>1</v>
      </c>
      <c r="U1482" s="838">
        <v>1</v>
      </c>
    </row>
    <row r="1483" spans="1:21" ht="14.4" customHeight="1" x14ac:dyDescent="0.3">
      <c r="A1483" s="831">
        <v>4</v>
      </c>
      <c r="B1483" s="832" t="s">
        <v>2047</v>
      </c>
      <c r="C1483" s="832" t="s">
        <v>2054</v>
      </c>
      <c r="D1483" s="833" t="s">
        <v>3990</v>
      </c>
      <c r="E1483" s="834" t="s">
        <v>2101</v>
      </c>
      <c r="F1483" s="832" t="s">
        <v>2050</v>
      </c>
      <c r="G1483" s="832" t="s">
        <v>2254</v>
      </c>
      <c r="H1483" s="832" t="s">
        <v>576</v>
      </c>
      <c r="I1483" s="832" t="s">
        <v>3717</v>
      </c>
      <c r="J1483" s="832" t="s">
        <v>2542</v>
      </c>
      <c r="K1483" s="832" t="s">
        <v>3718</v>
      </c>
      <c r="L1483" s="835">
        <v>2809.49</v>
      </c>
      <c r="M1483" s="835">
        <v>50570.819999999992</v>
      </c>
      <c r="N1483" s="832">
        <v>18</v>
      </c>
      <c r="O1483" s="836">
        <v>2</v>
      </c>
      <c r="P1483" s="835">
        <v>50570.819999999992</v>
      </c>
      <c r="Q1483" s="837">
        <v>1</v>
      </c>
      <c r="R1483" s="832">
        <v>18</v>
      </c>
      <c r="S1483" s="837">
        <v>1</v>
      </c>
      <c r="T1483" s="836">
        <v>2</v>
      </c>
      <c r="U1483" s="838">
        <v>1</v>
      </c>
    </row>
    <row r="1484" spans="1:21" ht="14.4" customHeight="1" x14ac:dyDescent="0.3">
      <c r="A1484" s="831">
        <v>4</v>
      </c>
      <c r="B1484" s="832" t="s">
        <v>2047</v>
      </c>
      <c r="C1484" s="832" t="s">
        <v>2054</v>
      </c>
      <c r="D1484" s="833" t="s">
        <v>3990</v>
      </c>
      <c r="E1484" s="834" t="s">
        <v>2101</v>
      </c>
      <c r="F1484" s="832" t="s">
        <v>2050</v>
      </c>
      <c r="G1484" s="832" t="s">
        <v>2254</v>
      </c>
      <c r="H1484" s="832" t="s">
        <v>576</v>
      </c>
      <c r="I1484" s="832" t="s">
        <v>3064</v>
      </c>
      <c r="J1484" s="832" t="s">
        <v>3065</v>
      </c>
      <c r="K1484" s="832" t="s">
        <v>1352</v>
      </c>
      <c r="L1484" s="835">
        <v>286</v>
      </c>
      <c r="M1484" s="835">
        <v>286</v>
      </c>
      <c r="N1484" s="832">
        <v>1</v>
      </c>
      <c r="O1484" s="836">
        <v>1</v>
      </c>
      <c r="P1484" s="835">
        <v>286</v>
      </c>
      <c r="Q1484" s="837">
        <v>1</v>
      </c>
      <c r="R1484" s="832">
        <v>1</v>
      </c>
      <c r="S1484" s="837">
        <v>1</v>
      </c>
      <c r="T1484" s="836">
        <v>1</v>
      </c>
      <c r="U1484" s="838">
        <v>1</v>
      </c>
    </row>
    <row r="1485" spans="1:21" ht="14.4" customHeight="1" x14ac:dyDescent="0.3">
      <c r="A1485" s="831">
        <v>4</v>
      </c>
      <c r="B1485" s="832" t="s">
        <v>2047</v>
      </c>
      <c r="C1485" s="832" t="s">
        <v>2054</v>
      </c>
      <c r="D1485" s="833" t="s">
        <v>3990</v>
      </c>
      <c r="E1485" s="834" t="s">
        <v>2101</v>
      </c>
      <c r="F1485" s="832" t="s">
        <v>2050</v>
      </c>
      <c r="G1485" s="832" t="s">
        <v>2254</v>
      </c>
      <c r="H1485" s="832" t="s">
        <v>576</v>
      </c>
      <c r="I1485" s="832" t="s">
        <v>2582</v>
      </c>
      <c r="J1485" s="832" t="s">
        <v>2583</v>
      </c>
      <c r="K1485" s="832" t="s">
        <v>2584</v>
      </c>
      <c r="L1485" s="835">
        <v>1499.54</v>
      </c>
      <c r="M1485" s="835">
        <v>2999.08</v>
      </c>
      <c r="N1485" s="832">
        <v>2</v>
      </c>
      <c r="O1485" s="836">
        <v>1</v>
      </c>
      <c r="P1485" s="835">
        <v>2999.08</v>
      </c>
      <c r="Q1485" s="837">
        <v>1</v>
      </c>
      <c r="R1485" s="832">
        <v>2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4</v>
      </c>
      <c r="B1486" s="832" t="s">
        <v>2047</v>
      </c>
      <c r="C1486" s="832" t="s">
        <v>2054</v>
      </c>
      <c r="D1486" s="833" t="s">
        <v>3990</v>
      </c>
      <c r="E1486" s="834" t="s">
        <v>2101</v>
      </c>
      <c r="F1486" s="832" t="s">
        <v>2050</v>
      </c>
      <c r="G1486" s="832" t="s">
        <v>2254</v>
      </c>
      <c r="H1486" s="832" t="s">
        <v>576</v>
      </c>
      <c r="I1486" s="832" t="s">
        <v>2585</v>
      </c>
      <c r="J1486" s="832" t="s">
        <v>2586</v>
      </c>
      <c r="K1486" s="832" t="s">
        <v>2587</v>
      </c>
      <c r="L1486" s="835">
        <v>2184.6799999999998</v>
      </c>
      <c r="M1486" s="835">
        <v>2184.6799999999998</v>
      </c>
      <c r="N1486" s="832">
        <v>1</v>
      </c>
      <c r="O1486" s="836">
        <v>1</v>
      </c>
      <c r="P1486" s="835">
        <v>2184.6799999999998</v>
      </c>
      <c r="Q1486" s="837">
        <v>1</v>
      </c>
      <c r="R1486" s="832">
        <v>1</v>
      </c>
      <c r="S1486" s="837">
        <v>1</v>
      </c>
      <c r="T1486" s="836">
        <v>1</v>
      </c>
      <c r="U1486" s="838">
        <v>1</v>
      </c>
    </row>
    <row r="1487" spans="1:21" ht="14.4" customHeight="1" x14ac:dyDescent="0.3">
      <c r="A1487" s="831">
        <v>4</v>
      </c>
      <c r="B1487" s="832" t="s">
        <v>2047</v>
      </c>
      <c r="C1487" s="832" t="s">
        <v>2054</v>
      </c>
      <c r="D1487" s="833" t="s">
        <v>3990</v>
      </c>
      <c r="E1487" s="834" t="s">
        <v>2101</v>
      </c>
      <c r="F1487" s="832" t="s">
        <v>2050</v>
      </c>
      <c r="G1487" s="832" t="s">
        <v>2254</v>
      </c>
      <c r="H1487" s="832" t="s">
        <v>576</v>
      </c>
      <c r="I1487" s="832" t="s">
        <v>2590</v>
      </c>
      <c r="J1487" s="832" t="s">
        <v>2591</v>
      </c>
      <c r="K1487" s="832" t="s">
        <v>2592</v>
      </c>
      <c r="L1487" s="835">
        <v>1487.79</v>
      </c>
      <c r="M1487" s="835">
        <v>5951.16</v>
      </c>
      <c r="N1487" s="832">
        <v>4</v>
      </c>
      <c r="O1487" s="836">
        <v>2</v>
      </c>
      <c r="P1487" s="835">
        <v>5951.16</v>
      </c>
      <c r="Q1487" s="837">
        <v>1</v>
      </c>
      <c r="R1487" s="832">
        <v>4</v>
      </c>
      <c r="S1487" s="837">
        <v>1</v>
      </c>
      <c r="T1487" s="836">
        <v>2</v>
      </c>
      <c r="U1487" s="838">
        <v>1</v>
      </c>
    </row>
    <row r="1488" spans="1:21" ht="14.4" customHeight="1" x14ac:dyDescent="0.3">
      <c r="A1488" s="831">
        <v>4</v>
      </c>
      <c r="B1488" s="832" t="s">
        <v>2047</v>
      </c>
      <c r="C1488" s="832" t="s">
        <v>2054</v>
      </c>
      <c r="D1488" s="833" t="s">
        <v>3990</v>
      </c>
      <c r="E1488" s="834" t="s">
        <v>2101</v>
      </c>
      <c r="F1488" s="832" t="s">
        <v>2050</v>
      </c>
      <c r="G1488" s="832" t="s">
        <v>2254</v>
      </c>
      <c r="H1488" s="832" t="s">
        <v>576</v>
      </c>
      <c r="I1488" s="832" t="s">
        <v>3072</v>
      </c>
      <c r="J1488" s="832" t="s">
        <v>2594</v>
      </c>
      <c r="K1488" s="832" t="s">
        <v>3073</v>
      </c>
      <c r="L1488" s="835">
        <v>2802.7</v>
      </c>
      <c r="M1488" s="835">
        <v>5605.4</v>
      </c>
      <c r="N1488" s="832">
        <v>2</v>
      </c>
      <c r="O1488" s="836">
        <v>2</v>
      </c>
      <c r="P1488" s="835">
        <v>5605.4</v>
      </c>
      <c r="Q1488" s="837">
        <v>1</v>
      </c>
      <c r="R1488" s="832">
        <v>2</v>
      </c>
      <c r="S1488" s="837">
        <v>1</v>
      </c>
      <c r="T1488" s="836">
        <v>2</v>
      </c>
      <c r="U1488" s="838">
        <v>1</v>
      </c>
    </row>
    <row r="1489" spans="1:21" ht="14.4" customHeight="1" x14ac:dyDescent="0.3">
      <c r="A1489" s="831">
        <v>4</v>
      </c>
      <c r="B1489" s="832" t="s">
        <v>2047</v>
      </c>
      <c r="C1489" s="832" t="s">
        <v>2054</v>
      </c>
      <c r="D1489" s="833" t="s">
        <v>3990</v>
      </c>
      <c r="E1489" s="834" t="s">
        <v>2101</v>
      </c>
      <c r="F1489" s="832" t="s">
        <v>2050</v>
      </c>
      <c r="G1489" s="832" t="s">
        <v>2254</v>
      </c>
      <c r="H1489" s="832" t="s">
        <v>576</v>
      </c>
      <c r="I1489" s="832" t="s">
        <v>2593</v>
      </c>
      <c r="J1489" s="832" t="s">
        <v>2594</v>
      </c>
      <c r="K1489" s="832" t="s">
        <v>2595</v>
      </c>
      <c r="L1489" s="835">
        <v>2802.7</v>
      </c>
      <c r="M1489" s="835">
        <v>5605.4</v>
      </c>
      <c r="N1489" s="832">
        <v>2</v>
      </c>
      <c r="O1489" s="836">
        <v>2</v>
      </c>
      <c r="P1489" s="835">
        <v>5605.4</v>
      </c>
      <c r="Q1489" s="837">
        <v>1</v>
      </c>
      <c r="R1489" s="832">
        <v>2</v>
      </c>
      <c r="S1489" s="837">
        <v>1</v>
      </c>
      <c r="T1489" s="836">
        <v>2</v>
      </c>
      <c r="U1489" s="838">
        <v>1</v>
      </c>
    </row>
    <row r="1490" spans="1:21" ht="14.4" customHeight="1" x14ac:dyDescent="0.3">
      <c r="A1490" s="831">
        <v>4</v>
      </c>
      <c r="B1490" s="832" t="s">
        <v>2047</v>
      </c>
      <c r="C1490" s="832" t="s">
        <v>2054</v>
      </c>
      <c r="D1490" s="833" t="s">
        <v>3990</v>
      </c>
      <c r="E1490" s="834" t="s">
        <v>2101</v>
      </c>
      <c r="F1490" s="832" t="s">
        <v>2050</v>
      </c>
      <c r="G1490" s="832" t="s">
        <v>2254</v>
      </c>
      <c r="H1490" s="832" t="s">
        <v>576</v>
      </c>
      <c r="I1490" s="832" t="s">
        <v>3074</v>
      </c>
      <c r="J1490" s="832" t="s">
        <v>3075</v>
      </c>
      <c r="K1490" s="832" t="s">
        <v>2370</v>
      </c>
      <c r="L1490" s="835">
        <v>309</v>
      </c>
      <c r="M1490" s="835">
        <v>927</v>
      </c>
      <c r="N1490" s="832">
        <v>3</v>
      </c>
      <c r="O1490" s="836">
        <v>2</v>
      </c>
      <c r="P1490" s="835">
        <v>927</v>
      </c>
      <c r="Q1490" s="837">
        <v>1</v>
      </c>
      <c r="R1490" s="832">
        <v>3</v>
      </c>
      <c r="S1490" s="837">
        <v>1</v>
      </c>
      <c r="T1490" s="836">
        <v>2</v>
      </c>
      <c r="U1490" s="838">
        <v>1</v>
      </c>
    </row>
    <row r="1491" spans="1:21" ht="14.4" customHeight="1" x14ac:dyDescent="0.3">
      <c r="A1491" s="831">
        <v>4</v>
      </c>
      <c r="B1491" s="832" t="s">
        <v>2047</v>
      </c>
      <c r="C1491" s="832" t="s">
        <v>2054</v>
      </c>
      <c r="D1491" s="833" t="s">
        <v>3990</v>
      </c>
      <c r="E1491" s="834" t="s">
        <v>2101</v>
      </c>
      <c r="F1491" s="832" t="s">
        <v>2050</v>
      </c>
      <c r="G1491" s="832" t="s">
        <v>2254</v>
      </c>
      <c r="H1491" s="832" t="s">
        <v>576</v>
      </c>
      <c r="I1491" s="832" t="s">
        <v>3719</v>
      </c>
      <c r="J1491" s="832" t="s">
        <v>3720</v>
      </c>
      <c r="K1491" s="832" t="s">
        <v>2278</v>
      </c>
      <c r="L1491" s="835">
        <v>490.6</v>
      </c>
      <c r="M1491" s="835">
        <v>1471.8000000000002</v>
      </c>
      <c r="N1491" s="832">
        <v>3</v>
      </c>
      <c r="O1491" s="836">
        <v>1</v>
      </c>
      <c r="P1491" s="835">
        <v>1471.8000000000002</v>
      </c>
      <c r="Q1491" s="837">
        <v>1</v>
      </c>
      <c r="R1491" s="832">
        <v>3</v>
      </c>
      <c r="S1491" s="837">
        <v>1</v>
      </c>
      <c r="T1491" s="836">
        <v>1</v>
      </c>
      <c r="U1491" s="838">
        <v>1</v>
      </c>
    </row>
    <row r="1492" spans="1:21" ht="14.4" customHeight="1" x14ac:dyDescent="0.3">
      <c r="A1492" s="831">
        <v>4</v>
      </c>
      <c r="B1492" s="832" t="s">
        <v>2047</v>
      </c>
      <c r="C1492" s="832" t="s">
        <v>2054</v>
      </c>
      <c r="D1492" s="833" t="s">
        <v>3990</v>
      </c>
      <c r="E1492" s="834" t="s">
        <v>2101</v>
      </c>
      <c r="F1492" s="832" t="s">
        <v>2050</v>
      </c>
      <c r="G1492" s="832" t="s">
        <v>2254</v>
      </c>
      <c r="H1492" s="832" t="s">
        <v>576</v>
      </c>
      <c r="I1492" s="832" t="s">
        <v>3080</v>
      </c>
      <c r="J1492" s="832" t="s">
        <v>3081</v>
      </c>
      <c r="K1492" s="832" t="s">
        <v>3082</v>
      </c>
      <c r="L1492" s="835">
        <v>1257.81</v>
      </c>
      <c r="M1492" s="835">
        <v>2515.62</v>
      </c>
      <c r="N1492" s="832">
        <v>2</v>
      </c>
      <c r="O1492" s="836">
        <v>1</v>
      </c>
      <c r="P1492" s="835">
        <v>2515.62</v>
      </c>
      <c r="Q1492" s="837">
        <v>1</v>
      </c>
      <c r="R1492" s="832">
        <v>2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4</v>
      </c>
      <c r="B1493" s="832" t="s">
        <v>2047</v>
      </c>
      <c r="C1493" s="832" t="s">
        <v>2054</v>
      </c>
      <c r="D1493" s="833" t="s">
        <v>3990</v>
      </c>
      <c r="E1493" s="834" t="s">
        <v>2101</v>
      </c>
      <c r="F1493" s="832" t="s">
        <v>2050</v>
      </c>
      <c r="G1493" s="832" t="s">
        <v>2254</v>
      </c>
      <c r="H1493" s="832" t="s">
        <v>576</v>
      </c>
      <c r="I1493" s="832" t="s">
        <v>2603</v>
      </c>
      <c r="J1493" s="832" t="s">
        <v>2604</v>
      </c>
      <c r="K1493" s="832" t="s">
        <v>2605</v>
      </c>
      <c r="L1493" s="835">
        <v>3053.49</v>
      </c>
      <c r="M1493" s="835">
        <v>3053.49</v>
      </c>
      <c r="N1493" s="832">
        <v>1</v>
      </c>
      <c r="O1493" s="836">
        <v>1</v>
      </c>
      <c r="P1493" s="835">
        <v>3053.49</v>
      </c>
      <c r="Q1493" s="837">
        <v>1</v>
      </c>
      <c r="R1493" s="832">
        <v>1</v>
      </c>
      <c r="S1493" s="837">
        <v>1</v>
      </c>
      <c r="T1493" s="836">
        <v>1</v>
      </c>
      <c r="U1493" s="838">
        <v>1</v>
      </c>
    </row>
    <row r="1494" spans="1:21" ht="14.4" customHeight="1" x14ac:dyDescent="0.3">
      <c r="A1494" s="831">
        <v>4</v>
      </c>
      <c r="B1494" s="832" t="s">
        <v>2047</v>
      </c>
      <c r="C1494" s="832" t="s">
        <v>2054</v>
      </c>
      <c r="D1494" s="833" t="s">
        <v>3990</v>
      </c>
      <c r="E1494" s="834" t="s">
        <v>2101</v>
      </c>
      <c r="F1494" s="832" t="s">
        <v>2050</v>
      </c>
      <c r="G1494" s="832" t="s">
        <v>2254</v>
      </c>
      <c r="H1494" s="832" t="s">
        <v>576</v>
      </c>
      <c r="I1494" s="832" t="s">
        <v>3083</v>
      </c>
      <c r="J1494" s="832" t="s">
        <v>2604</v>
      </c>
      <c r="K1494" s="832" t="s">
        <v>3084</v>
      </c>
      <c r="L1494" s="835">
        <v>3053.49</v>
      </c>
      <c r="M1494" s="835">
        <v>6106.98</v>
      </c>
      <c r="N1494" s="832">
        <v>2</v>
      </c>
      <c r="O1494" s="836">
        <v>2</v>
      </c>
      <c r="P1494" s="835">
        <v>6106.98</v>
      </c>
      <c r="Q1494" s="837">
        <v>1</v>
      </c>
      <c r="R1494" s="832">
        <v>2</v>
      </c>
      <c r="S1494" s="837">
        <v>1</v>
      </c>
      <c r="T1494" s="836">
        <v>2</v>
      </c>
      <c r="U1494" s="838">
        <v>1</v>
      </c>
    </row>
    <row r="1495" spans="1:21" ht="14.4" customHeight="1" x14ac:dyDescent="0.3">
      <c r="A1495" s="831">
        <v>4</v>
      </c>
      <c r="B1495" s="832" t="s">
        <v>2047</v>
      </c>
      <c r="C1495" s="832" t="s">
        <v>2054</v>
      </c>
      <c r="D1495" s="833" t="s">
        <v>3990</v>
      </c>
      <c r="E1495" s="834" t="s">
        <v>2101</v>
      </c>
      <c r="F1495" s="832" t="s">
        <v>2050</v>
      </c>
      <c r="G1495" s="832" t="s">
        <v>2254</v>
      </c>
      <c r="H1495" s="832" t="s">
        <v>576</v>
      </c>
      <c r="I1495" s="832" t="s">
        <v>2608</v>
      </c>
      <c r="J1495" s="832" t="s">
        <v>2609</v>
      </c>
      <c r="K1495" s="832" t="s">
        <v>2610</v>
      </c>
      <c r="L1495" s="835">
        <v>298.49</v>
      </c>
      <c r="M1495" s="835">
        <v>298.49</v>
      </c>
      <c r="N1495" s="832">
        <v>1</v>
      </c>
      <c r="O1495" s="836">
        <v>1</v>
      </c>
      <c r="P1495" s="835">
        <v>298.49</v>
      </c>
      <c r="Q1495" s="837">
        <v>1</v>
      </c>
      <c r="R1495" s="832">
        <v>1</v>
      </c>
      <c r="S1495" s="837">
        <v>1</v>
      </c>
      <c r="T1495" s="836">
        <v>1</v>
      </c>
      <c r="U1495" s="838">
        <v>1</v>
      </c>
    </row>
    <row r="1496" spans="1:21" ht="14.4" customHeight="1" x14ac:dyDescent="0.3">
      <c r="A1496" s="831">
        <v>4</v>
      </c>
      <c r="B1496" s="832" t="s">
        <v>2047</v>
      </c>
      <c r="C1496" s="832" t="s">
        <v>2054</v>
      </c>
      <c r="D1496" s="833" t="s">
        <v>3990</v>
      </c>
      <c r="E1496" s="834" t="s">
        <v>2101</v>
      </c>
      <c r="F1496" s="832" t="s">
        <v>2050</v>
      </c>
      <c r="G1496" s="832" t="s">
        <v>2254</v>
      </c>
      <c r="H1496" s="832" t="s">
        <v>576</v>
      </c>
      <c r="I1496" s="832" t="s">
        <v>3085</v>
      </c>
      <c r="J1496" s="832" t="s">
        <v>3086</v>
      </c>
      <c r="K1496" s="832" t="s">
        <v>3087</v>
      </c>
      <c r="L1496" s="835">
        <v>835.78</v>
      </c>
      <c r="M1496" s="835">
        <v>1671.56</v>
      </c>
      <c r="N1496" s="832">
        <v>2</v>
      </c>
      <c r="O1496" s="836">
        <v>1</v>
      </c>
      <c r="P1496" s="835">
        <v>1671.56</v>
      </c>
      <c r="Q1496" s="837">
        <v>1</v>
      </c>
      <c r="R1496" s="832">
        <v>2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4</v>
      </c>
      <c r="B1497" s="832" t="s">
        <v>2047</v>
      </c>
      <c r="C1497" s="832" t="s">
        <v>2054</v>
      </c>
      <c r="D1497" s="833" t="s">
        <v>3990</v>
      </c>
      <c r="E1497" s="834" t="s">
        <v>2101</v>
      </c>
      <c r="F1497" s="832" t="s">
        <v>2050</v>
      </c>
      <c r="G1497" s="832" t="s">
        <v>2254</v>
      </c>
      <c r="H1497" s="832" t="s">
        <v>576</v>
      </c>
      <c r="I1497" s="832" t="s">
        <v>3088</v>
      </c>
      <c r="J1497" s="832" t="s">
        <v>3089</v>
      </c>
      <c r="K1497" s="832" t="s">
        <v>3090</v>
      </c>
      <c r="L1497" s="835">
        <v>835.78</v>
      </c>
      <c r="M1497" s="835">
        <v>2507.34</v>
      </c>
      <c r="N1497" s="832">
        <v>3</v>
      </c>
      <c r="O1497" s="836">
        <v>1</v>
      </c>
      <c r="P1497" s="835">
        <v>2507.34</v>
      </c>
      <c r="Q1497" s="837">
        <v>1</v>
      </c>
      <c r="R1497" s="832">
        <v>3</v>
      </c>
      <c r="S1497" s="837">
        <v>1</v>
      </c>
      <c r="T1497" s="836">
        <v>1</v>
      </c>
      <c r="U1497" s="838">
        <v>1</v>
      </c>
    </row>
    <row r="1498" spans="1:21" ht="14.4" customHeight="1" x14ac:dyDescent="0.3">
      <c r="A1498" s="831">
        <v>4</v>
      </c>
      <c r="B1498" s="832" t="s">
        <v>2047</v>
      </c>
      <c r="C1498" s="832" t="s">
        <v>2054</v>
      </c>
      <c r="D1498" s="833" t="s">
        <v>3990</v>
      </c>
      <c r="E1498" s="834" t="s">
        <v>2101</v>
      </c>
      <c r="F1498" s="832" t="s">
        <v>2050</v>
      </c>
      <c r="G1498" s="832" t="s">
        <v>2254</v>
      </c>
      <c r="H1498" s="832" t="s">
        <v>576</v>
      </c>
      <c r="I1498" s="832" t="s">
        <v>3094</v>
      </c>
      <c r="J1498" s="832" t="s">
        <v>3095</v>
      </c>
      <c r="K1498" s="832" t="s">
        <v>3096</v>
      </c>
      <c r="L1498" s="835">
        <v>2587.5</v>
      </c>
      <c r="M1498" s="835">
        <v>10350</v>
      </c>
      <c r="N1498" s="832">
        <v>4</v>
      </c>
      <c r="O1498" s="836">
        <v>2</v>
      </c>
      <c r="P1498" s="835">
        <v>10350</v>
      </c>
      <c r="Q1498" s="837">
        <v>1</v>
      </c>
      <c r="R1498" s="832">
        <v>4</v>
      </c>
      <c r="S1498" s="837">
        <v>1</v>
      </c>
      <c r="T1498" s="836">
        <v>2</v>
      </c>
      <c r="U1498" s="838">
        <v>1</v>
      </c>
    </row>
    <row r="1499" spans="1:21" ht="14.4" customHeight="1" x14ac:dyDescent="0.3">
      <c r="A1499" s="831">
        <v>4</v>
      </c>
      <c r="B1499" s="832" t="s">
        <v>2047</v>
      </c>
      <c r="C1499" s="832" t="s">
        <v>2054</v>
      </c>
      <c r="D1499" s="833" t="s">
        <v>3990</v>
      </c>
      <c r="E1499" s="834" t="s">
        <v>2101</v>
      </c>
      <c r="F1499" s="832" t="s">
        <v>2050</v>
      </c>
      <c r="G1499" s="832" t="s">
        <v>2254</v>
      </c>
      <c r="H1499" s="832" t="s">
        <v>576</v>
      </c>
      <c r="I1499" s="832" t="s">
        <v>3721</v>
      </c>
      <c r="J1499" s="832" t="s">
        <v>2586</v>
      </c>
      <c r="K1499" s="832" t="s">
        <v>3722</v>
      </c>
      <c r="L1499" s="835">
        <v>2184.6799999999998</v>
      </c>
      <c r="M1499" s="835">
        <v>6554.0399999999991</v>
      </c>
      <c r="N1499" s="832">
        <v>3</v>
      </c>
      <c r="O1499" s="836">
        <v>1</v>
      </c>
      <c r="P1499" s="835">
        <v>6554.0399999999991</v>
      </c>
      <c r="Q1499" s="837">
        <v>1</v>
      </c>
      <c r="R1499" s="832">
        <v>3</v>
      </c>
      <c r="S1499" s="837">
        <v>1</v>
      </c>
      <c r="T1499" s="836">
        <v>1</v>
      </c>
      <c r="U1499" s="838">
        <v>1</v>
      </c>
    </row>
    <row r="1500" spans="1:21" ht="14.4" customHeight="1" x14ac:dyDescent="0.3">
      <c r="A1500" s="831">
        <v>4</v>
      </c>
      <c r="B1500" s="832" t="s">
        <v>2047</v>
      </c>
      <c r="C1500" s="832" t="s">
        <v>2054</v>
      </c>
      <c r="D1500" s="833" t="s">
        <v>3990</v>
      </c>
      <c r="E1500" s="834" t="s">
        <v>2101</v>
      </c>
      <c r="F1500" s="832" t="s">
        <v>2050</v>
      </c>
      <c r="G1500" s="832" t="s">
        <v>2254</v>
      </c>
      <c r="H1500" s="832" t="s">
        <v>576</v>
      </c>
      <c r="I1500" s="832" t="s">
        <v>3103</v>
      </c>
      <c r="J1500" s="832" t="s">
        <v>3095</v>
      </c>
      <c r="K1500" s="832" t="s">
        <v>3104</v>
      </c>
      <c r="L1500" s="835">
        <v>2587.5</v>
      </c>
      <c r="M1500" s="835">
        <v>5175</v>
      </c>
      <c r="N1500" s="832">
        <v>2</v>
      </c>
      <c r="O1500" s="836">
        <v>1</v>
      </c>
      <c r="P1500" s="835">
        <v>5175</v>
      </c>
      <c r="Q1500" s="837">
        <v>1</v>
      </c>
      <c r="R1500" s="832">
        <v>2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4</v>
      </c>
      <c r="B1501" s="832" t="s">
        <v>2047</v>
      </c>
      <c r="C1501" s="832" t="s">
        <v>2054</v>
      </c>
      <c r="D1501" s="833" t="s">
        <v>3990</v>
      </c>
      <c r="E1501" s="834" t="s">
        <v>2101</v>
      </c>
      <c r="F1501" s="832" t="s">
        <v>2050</v>
      </c>
      <c r="G1501" s="832" t="s">
        <v>2254</v>
      </c>
      <c r="H1501" s="832" t="s">
        <v>576</v>
      </c>
      <c r="I1501" s="832" t="s">
        <v>2616</v>
      </c>
      <c r="J1501" s="832" t="s">
        <v>2617</v>
      </c>
      <c r="K1501" s="832" t="s">
        <v>2411</v>
      </c>
      <c r="L1501" s="835">
        <v>1599.49</v>
      </c>
      <c r="M1501" s="835">
        <v>17594.39</v>
      </c>
      <c r="N1501" s="832">
        <v>11</v>
      </c>
      <c r="O1501" s="836">
        <v>6</v>
      </c>
      <c r="P1501" s="835">
        <v>17594.39</v>
      </c>
      <c r="Q1501" s="837">
        <v>1</v>
      </c>
      <c r="R1501" s="832">
        <v>11</v>
      </c>
      <c r="S1501" s="837">
        <v>1</v>
      </c>
      <c r="T1501" s="836">
        <v>6</v>
      </c>
      <c r="U1501" s="838">
        <v>1</v>
      </c>
    </row>
    <row r="1502" spans="1:21" ht="14.4" customHeight="1" x14ac:dyDescent="0.3">
      <c r="A1502" s="831">
        <v>4</v>
      </c>
      <c r="B1502" s="832" t="s">
        <v>2047</v>
      </c>
      <c r="C1502" s="832" t="s">
        <v>2054</v>
      </c>
      <c r="D1502" s="833" t="s">
        <v>3990</v>
      </c>
      <c r="E1502" s="834" t="s">
        <v>2101</v>
      </c>
      <c r="F1502" s="832" t="s">
        <v>2050</v>
      </c>
      <c r="G1502" s="832" t="s">
        <v>2254</v>
      </c>
      <c r="H1502" s="832" t="s">
        <v>576</v>
      </c>
      <c r="I1502" s="832" t="s">
        <v>3127</v>
      </c>
      <c r="J1502" s="832" t="s">
        <v>3128</v>
      </c>
      <c r="K1502" s="832" t="s">
        <v>1352</v>
      </c>
      <c r="L1502" s="835">
        <v>1337.76</v>
      </c>
      <c r="M1502" s="835">
        <v>4013.2799999999997</v>
      </c>
      <c r="N1502" s="832">
        <v>3</v>
      </c>
      <c r="O1502" s="836">
        <v>2</v>
      </c>
      <c r="P1502" s="835">
        <v>4013.2799999999997</v>
      </c>
      <c r="Q1502" s="837">
        <v>1</v>
      </c>
      <c r="R1502" s="832">
        <v>3</v>
      </c>
      <c r="S1502" s="837">
        <v>1</v>
      </c>
      <c r="T1502" s="836">
        <v>2</v>
      </c>
      <c r="U1502" s="838">
        <v>1</v>
      </c>
    </row>
    <row r="1503" spans="1:21" ht="14.4" customHeight="1" x14ac:dyDescent="0.3">
      <c r="A1503" s="831">
        <v>4</v>
      </c>
      <c r="B1503" s="832" t="s">
        <v>2047</v>
      </c>
      <c r="C1503" s="832" t="s">
        <v>2054</v>
      </c>
      <c r="D1503" s="833" t="s">
        <v>3990</v>
      </c>
      <c r="E1503" s="834" t="s">
        <v>2101</v>
      </c>
      <c r="F1503" s="832" t="s">
        <v>2050</v>
      </c>
      <c r="G1503" s="832" t="s">
        <v>2633</v>
      </c>
      <c r="H1503" s="832" t="s">
        <v>576</v>
      </c>
      <c r="I1503" s="832" t="s">
        <v>2637</v>
      </c>
      <c r="J1503" s="832" t="s">
        <v>2638</v>
      </c>
      <c r="K1503" s="832" t="s">
        <v>2639</v>
      </c>
      <c r="L1503" s="835">
        <v>100</v>
      </c>
      <c r="M1503" s="835">
        <v>500</v>
      </c>
      <c r="N1503" s="832">
        <v>5</v>
      </c>
      <c r="O1503" s="836">
        <v>2</v>
      </c>
      <c r="P1503" s="835">
        <v>500</v>
      </c>
      <c r="Q1503" s="837">
        <v>1</v>
      </c>
      <c r="R1503" s="832">
        <v>5</v>
      </c>
      <c r="S1503" s="837">
        <v>1</v>
      </c>
      <c r="T1503" s="836">
        <v>2</v>
      </c>
      <c r="U1503" s="838">
        <v>1</v>
      </c>
    </row>
    <row r="1504" spans="1:21" ht="14.4" customHeight="1" x14ac:dyDescent="0.3">
      <c r="A1504" s="831">
        <v>4</v>
      </c>
      <c r="B1504" s="832" t="s">
        <v>2047</v>
      </c>
      <c r="C1504" s="832" t="s">
        <v>2054</v>
      </c>
      <c r="D1504" s="833" t="s">
        <v>3990</v>
      </c>
      <c r="E1504" s="834" t="s">
        <v>2101</v>
      </c>
      <c r="F1504" s="832" t="s">
        <v>2050</v>
      </c>
      <c r="G1504" s="832" t="s">
        <v>2643</v>
      </c>
      <c r="H1504" s="832" t="s">
        <v>576</v>
      </c>
      <c r="I1504" s="832" t="s">
        <v>2644</v>
      </c>
      <c r="J1504" s="832" t="s">
        <v>2645</v>
      </c>
      <c r="K1504" s="832" t="s">
        <v>2646</v>
      </c>
      <c r="L1504" s="835">
        <v>410</v>
      </c>
      <c r="M1504" s="835">
        <v>20910</v>
      </c>
      <c r="N1504" s="832">
        <v>51</v>
      </c>
      <c r="O1504" s="836">
        <v>51</v>
      </c>
      <c r="P1504" s="835">
        <v>19270</v>
      </c>
      <c r="Q1504" s="837">
        <v>0.92156862745098034</v>
      </c>
      <c r="R1504" s="832">
        <v>47</v>
      </c>
      <c r="S1504" s="837">
        <v>0.92156862745098034</v>
      </c>
      <c r="T1504" s="836">
        <v>47</v>
      </c>
      <c r="U1504" s="838">
        <v>0.92156862745098034</v>
      </c>
    </row>
    <row r="1505" spans="1:21" ht="14.4" customHeight="1" x14ac:dyDescent="0.3">
      <c r="A1505" s="831">
        <v>4</v>
      </c>
      <c r="B1505" s="832" t="s">
        <v>2047</v>
      </c>
      <c r="C1505" s="832" t="s">
        <v>2054</v>
      </c>
      <c r="D1505" s="833" t="s">
        <v>3990</v>
      </c>
      <c r="E1505" s="834" t="s">
        <v>2101</v>
      </c>
      <c r="F1505" s="832" t="s">
        <v>2050</v>
      </c>
      <c r="G1505" s="832" t="s">
        <v>2643</v>
      </c>
      <c r="H1505" s="832" t="s">
        <v>576</v>
      </c>
      <c r="I1505" s="832" t="s">
        <v>2727</v>
      </c>
      <c r="J1505" s="832" t="s">
        <v>2728</v>
      </c>
      <c r="K1505" s="832" t="s">
        <v>2729</v>
      </c>
      <c r="L1505" s="835">
        <v>566</v>
      </c>
      <c r="M1505" s="835">
        <v>1132</v>
      </c>
      <c r="N1505" s="832">
        <v>2</v>
      </c>
      <c r="O1505" s="836">
        <v>2</v>
      </c>
      <c r="P1505" s="835">
        <v>1132</v>
      </c>
      <c r="Q1505" s="837">
        <v>1</v>
      </c>
      <c r="R1505" s="832">
        <v>2</v>
      </c>
      <c r="S1505" s="837">
        <v>1</v>
      </c>
      <c r="T1505" s="836">
        <v>2</v>
      </c>
      <c r="U1505" s="838">
        <v>1</v>
      </c>
    </row>
    <row r="1506" spans="1:21" ht="14.4" customHeight="1" x14ac:dyDescent="0.3">
      <c r="A1506" s="831">
        <v>4</v>
      </c>
      <c r="B1506" s="832" t="s">
        <v>2047</v>
      </c>
      <c r="C1506" s="832" t="s">
        <v>2054</v>
      </c>
      <c r="D1506" s="833" t="s">
        <v>3990</v>
      </c>
      <c r="E1506" s="834" t="s">
        <v>2101</v>
      </c>
      <c r="F1506" s="832" t="s">
        <v>2050</v>
      </c>
      <c r="G1506" s="832" t="s">
        <v>2647</v>
      </c>
      <c r="H1506" s="832" t="s">
        <v>576</v>
      </c>
      <c r="I1506" s="832" t="s">
        <v>2648</v>
      </c>
      <c r="J1506" s="832" t="s">
        <v>2649</v>
      </c>
      <c r="K1506" s="832" t="s">
        <v>2650</v>
      </c>
      <c r="L1506" s="835">
        <v>900</v>
      </c>
      <c r="M1506" s="835">
        <v>900</v>
      </c>
      <c r="N1506" s="832">
        <v>1</v>
      </c>
      <c r="O1506" s="836">
        <v>1</v>
      </c>
      <c r="P1506" s="835">
        <v>900</v>
      </c>
      <c r="Q1506" s="837">
        <v>1</v>
      </c>
      <c r="R1506" s="832">
        <v>1</v>
      </c>
      <c r="S1506" s="837">
        <v>1</v>
      </c>
      <c r="T1506" s="836">
        <v>1</v>
      </c>
      <c r="U1506" s="838">
        <v>1</v>
      </c>
    </row>
    <row r="1507" spans="1:21" ht="14.4" customHeight="1" x14ac:dyDescent="0.3">
      <c r="A1507" s="831">
        <v>4</v>
      </c>
      <c r="B1507" s="832" t="s">
        <v>2047</v>
      </c>
      <c r="C1507" s="832" t="s">
        <v>2054</v>
      </c>
      <c r="D1507" s="833" t="s">
        <v>3990</v>
      </c>
      <c r="E1507" s="834" t="s">
        <v>2101</v>
      </c>
      <c r="F1507" s="832" t="s">
        <v>2050</v>
      </c>
      <c r="G1507" s="832" t="s">
        <v>2647</v>
      </c>
      <c r="H1507" s="832" t="s">
        <v>576</v>
      </c>
      <c r="I1507" s="832" t="s">
        <v>2730</v>
      </c>
      <c r="J1507" s="832" t="s">
        <v>2731</v>
      </c>
      <c r="K1507" s="832" t="s">
        <v>2732</v>
      </c>
      <c r="L1507" s="835">
        <v>378.48</v>
      </c>
      <c r="M1507" s="835">
        <v>378.48</v>
      </c>
      <c r="N1507" s="832">
        <v>1</v>
      </c>
      <c r="O1507" s="836">
        <v>1</v>
      </c>
      <c r="P1507" s="835">
        <v>378.48</v>
      </c>
      <c r="Q1507" s="837">
        <v>1</v>
      </c>
      <c r="R1507" s="832">
        <v>1</v>
      </c>
      <c r="S1507" s="837">
        <v>1</v>
      </c>
      <c r="T1507" s="836">
        <v>1</v>
      </c>
      <c r="U1507" s="838">
        <v>1</v>
      </c>
    </row>
    <row r="1508" spans="1:21" ht="14.4" customHeight="1" x14ac:dyDescent="0.3">
      <c r="A1508" s="831">
        <v>4</v>
      </c>
      <c r="B1508" s="832" t="s">
        <v>2047</v>
      </c>
      <c r="C1508" s="832" t="s">
        <v>2054</v>
      </c>
      <c r="D1508" s="833" t="s">
        <v>3990</v>
      </c>
      <c r="E1508" s="834" t="s">
        <v>2101</v>
      </c>
      <c r="F1508" s="832" t="s">
        <v>2050</v>
      </c>
      <c r="G1508" s="832" t="s">
        <v>2647</v>
      </c>
      <c r="H1508" s="832" t="s">
        <v>576</v>
      </c>
      <c r="I1508" s="832" t="s">
        <v>2733</v>
      </c>
      <c r="J1508" s="832" t="s">
        <v>2734</v>
      </c>
      <c r="K1508" s="832" t="s">
        <v>2735</v>
      </c>
      <c r="L1508" s="835">
        <v>378.48</v>
      </c>
      <c r="M1508" s="835">
        <v>378.48</v>
      </c>
      <c r="N1508" s="832">
        <v>1</v>
      </c>
      <c r="O1508" s="836">
        <v>1</v>
      </c>
      <c r="P1508" s="835">
        <v>378.48</v>
      </c>
      <c r="Q1508" s="837">
        <v>1</v>
      </c>
      <c r="R1508" s="832">
        <v>1</v>
      </c>
      <c r="S1508" s="837">
        <v>1</v>
      </c>
      <c r="T1508" s="836">
        <v>1</v>
      </c>
      <c r="U1508" s="838">
        <v>1</v>
      </c>
    </row>
    <row r="1509" spans="1:21" ht="14.4" customHeight="1" x14ac:dyDescent="0.3">
      <c r="A1509" s="831">
        <v>4</v>
      </c>
      <c r="B1509" s="832" t="s">
        <v>2047</v>
      </c>
      <c r="C1509" s="832" t="s">
        <v>2054</v>
      </c>
      <c r="D1509" s="833" t="s">
        <v>3990</v>
      </c>
      <c r="E1509" s="834" t="s">
        <v>2103</v>
      </c>
      <c r="F1509" s="832" t="s">
        <v>2048</v>
      </c>
      <c r="G1509" s="832" t="s">
        <v>2746</v>
      </c>
      <c r="H1509" s="832" t="s">
        <v>576</v>
      </c>
      <c r="I1509" s="832" t="s">
        <v>3373</v>
      </c>
      <c r="J1509" s="832" t="s">
        <v>2748</v>
      </c>
      <c r="K1509" s="832" t="s">
        <v>3374</v>
      </c>
      <c r="L1509" s="835">
        <v>0</v>
      </c>
      <c r="M1509" s="835">
        <v>0</v>
      </c>
      <c r="N1509" s="832">
        <v>1</v>
      </c>
      <c r="O1509" s="836">
        <v>0.5</v>
      </c>
      <c r="P1509" s="835">
        <v>0</v>
      </c>
      <c r="Q1509" s="837"/>
      <c r="R1509" s="832">
        <v>1</v>
      </c>
      <c r="S1509" s="837">
        <v>1</v>
      </c>
      <c r="T1509" s="836">
        <v>0.5</v>
      </c>
      <c r="U1509" s="838">
        <v>1</v>
      </c>
    </row>
    <row r="1510" spans="1:21" ht="14.4" customHeight="1" x14ac:dyDescent="0.3">
      <c r="A1510" s="831">
        <v>4</v>
      </c>
      <c r="B1510" s="832" t="s">
        <v>2047</v>
      </c>
      <c r="C1510" s="832" t="s">
        <v>2054</v>
      </c>
      <c r="D1510" s="833" t="s">
        <v>3990</v>
      </c>
      <c r="E1510" s="834" t="s">
        <v>2103</v>
      </c>
      <c r="F1510" s="832" t="s">
        <v>2048</v>
      </c>
      <c r="G1510" s="832" t="s">
        <v>2746</v>
      </c>
      <c r="H1510" s="832" t="s">
        <v>576</v>
      </c>
      <c r="I1510" s="832" t="s">
        <v>3723</v>
      </c>
      <c r="J1510" s="832" t="s">
        <v>2748</v>
      </c>
      <c r="K1510" s="832" t="s">
        <v>832</v>
      </c>
      <c r="L1510" s="835">
        <v>0</v>
      </c>
      <c r="M1510" s="835">
        <v>0</v>
      </c>
      <c r="N1510" s="832">
        <v>1</v>
      </c>
      <c r="O1510" s="836">
        <v>0.5</v>
      </c>
      <c r="P1510" s="835">
        <v>0</v>
      </c>
      <c r="Q1510" s="837"/>
      <c r="R1510" s="832">
        <v>1</v>
      </c>
      <c r="S1510" s="837">
        <v>1</v>
      </c>
      <c r="T1510" s="836">
        <v>0.5</v>
      </c>
      <c r="U1510" s="838">
        <v>1</v>
      </c>
    </row>
    <row r="1511" spans="1:21" ht="14.4" customHeight="1" x14ac:dyDescent="0.3">
      <c r="A1511" s="831">
        <v>4</v>
      </c>
      <c r="B1511" s="832" t="s">
        <v>2047</v>
      </c>
      <c r="C1511" s="832" t="s">
        <v>2054</v>
      </c>
      <c r="D1511" s="833" t="s">
        <v>3990</v>
      </c>
      <c r="E1511" s="834" t="s">
        <v>2103</v>
      </c>
      <c r="F1511" s="832" t="s">
        <v>2048</v>
      </c>
      <c r="G1511" s="832" t="s">
        <v>2864</v>
      </c>
      <c r="H1511" s="832" t="s">
        <v>576</v>
      </c>
      <c r="I1511" s="832" t="s">
        <v>3724</v>
      </c>
      <c r="J1511" s="832" t="s">
        <v>3661</v>
      </c>
      <c r="K1511" s="832" t="s">
        <v>2135</v>
      </c>
      <c r="L1511" s="835">
        <v>238.72</v>
      </c>
      <c r="M1511" s="835">
        <v>238.72</v>
      </c>
      <c r="N1511" s="832">
        <v>1</v>
      </c>
      <c r="O1511" s="836">
        <v>1</v>
      </c>
      <c r="P1511" s="835">
        <v>238.72</v>
      </c>
      <c r="Q1511" s="837">
        <v>1</v>
      </c>
      <c r="R1511" s="832">
        <v>1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4</v>
      </c>
      <c r="B1512" s="832" t="s">
        <v>2047</v>
      </c>
      <c r="C1512" s="832" t="s">
        <v>2054</v>
      </c>
      <c r="D1512" s="833" t="s">
        <v>3990</v>
      </c>
      <c r="E1512" s="834" t="s">
        <v>2103</v>
      </c>
      <c r="F1512" s="832" t="s">
        <v>2048</v>
      </c>
      <c r="G1512" s="832" t="s">
        <v>2208</v>
      </c>
      <c r="H1512" s="832" t="s">
        <v>576</v>
      </c>
      <c r="I1512" s="832" t="s">
        <v>2209</v>
      </c>
      <c r="J1512" s="832" t="s">
        <v>2210</v>
      </c>
      <c r="K1512" s="832" t="s">
        <v>1038</v>
      </c>
      <c r="L1512" s="835">
        <v>78.33</v>
      </c>
      <c r="M1512" s="835">
        <v>234.99</v>
      </c>
      <c r="N1512" s="832">
        <v>3</v>
      </c>
      <c r="O1512" s="836">
        <v>0.5</v>
      </c>
      <c r="P1512" s="835">
        <v>234.99</v>
      </c>
      <c r="Q1512" s="837">
        <v>1</v>
      </c>
      <c r="R1512" s="832">
        <v>3</v>
      </c>
      <c r="S1512" s="837">
        <v>1</v>
      </c>
      <c r="T1512" s="836">
        <v>0.5</v>
      </c>
      <c r="U1512" s="838">
        <v>1</v>
      </c>
    </row>
    <row r="1513" spans="1:21" ht="14.4" customHeight="1" x14ac:dyDescent="0.3">
      <c r="A1513" s="831">
        <v>4</v>
      </c>
      <c r="B1513" s="832" t="s">
        <v>2047</v>
      </c>
      <c r="C1513" s="832" t="s">
        <v>2054</v>
      </c>
      <c r="D1513" s="833" t="s">
        <v>3990</v>
      </c>
      <c r="E1513" s="834" t="s">
        <v>2103</v>
      </c>
      <c r="F1513" s="832" t="s">
        <v>2048</v>
      </c>
      <c r="G1513" s="832" t="s">
        <v>2685</v>
      </c>
      <c r="H1513" s="832" t="s">
        <v>576</v>
      </c>
      <c r="I1513" s="832" t="s">
        <v>3725</v>
      </c>
      <c r="J1513" s="832" t="s">
        <v>1050</v>
      </c>
      <c r="K1513" s="832" t="s">
        <v>3726</v>
      </c>
      <c r="L1513" s="835">
        <v>16.09</v>
      </c>
      <c r="M1513" s="835">
        <v>32.18</v>
      </c>
      <c r="N1513" s="832">
        <v>2</v>
      </c>
      <c r="O1513" s="836">
        <v>0.5</v>
      </c>
      <c r="P1513" s="835">
        <v>32.18</v>
      </c>
      <c r="Q1513" s="837">
        <v>1</v>
      </c>
      <c r="R1513" s="832">
        <v>2</v>
      </c>
      <c r="S1513" s="837">
        <v>1</v>
      </c>
      <c r="T1513" s="836">
        <v>0.5</v>
      </c>
      <c r="U1513" s="838">
        <v>1</v>
      </c>
    </row>
    <row r="1514" spans="1:21" ht="14.4" customHeight="1" x14ac:dyDescent="0.3">
      <c r="A1514" s="831">
        <v>4</v>
      </c>
      <c r="B1514" s="832" t="s">
        <v>2047</v>
      </c>
      <c r="C1514" s="832" t="s">
        <v>2054</v>
      </c>
      <c r="D1514" s="833" t="s">
        <v>3990</v>
      </c>
      <c r="E1514" s="834" t="s">
        <v>2103</v>
      </c>
      <c r="F1514" s="832" t="s">
        <v>2048</v>
      </c>
      <c r="G1514" s="832" t="s">
        <v>2219</v>
      </c>
      <c r="H1514" s="832" t="s">
        <v>576</v>
      </c>
      <c r="I1514" s="832" t="s">
        <v>2220</v>
      </c>
      <c r="J1514" s="832" t="s">
        <v>2221</v>
      </c>
      <c r="K1514" s="832" t="s">
        <v>2222</v>
      </c>
      <c r="L1514" s="835">
        <v>132.97999999999999</v>
      </c>
      <c r="M1514" s="835">
        <v>265.95999999999998</v>
      </c>
      <c r="N1514" s="832">
        <v>2</v>
      </c>
      <c r="O1514" s="836">
        <v>1</v>
      </c>
      <c r="P1514" s="835">
        <v>265.95999999999998</v>
      </c>
      <c r="Q1514" s="837">
        <v>1</v>
      </c>
      <c r="R1514" s="832">
        <v>2</v>
      </c>
      <c r="S1514" s="837">
        <v>1</v>
      </c>
      <c r="T1514" s="836">
        <v>1</v>
      </c>
      <c r="U1514" s="838">
        <v>1</v>
      </c>
    </row>
    <row r="1515" spans="1:21" ht="14.4" customHeight="1" x14ac:dyDescent="0.3">
      <c r="A1515" s="831">
        <v>4</v>
      </c>
      <c r="B1515" s="832" t="s">
        <v>2047</v>
      </c>
      <c r="C1515" s="832" t="s">
        <v>2054</v>
      </c>
      <c r="D1515" s="833" t="s">
        <v>3990</v>
      </c>
      <c r="E1515" s="834" t="s">
        <v>2103</v>
      </c>
      <c r="F1515" s="832" t="s">
        <v>2048</v>
      </c>
      <c r="G1515" s="832" t="s">
        <v>3291</v>
      </c>
      <c r="H1515" s="832" t="s">
        <v>576</v>
      </c>
      <c r="I1515" s="832" t="s">
        <v>3347</v>
      </c>
      <c r="J1515" s="832" t="s">
        <v>3348</v>
      </c>
      <c r="K1515" s="832" t="s">
        <v>3349</v>
      </c>
      <c r="L1515" s="835">
        <v>300.33</v>
      </c>
      <c r="M1515" s="835">
        <v>300.33</v>
      </c>
      <c r="N1515" s="832">
        <v>1</v>
      </c>
      <c r="O1515" s="836">
        <v>0.5</v>
      </c>
      <c r="P1515" s="835">
        <v>300.33</v>
      </c>
      <c r="Q1515" s="837">
        <v>1</v>
      </c>
      <c r="R1515" s="832">
        <v>1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4</v>
      </c>
      <c r="B1516" s="832" t="s">
        <v>2047</v>
      </c>
      <c r="C1516" s="832" t="s">
        <v>2054</v>
      </c>
      <c r="D1516" s="833" t="s">
        <v>3990</v>
      </c>
      <c r="E1516" s="834" t="s">
        <v>2103</v>
      </c>
      <c r="F1516" s="832" t="s">
        <v>2048</v>
      </c>
      <c r="G1516" s="832" t="s">
        <v>3406</v>
      </c>
      <c r="H1516" s="832" t="s">
        <v>576</v>
      </c>
      <c r="I1516" s="832" t="s">
        <v>3407</v>
      </c>
      <c r="J1516" s="832" t="s">
        <v>3408</v>
      </c>
      <c r="K1516" s="832" t="s">
        <v>2754</v>
      </c>
      <c r="L1516" s="835">
        <v>0</v>
      </c>
      <c r="M1516" s="835">
        <v>0</v>
      </c>
      <c r="N1516" s="832">
        <v>1</v>
      </c>
      <c r="O1516" s="836">
        <v>1</v>
      </c>
      <c r="P1516" s="835"/>
      <c r="Q1516" s="837"/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4</v>
      </c>
      <c r="B1517" s="832" t="s">
        <v>2047</v>
      </c>
      <c r="C1517" s="832" t="s">
        <v>2054</v>
      </c>
      <c r="D1517" s="833" t="s">
        <v>3990</v>
      </c>
      <c r="E1517" s="834" t="s">
        <v>2103</v>
      </c>
      <c r="F1517" s="832" t="s">
        <v>2048</v>
      </c>
      <c r="G1517" s="832" t="s">
        <v>3406</v>
      </c>
      <c r="H1517" s="832" t="s">
        <v>576</v>
      </c>
      <c r="I1517" s="832" t="s">
        <v>3727</v>
      </c>
      <c r="J1517" s="832" t="s">
        <v>3728</v>
      </c>
      <c r="K1517" s="832" t="s">
        <v>3729</v>
      </c>
      <c r="L1517" s="835">
        <v>0</v>
      </c>
      <c r="M1517" s="835">
        <v>0</v>
      </c>
      <c r="N1517" s="832">
        <v>1</v>
      </c>
      <c r="O1517" s="836">
        <v>1</v>
      </c>
      <c r="P1517" s="835"/>
      <c r="Q1517" s="837"/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4</v>
      </c>
      <c r="B1518" s="832" t="s">
        <v>2047</v>
      </c>
      <c r="C1518" s="832" t="s">
        <v>2054</v>
      </c>
      <c r="D1518" s="833" t="s">
        <v>3990</v>
      </c>
      <c r="E1518" s="834" t="s">
        <v>2103</v>
      </c>
      <c r="F1518" s="832" t="s">
        <v>2048</v>
      </c>
      <c r="G1518" s="832" t="s">
        <v>3406</v>
      </c>
      <c r="H1518" s="832" t="s">
        <v>576</v>
      </c>
      <c r="I1518" s="832" t="s">
        <v>3730</v>
      </c>
      <c r="J1518" s="832" t="s">
        <v>3731</v>
      </c>
      <c r="K1518" s="832" t="s">
        <v>3732</v>
      </c>
      <c r="L1518" s="835">
        <v>0</v>
      </c>
      <c r="M1518" s="835">
        <v>0</v>
      </c>
      <c r="N1518" s="832">
        <v>1</v>
      </c>
      <c r="O1518" s="836">
        <v>1</v>
      </c>
      <c r="P1518" s="835"/>
      <c r="Q1518" s="837"/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4</v>
      </c>
      <c r="B1519" s="832" t="s">
        <v>2047</v>
      </c>
      <c r="C1519" s="832" t="s">
        <v>2054</v>
      </c>
      <c r="D1519" s="833" t="s">
        <v>3990</v>
      </c>
      <c r="E1519" s="834" t="s">
        <v>2103</v>
      </c>
      <c r="F1519" s="832" t="s">
        <v>2048</v>
      </c>
      <c r="G1519" s="832" t="s">
        <v>2154</v>
      </c>
      <c r="H1519" s="832" t="s">
        <v>576</v>
      </c>
      <c r="I1519" s="832" t="s">
        <v>2155</v>
      </c>
      <c r="J1519" s="832" t="s">
        <v>677</v>
      </c>
      <c r="K1519" s="832" t="s">
        <v>678</v>
      </c>
      <c r="L1519" s="835">
        <v>38.5</v>
      </c>
      <c r="M1519" s="835">
        <v>38.5</v>
      </c>
      <c r="N1519" s="832">
        <v>1</v>
      </c>
      <c r="O1519" s="836">
        <v>1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4</v>
      </c>
      <c r="B1520" s="832" t="s">
        <v>2047</v>
      </c>
      <c r="C1520" s="832" t="s">
        <v>2054</v>
      </c>
      <c r="D1520" s="833" t="s">
        <v>3990</v>
      </c>
      <c r="E1520" s="834" t="s">
        <v>2103</v>
      </c>
      <c r="F1520" s="832" t="s">
        <v>2048</v>
      </c>
      <c r="G1520" s="832" t="s">
        <v>2693</v>
      </c>
      <c r="H1520" s="832" t="s">
        <v>576</v>
      </c>
      <c r="I1520" s="832" t="s">
        <v>2694</v>
      </c>
      <c r="J1520" s="832" t="s">
        <v>1278</v>
      </c>
      <c r="K1520" s="832" t="s">
        <v>1277</v>
      </c>
      <c r="L1520" s="835">
        <v>58.62</v>
      </c>
      <c r="M1520" s="835">
        <v>58.62</v>
      </c>
      <c r="N1520" s="832">
        <v>1</v>
      </c>
      <c r="O1520" s="836">
        <v>0.5</v>
      </c>
      <c r="P1520" s="835">
        <v>58.62</v>
      </c>
      <c r="Q1520" s="837">
        <v>1</v>
      </c>
      <c r="R1520" s="832">
        <v>1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4</v>
      </c>
      <c r="B1521" s="832" t="s">
        <v>2047</v>
      </c>
      <c r="C1521" s="832" t="s">
        <v>2054</v>
      </c>
      <c r="D1521" s="833" t="s">
        <v>3990</v>
      </c>
      <c r="E1521" s="834" t="s">
        <v>2103</v>
      </c>
      <c r="F1521" s="832" t="s">
        <v>2048</v>
      </c>
      <c r="G1521" s="832" t="s">
        <v>3733</v>
      </c>
      <c r="H1521" s="832" t="s">
        <v>628</v>
      </c>
      <c r="I1521" s="832" t="s">
        <v>3734</v>
      </c>
      <c r="J1521" s="832" t="s">
        <v>3735</v>
      </c>
      <c r="K1521" s="832" t="s">
        <v>3736</v>
      </c>
      <c r="L1521" s="835">
        <v>55.37</v>
      </c>
      <c r="M1521" s="835">
        <v>110.74</v>
      </c>
      <c r="N1521" s="832">
        <v>2</v>
      </c>
      <c r="O1521" s="836">
        <v>1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4</v>
      </c>
      <c r="B1522" s="832" t="s">
        <v>2047</v>
      </c>
      <c r="C1522" s="832" t="s">
        <v>2054</v>
      </c>
      <c r="D1522" s="833" t="s">
        <v>3990</v>
      </c>
      <c r="E1522" s="834" t="s">
        <v>2103</v>
      </c>
      <c r="F1522" s="832" t="s">
        <v>2048</v>
      </c>
      <c r="G1522" s="832" t="s">
        <v>3737</v>
      </c>
      <c r="H1522" s="832" t="s">
        <v>576</v>
      </c>
      <c r="I1522" s="832" t="s">
        <v>3738</v>
      </c>
      <c r="J1522" s="832" t="s">
        <v>3739</v>
      </c>
      <c r="K1522" s="832" t="s">
        <v>674</v>
      </c>
      <c r="L1522" s="835">
        <v>794.68</v>
      </c>
      <c r="M1522" s="835">
        <v>3178.72</v>
      </c>
      <c r="N1522" s="832">
        <v>4</v>
      </c>
      <c r="O1522" s="836">
        <v>1</v>
      </c>
      <c r="P1522" s="835">
        <v>3178.72</v>
      </c>
      <c r="Q1522" s="837">
        <v>1</v>
      </c>
      <c r="R1522" s="832">
        <v>4</v>
      </c>
      <c r="S1522" s="837">
        <v>1</v>
      </c>
      <c r="T1522" s="836">
        <v>1</v>
      </c>
      <c r="U1522" s="838">
        <v>1</v>
      </c>
    </row>
    <row r="1523" spans="1:21" ht="14.4" customHeight="1" x14ac:dyDescent="0.3">
      <c r="A1523" s="831">
        <v>4</v>
      </c>
      <c r="B1523" s="832" t="s">
        <v>2047</v>
      </c>
      <c r="C1523" s="832" t="s">
        <v>2054</v>
      </c>
      <c r="D1523" s="833" t="s">
        <v>3990</v>
      </c>
      <c r="E1523" s="834" t="s">
        <v>2103</v>
      </c>
      <c r="F1523" s="832" t="s">
        <v>2048</v>
      </c>
      <c r="G1523" s="832" t="s">
        <v>3298</v>
      </c>
      <c r="H1523" s="832" t="s">
        <v>628</v>
      </c>
      <c r="I1523" s="832" t="s">
        <v>3299</v>
      </c>
      <c r="J1523" s="832" t="s">
        <v>3300</v>
      </c>
      <c r="K1523" s="832" t="s">
        <v>3301</v>
      </c>
      <c r="L1523" s="835">
        <v>32.869999999999997</v>
      </c>
      <c r="M1523" s="835">
        <v>65.739999999999995</v>
      </c>
      <c r="N1523" s="832">
        <v>2</v>
      </c>
      <c r="O1523" s="836">
        <v>1</v>
      </c>
      <c r="P1523" s="835">
        <v>65.739999999999995</v>
      </c>
      <c r="Q1523" s="837">
        <v>1</v>
      </c>
      <c r="R1523" s="832">
        <v>2</v>
      </c>
      <c r="S1523" s="837">
        <v>1</v>
      </c>
      <c r="T1523" s="836">
        <v>1</v>
      </c>
      <c r="U1523" s="838">
        <v>1</v>
      </c>
    </row>
    <row r="1524" spans="1:21" ht="14.4" customHeight="1" x14ac:dyDescent="0.3">
      <c r="A1524" s="831">
        <v>4</v>
      </c>
      <c r="B1524" s="832" t="s">
        <v>2047</v>
      </c>
      <c r="C1524" s="832" t="s">
        <v>2054</v>
      </c>
      <c r="D1524" s="833" t="s">
        <v>3990</v>
      </c>
      <c r="E1524" s="834" t="s">
        <v>2103</v>
      </c>
      <c r="F1524" s="832" t="s">
        <v>2048</v>
      </c>
      <c r="G1524" s="832" t="s">
        <v>3298</v>
      </c>
      <c r="H1524" s="832" t="s">
        <v>628</v>
      </c>
      <c r="I1524" s="832" t="s">
        <v>3740</v>
      </c>
      <c r="J1524" s="832" t="s">
        <v>3300</v>
      </c>
      <c r="K1524" s="832" t="s">
        <v>3741</v>
      </c>
      <c r="L1524" s="835">
        <v>219.18</v>
      </c>
      <c r="M1524" s="835">
        <v>219.18</v>
      </c>
      <c r="N1524" s="832">
        <v>1</v>
      </c>
      <c r="O1524" s="836">
        <v>0.5</v>
      </c>
      <c r="P1524" s="835">
        <v>219.18</v>
      </c>
      <c r="Q1524" s="837">
        <v>1</v>
      </c>
      <c r="R1524" s="832">
        <v>1</v>
      </c>
      <c r="S1524" s="837">
        <v>1</v>
      </c>
      <c r="T1524" s="836">
        <v>0.5</v>
      </c>
      <c r="U1524" s="838">
        <v>1</v>
      </c>
    </row>
    <row r="1525" spans="1:21" ht="14.4" customHeight="1" x14ac:dyDescent="0.3">
      <c r="A1525" s="831">
        <v>4</v>
      </c>
      <c r="B1525" s="832" t="s">
        <v>2047</v>
      </c>
      <c r="C1525" s="832" t="s">
        <v>2054</v>
      </c>
      <c r="D1525" s="833" t="s">
        <v>3990</v>
      </c>
      <c r="E1525" s="834" t="s">
        <v>2103</v>
      </c>
      <c r="F1525" s="832" t="s">
        <v>2048</v>
      </c>
      <c r="G1525" s="832" t="s">
        <v>2178</v>
      </c>
      <c r="H1525" s="832" t="s">
        <v>576</v>
      </c>
      <c r="I1525" s="832" t="s">
        <v>2179</v>
      </c>
      <c r="J1525" s="832" t="s">
        <v>2180</v>
      </c>
      <c r="K1525" s="832" t="s">
        <v>2181</v>
      </c>
      <c r="L1525" s="835">
        <v>141.25</v>
      </c>
      <c r="M1525" s="835">
        <v>141.25</v>
      </c>
      <c r="N1525" s="832">
        <v>1</v>
      </c>
      <c r="O1525" s="836">
        <v>0.5</v>
      </c>
      <c r="P1525" s="835">
        <v>141.25</v>
      </c>
      <c r="Q1525" s="837">
        <v>1</v>
      </c>
      <c r="R1525" s="832">
        <v>1</v>
      </c>
      <c r="S1525" s="837">
        <v>1</v>
      </c>
      <c r="T1525" s="836">
        <v>0.5</v>
      </c>
      <c r="U1525" s="838">
        <v>1</v>
      </c>
    </row>
    <row r="1526" spans="1:21" ht="14.4" customHeight="1" x14ac:dyDescent="0.3">
      <c r="A1526" s="831">
        <v>4</v>
      </c>
      <c r="B1526" s="832" t="s">
        <v>2047</v>
      </c>
      <c r="C1526" s="832" t="s">
        <v>2054</v>
      </c>
      <c r="D1526" s="833" t="s">
        <v>3990</v>
      </c>
      <c r="E1526" s="834" t="s">
        <v>2103</v>
      </c>
      <c r="F1526" s="832" t="s">
        <v>2048</v>
      </c>
      <c r="G1526" s="832" t="s">
        <v>2122</v>
      </c>
      <c r="H1526" s="832" t="s">
        <v>628</v>
      </c>
      <c r="I1526" s="832" t="s">
        <v>2123</v>
      </c>
      <c r="J1526" s="832" t="s">
        <v>749</v>
      </c>
      <c r="K1526" s="832" t="s">
        <v>2124</v>
      </c>
      <c r="L1526" s="835">
        <v>736.33</v>
      </c>
      <c r="M1526" s="835">
        <v>1472.66</v>
      </c>
      <c r="N1526" s="832">
        <v>2</v>
      </c>
      <c r="O1526" s="836">
        <v>1</v>
      </c>
      <c r="P1526" s="835">
        <v>1472.66</v>
      </c>
      <c r="Q1526" s="837">
        <v>1</v>
      </c>
      <c r="R1526" s="832">
        <v>2</v>
      </c>
      <c r="S1526" s="837">
        <v>1</v>
      </c>
      <c r="T1526" s="836">
        <v>1</v>
      </c>
      <c r="U1526" s="838">
        <v>1</v>
      </c>
    </row>
    <row r="1527" spans="1:21" ht="14.4" customHeight="1" x14ac:dyDescent="0.3">
      <c r="A1527" s="831">
        <v>4</v>
      </c>
      <c r="B1527" s="832" t="s">
        <v>2047</v>
      </c>
      <c r="C1527" s="832" t="s">
        <v>2054</v>
      </c>
      <c r="D1527" s="833" t="s">
        <v>3990</v>
      </c>
      <c r="E1527" s="834" t="s">
        <v>2103</v>
      </c>
      <c r="F1527" s="832" t="s">
        <v>2048</v>
      </c>
      <c r="G1527" s="832" t="s">
        <v>2122</v>
      </c>
      <c r="H1527" s="832" t="s">
        <v>628</v>
      </c>
      <c r="I1527" s="832" t="s">
        <v>1647</v>
      </c>
      <c r="J1527" s="832" t="s">
        <v>749</v>
      </c>
      <c r="K1527" s="832" t="s">
        <v>1648</v>
      </c>
      <c r="L1527" s="835">
        <v>490.89</v>
      </c>
      <c r="M1527" s="835">
        <v>490.89</v>
      </c>
      <c r="N1527" s="832">
        <v>1</v>
      </c>
      <c r="O1527" s="836">
        <v>1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4</v>
      </c>
      <c r="B1528" s="832" t="s">
        <v>2047</v>
      </c>
      <c r="C1528" s="832" t="s">
        <v>2054</v>
      </c>
      <c r="D1528" s="833" t="s">
        <v>3990</v>
      </c>
      <c r="E1528" s="834" t="s">
        <v>2103</v>
      </c>
      <c r="F1528" s="832" t="s">
        <v>2048</v>
      </c>
      <c r="G1528" s="832" t="s">
        <v>3742</v>
      </c>
      <c r="H1528" s="832" t="s">
        <v>576</v>
      </c>
      <c r="I1528" s="832" t="s">
        <v>3743</v>
      </c>
      <c r="J1528" s="832" t="s">
        <v>3744</v>
      </c>
      <c r="K1528" s="832" t="s">
        <v>3745</v>
      </c>
      <c r="L1528" s="835">
        <v>0</v>
      </c>
      <c r="M1528" s="835">
        <v>0</v>
      </c>
      <c r="N1528" s="832">
        <v>1</v>
      </c>
      <c r="O1528" s="836">
        <v>0.5</v>
      </c>
      <c r="P1528" s="835">
        <v>0</v>
      </c>
      <c r="Q1528" s="837"/>
      <c r="R1528" s="832">
        <v>1</v>
      </c>
      <c r="S1528" s="837">
        <v>1</v>
      </c>
      <c r="T1528" s="836">
        <v>0.5</v>
      </c>
      <c r="U1528" s="838">
        <v>1</v>
      </c>
    </row>
    <row r="1529" spans="1:21" ht="14.4" customHeight="1" x14ac:dyDescent="0.3">
      <c r="A1529" s="831">
        <v>4</v>
      </c>
      <c r="B1529" s="832" t="s">
        <v>2047</v>
      </c>
      <c r="C1529" s="832" t="s">
        <v>2054</v>
      </c>
      <c r="D1529" s="833" t="s">
        <v>3990</v>
      </c>
      <c r="E1529" s="834" t="s">
        <v>2103</v>
      </c>
      <c r="F1529" s="832" t="s">
        <v>2048</v>
      </c>
      <c r="G1529" s="832" t="s">
        <v>2242</v>
      </c>
      <c r="H1529" s="832" t="s">
        <v>628</v>
      </c>
      <c r="I1529" s="832" t="s">
        <v>1846</v>
      </c>
      <c r="J1529" s="832" t="s">
        <v>1847</v>
      </c>
      <c r="K1529" s="832" t="s">
        <v>1848</v>
      </c>
      <c r="L1529" s="835">
        <v>122.96</v>
      </c>
      <c r="M1529" s="835">
        <v>245.92</v>
      </c>
      <c r="N1529" s="832">
        <v>2</v>
      </c>
      <c r="O1529" s="836">
        <v>1.5</v>
      </c>
      <c r="P1529" s="835">
        <v>245.92</v>
      </c>
      <c r="Q1529" s="837">
        <v>1</v>
      </c>
      <c r="R1529" s="832">
        <v>2</v>
      </c>
      <c r="S1529" s="837">
        <v>1</v>
      </c>
      <c r="T1529" s="836">
        <v>1.5</v>
      </c>
      <c r="U1529" s="838">
        <v>1</v>
      </c>
    </row>
    <row r="1530" spans="1:21" ht="14.4" customHeight="1" x14ac:dyDescent="0.3">
      <c r="A1530" s="831">
        <v>4</v>
      </c>
      <c r="B1530" s="832" t="s">
        <v>2047</v>
      </c>
      <c r="C1530" s="832" t="s">
        <v>2054</v>
      </c>
      <c r="D1530" s="833" t="s">
        <v>3990</v>
      </c>
      <c r="E1530" s="834" t="s">
        <v>2103</v>
      </c>
      <c r="F1530" s="832" t="s">
        <v>2048</v>
      </c>
      <c r="G1530" s="832" t="s">
        <v>2111</v>
      </c>
      <c r="H1530" s="832" t="s">
        <v>628</v>
      </c>
      <c r="I1530" s="832" t="s">
        <v>1820</v>
      </c>
      <c r="J1530" s="832" t="s">
        <v>880</v>
      </c>
      <c r="K1530" s="832" t="s">
        <v>882</v>
      </c>
      <c r="L1530" s="835">
        <v>0</v>
      </c>
      <c r="M1530" s="835">
        <v>0</v>
      </c>
      <c r="N1530" s="832">
        <v>3</v>
      </c>
      <c r="O1530" s="836">
        <v>2</v>
      </c>
      <c r="P1530" s="835">
        <v>0</v>
      </c>
      <c r="Q1530" s="837"/>
      <c r="R1530" s="832">
        <v>3</v>
      </c>
      <c r="S1530" s="837">
        <v>1</v>
      </c>
      <c r="T1530" s="836">
        <v>2</v>
      </c>
      <c r="U1530" s="838">
        <v>1</v>
      </c>
    </row>
    <row r="1531" spans="1:21" ht="14.4" customHeight="1" x14ac:dyDescent="0.3">
      <c r="A1531" s="831">
        <v>4</v>
      </c>
      <c r="B1531" s="832" t="s">
        <v>2047</v>
      </c>
      <c r="C1531" s="832" t="s">
        <v>2054</v>
      </c>
      <c r="D1531" s="833" t="s">
        <v>3990</v>
      </c>
      <c r="E1531" s="834" t="s">
        <v>2103</v>
      </c>
      <c r="F1531" s="832" t="s">
        <v>2048</v>
      </c>
      <c r="G1531" s="832" t="s">
        <v>3172</v>
      </c>
      <c r="H1531" s="832" t="s">
        <v>576</v>
      </c>
      <c r="I1531" s="832" t="s">
        <v>3316</v>
      </c>
      <c r="J1531" s="832" t="s">
        <v>960</v>
      </c>
      <c r="K1531" s="832" t="s">
        <v>3317</v>
      </c>
      <c r="L1531" s="835">
        <v>194.19</v>
      </c>
      <c r="M1531" s="835">
        <v>3301.2299999999996</v>
      </c>
      <c r="N1531" s="832">
        <v>17</v>
      </c>
      <c r="O1531" s="836">
        <v>5.5</v>
      </c>
      <c r="P1531" s="835">
        <v>2718.66</v>
      </c>
      <c r="Q1531" s="837">
        <v>0.82352941176470595</v>
      </c>
      <c r="R1531" s="832">
        <v>14</v>
      </c>
      <c r="S1531" s="837">
        <v>0.82352941176470584</v>
      </c>
      <c r="T1531" s="836">
        <v>4.5</v>
      </c>
      <c r="U1531" s="838">
        <v>0.81818181818181823</v>
      </c>
    </row>
    <row r="1532" spans="1:21" ht="14.4" customHeight="1" x14ac:dyDescent="0.3">
      <c r="A1532" s="831">
        <v>4</v>
      </c>
      <c r="B1532" s="832" t="s">
        <v>2047</v>
      </c>
      <c r="C1532" s="832" t="s">
        <v>2054</v>
      </c>
      <c r="D1532" s="833" t="s">
        <v>3990</v>
      </c>
      <c r="E1532" s="834" t="s">
        <v>2103</v>
      </c>
      <c r="F1532" s="832" t="s">
        <v>2048</v>
      </c>
      <c r="G1532" s="832" t="s">
        <v>3746</v>
      </c>
      <c r="H1532" s="832" t="s">
        <v>576</v>
      </c>
      <c r="I1532" s="832" t="s">
        <v>3747</v>
      </c>
      <c r="J1532" s="832" t="s">
        <v>3748</v>
      </c>
      <c r="K1532" s="832" t="s">
        <v>3327</v>
      </c>
      <c r="L1532" s="835">
        <v>17.8</v>
      </c>
      <c r="M1532" s="835">
        <v>53.400000000000006</v>
      </c>
      <c r="N1532" s="832">
        <v>3</v>
      </c>
      <c r="O1532" s="836">
        <v>1</v>
      </c>
      <c r="P1532" s="835">
        <v>53.400000000000006</v>
      </c>
      <c r="Q1532" s="837">
        <v>1</v>
      </c>
      <c r="R1532" s="832">
        <v>3</v>
      </c>
      <c r="S1532" s="837">
        <v>1</v>
      </c>
      <c r="T1532" s="836">
        <v>1</v>
      </c>
      <c r="U1532" s="838">
        <v>1</v>
      </c>
    </row>
    <row r="1533" spans="1:21" ht="14.4" customHeight="1" x14ac:dyDescent="0.3">
      <c r="A1533" s="831">
        <v>4</v>
      </c>
      <c r="B1533" s="832" t="s">
        <v>2047</v>
      </c>
      <c r="C1533" s="832" t="s">
        <v>2054</v>
      </c>
      <c r="D1533" s="833" t="s">
        <v>3990</v>
      </c>
      <c r="E1533" s="834" t="s">
        <v>2103</v>
      </c>
      <c r="F1533" s="832" t="s">
        <v>2048</v>
      </c>
      <c r="G1533" s="832" t="s">
        <v>2934</v>
      </c>
      <c r="H1533" s="832" t="s">
        <v>628</v>
      </c>
      <c r="I1533" s="832" t="s">
        <v>1843</v>
      </c>
      <c r="J1533" s="832" t="s">
        <v>980</v>
      </c>
      <c r="K1533" s="832" t="s">
        <v>1844</v>
      </c>
      <c r="L1533" s="835">
        <v>0</v>
      </c>
      <c r="M1533" s="835">
        <v>0</v>
      </c>
      <c r="N1533" s="832">
        <v>1</v>
      </c>
      <c r="O1533" s="836">
        <v>1</v>
      </c>
      <c r="P1533" s="835">
        <v>0</v>
      </c>
      <c r="Q1533" s="837"/>
      <c r="R1533" s="832">
        <v>1</v>
      </c>
      <c r="S1533" s="837">
        <v>1</v>
      </c>
      <c r="T1533" s="836">
        <v>1</v>
      </c>
      <c r="U1533" s="838">
        <v>1</v>
      </c>
    </row>
    <row r="1534" spans="1:21" ht="14.4" customHeight="1" x14ac:dyDescent="0.3">
      <c r="A1534" s="831">
        <v>4</v>
      </c>
      <c r="B1534" s="832" t="s">
        <v>2047</v>
      </c>
      <c r="C1534" s="832" t="s">
        <v>2054</v>
      </c>
      <c r="D1534" s="833" t="s">
        <v>3990</v>
      </c>
      <c r="E1534" s="834" t="s">
        <v>2103</v>
      </c>
      <c r="F1534" s="832" t="s">
        <v>2048</v>
      </c>
      <c r="G1534" s="832" t="s">
        <v>2127</v>
      </c>
      <c r="H1534" s="832" t="s">
        <v>576</v>
      </c>
      <c r="I1534" s="832" t="s">
        <v>3632</v>
      </c>
      <c r="J1534" s="832" t="s">
        <v>2711</v>
      </c>
      <c r="K1534" s="832" t="s">
        <v>3633</v>
      </c>
      <c r="L1534" s="835">
        <v>99.94</v>
      </c>
      <c r="M1534" s="835">
        <v>99.94</v>
      </c>
      <c r="N1534" s="832">
        <v>1</v>
      </c>
      <c r="O1534" s="836">
        <v>0.5</v>
      </c>
      <c r="P1534" s="835">
        <v>99.94</v>
      </c>
      <c r="Q1534" s="837">
        <v>1</v>
      </c>
      <c r="R1534" s="832">
        <v>1</v>
      </c>
      <c r="S1534" s="837">
        <v>1</v>
      </c>
      <c r="T1534" s="836">
        <v>0.5</v>
      </c>
      <c r="U1534" s="838">
        <v>1</v>
      </c>
    </row>
    <row r="1535" spans="1:21" ht="14.4" customHeight="1" x14ac:dyDescent="0.3">
      <c r="A1535" s="831">
        <v>4</v>
      </c>
      <c r="B1535" s="832" t="s">
        <v>2047</v>
      </c>
      <c r="C1535" s="832" t="s">
        <v>2054</v>
      </c>
      <c r="D1535" s="833" t="s">
        <v>3990</v>
      </c>
      <c r="E1535" s="834" t="s">
        <v>2103</v>
      </c>
      <c r="F1535" s="832" t="s">
        <v>2048</v>
      </c>
      <c r="G1535" s="832" t="s">
        <v>2112</v>
      </c>
      <c r="H1535" s="832" t="s">
        <v>628</v>
      </c>
      <c r="I1535" s="832" t="s">
        <v>1759</v>
      </c>
      <c r="J1535" s="832" t="s">
        <v>1760</v>
      </c>
      <c r="K1535" s="832" t="s">
        <v>1761</v>
      </c>
      <c r="L1535" s="835">
        <v>149.52000000000001</v>
      </c>
      <c r="M1535" s="835">
        <v>149.52000000000001</v>
      </c>
      <c r="N1535" s="832">
        <v>1</v>
      </c>
      <c r="O1535" s="836">
        <v>1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4</v>
      </c>
      <c r="B1536" s="832" t="s">
        <v>2047</v>
      </c>
      <c r="C1536" s="832" t="s">
        <v>2054</v>
      </c>
      <c r="D1536" s="833" t="s">
        <v>3990</v>
      </c>
      <c r="E1536" s="834" t="s">
        <v>2103</v>
      </c>
      <c r="F1536" s="832" t="s">
        <v>2048</v>
      </c>
      <c r="G1536" s="832" t="s">
        <v>2112</v>
      </c>
      <c r="H1536" s="832" t="s">
        <v>628</v>
      </c>
      <c r="I1536" s="832" t="s">
        <v>1757</v>
      </c>
      <c r="J1536" s="832" t="s">
        <v>1020</v>
      </c>
      <c r="K1536" s="832" t="s">
        <v>1758</v>
      </c>
      <c r="L1536" s="835">
        <v>225.06</v>
      </c>
      <c r="M1536" s="835">
        <v>900.24</v>
      </c>
      <c r="N1536" s="832">
        <v>4</v>
      </c>
      <c r="O1536" s="836">
        <v>3.5</v>
      </c>
      <c r="P1536" s="835">
        <v>675.18000000000006</v>
      </c>
      <c r="Q1536" s="837">
        <v>0.75000000000000011</v>
      </c>
      <c r="R1536" s="832">
        <v>3</v>
      </c>
      <c r="S1536" s="837">
        <v>0.75</v>
      </c>
      <c r="T1536" s="836">
        <v>2.5</v>
      </c>
      <c r="U1536" s="838">
        <v>0.7142857142857143</v>
      </c>
    </row>
    <row r="1537" spans="1:21" ht="14.4" customHeight="1" x14ac:dyDescent="0.3">
      <c r="A1537" s="831">
        <v>4</v>
      </c>
      <c r="B1537" s="832" t="s">
        <v>2047</v>
      </c>
      <c r="C1537" s="832" t="s">
        <v>2054</v>
      </c>
      <c r="D1537" s="833" t="s">
        <v>3990</v>
      </c>
      <c r="E1537" s="834" t="s">
        <v>2103</v>
      </c>
      <c r="F1537" s="832" t="s">
        <v>2048</v>
      </c>
      <c r="G1537" s="832" t="s">
        <v>2112</v>
      </c>
      <c r="H1537" s="832" t="s">
        <v>576</v>
      </c>
      <c r="I1537" s="832" t="s">
        <v>3333</v>
      </c>
      <c r="J1537" s="832" t="s">
        <v>1020</v>
      </c>
      <c r="K1537" s="832" t="s">
        <v>1758</v>
      </c>
      <c r="L1537" s="835">
        <v>225.06</v>
      </c>
      <c r="M1537" s="835">
        <v>675.18000000000006</v>
      </c>
      <c r="N1537" s="832">
        <v>3</v>
      </c>
      <c r="O1537" s="836">
        <v>2.5</v>
      </c>
      <c r="P1537" s="835">
        <v>675.18000000000006</v>
      </c>
      <c r="Q1537" s="837">
        <v>1</v>
      </c>
      <c r="R1537" s="832">
        <v>3</v>
      </c>
      <c r="S1537" s="837">
        <v>1</v>
      </c>
      <c r="T1537" s="836">
        <v>2.5</v>
      </c>
      <c r="U1537" s="838">
        <v>1</v>
      </c>
    </row>
    <row r="1538" spans="1:21" ht="14.4" customHeight="1" x14ac:dyDescent="0.3">
      <c r="A1538" s="831">
        <v>4</v>
      </c>
      <c r="B1538" s="832" t="s">
        <v>2047</v>
      </c>
      <c r="C1538" s="832" t="s">
        <v>2054</v>
      </c>
      <c r="D1538" s="833" t="s">
        <v>3990</v>
      </c>
      <c r="E1538" s="834" t="s">
        <v>2103</v>
      </c>
      <c r="F1538" s="832" t="s">
        <v>2050</v>
      </c>
      <c r="G1538" s="832" t="s">
        <v>2633</v>
      </c>
      <c r="H1538" s="832" t="s">
        <v>576</v>
      </c>
      <c r="I1538" s="832" t="s">
        <v>3749</v>
      </c>
      <c r="J1538" s="832" t="s">
        <v>3614</v>
      </c>
      <c r="K1538" s="832" t="s">
        <v>3750</v>
      </c>
      <c r="L1538" s="835">
        <v>50</v>
      </c>
      <c r="M1538" s="835">
        <v>250</v>
      </c>
      <c r="N1538" s="832">
        <v>5</v>
      </c>
      <c r="O1538" s="836">
        <v>5</v>
      </c>
      <c r="P1538" s="835">
        <v>250</v>
      </c>
      <c r="Q1538" s="837">
        <v>1</v>
      </c>
      <c r="R1538" s="832">
        <v>5</v>
      </c>
      <c r="S1538" s="837">
        <v>1</v>
      </c>
      <c r="T1538" s="836">
        <v>5</v>
      </c>
      <c r="U1538" s="838">
        <v>1</v>
      </c>
    </row>
    <row r="1539" spans="1:21" ht="14.4" customHeight="1" x14ac:dyDescent="0.3">
      <c r="A1539" s="831">
        <v>4</v>
      </c>
      <c r="B1539" s="832" t="s">
        <v>2047</v>
      </c>
      <c r="C1539" s="832" t="s">
        <v>2054</v>
      </c>
      <c r="D1539" s="833" t="s">
        <v>3990</v>
      </c>
      <c r="E1539" s="834" t="s">
        <v>2103</v>
      </c>
      <c r="F1539" s="832" t="s">
        <v>2050</v>
      </c>
      <c r="G1539" s="832" t="s">
        <v>2633</v>
      </c>
      <c r="H1539" s="832" t="s">
        <v>576</v>
      </c>
      <c r="I1539" s="832" t="s">
        <v>3613</v>
      </c>
      <c r="J1539" s="832" t="s">
        <v>3614</v>
      </c>
      <c r="K1539" s="832" t="s">
        <v>3615</v>
      </c>
      <c r="L1539" s="835">
        <v>50</v>
      </c>
      <c r="M1539" s="835">
        <v>150</v>
      </c>
      <c r="N1539" s="832">
        <v>3</v>
      </c>
      <c r="O1539" s="836">
        <v>3</v>
      </c>
      <c r="P1539" s="835">
        <v>100</v>
      </c>
      <c r="Q1539" s="837">
        <v>0.66666666666666663</v>
      </c>
      <c r="R1539" s="832">
        <v>2</v>
      </c>
      <c r="S1539" s="837">
        <v>0.66666666666666663</v>
      </c>
      <c r="T1539" s="836">
        <v>2</v>
      </c>
      <c r="U1539" s="838">
        <v>0.66666666666666663</v>
      </c>
    </row>
    <row r="1540" spans="1:21" ht="14.4" customHeight="1" x14ac:dyDescent="0.3">
      <c r="A1540" s="831">
        <v>4</v>
      </c>
      <c r="B1540" s="832" t="s">
        <v>2047</v>
      </c>
      <c r="C1540" s="832" t="s">
        <v>2054</v>
      </c>
      <c r="D1540" s="833" t="s">
        <v>3990</v>
      </c>
      <c r="E1540" s="834" t="s">
        <v>2103</v>
      </c>
      <c r="F1540" s="832" t="s">
        <v>2050</v>
      </c>
      <c r="G1540" s="832" t="s">
        <v>2633</v>
      </c>
      <c r="H1540" s="832" t="s">
        <v>576</v>
      </c>
      <c r="I1540" s="832" t="s">
        <v>2640</v>
      </c>
      <c r="J1540" s="832" t="s">
        <v>2641</v>
      </c>
      <c r="K1540" s="832" t="s">
        <v>2642</v>
      </c>
      <c r="L1540" s="835">
        <v>120</v>
      </c>
      <c r="M1540" s="835">
        <v>600</v>
      </c>
      <c r="N1540" s="832">
        <v>5</v>
      </c>
      <c r="O1540" s="836">
        <v>5</v>
      </c>
      <c r="P1540" s="835">
        <v>360</v>
      </c>
      <c r="Q1540" s="837">
        <v>0.6</v>
      </c>
      <c r="R1540" s="832">
        <v>3</v>
      </c>
      <c r="S1540" s="837">
        <v>0.6</v>
      </c>
      <c r="T1540" s="836">
        <v>3</v>
      </c>
      <c r="U1540" s="838">
        <v>0.6</v>
      </c>
    </row>
    <row r="1541" spans="1:21" ht="14.4" customHeight="1" x14ac:dyDescent="0.3">
      <c r="A1541" s="831">
        <v>4</v>
      </c>
      <c r="B1541" s="832" t="s">
        <v>2047</v>
      </c>
      <c r="C1541" s="832" t="s">
        <v>2054</v>
      </c>
      <c r="D1541" s="833" t="s">
        <v>3990</v>
      </c>
      <c r="E1541" s="834" t="s">
        <v>2103</v>
      </c>
      <c r="F1541" s="832" t="s">
        <v>2050</v>
      </c>
      <c r="G1541" s="832" t="s">
        <v>2643</v>
      </c>
      <c r="H1541" s="832" t="s">
        <v>576</v>
      </c>
      <c r="I1541" s="832" t="s">
        <v>2644</v>
      </c>
      <c r="J1541" s="832" t="s">
        <v>2645</v>
      </c>
      <c r="K1541" s="832" t="s">
        <v>2646</v>
      </c>
      <c r="L1541" s="835">
        <v>410</v>
      </c>
      <c r="M1541" s="835">
        <v>17220</v>
      </c>
      <c r="N1541" s="832">
        <v>42</v>
      </c>
      <c r="O1541" s="836">
        <v>42</v>
      </c>
      <c r="P1541" s="835">
        <v>14760</v>
      </c>
      <c r="Q1541" s="837">
        <v>0.8571428571428571</v>
      </c>
      <c r="R1541" s="832">
        <v>36</v>
      </c>
      <c r="S1541" s="837">
        <v>0.8571428571428571</v>
      </c>
      <c r="T1541" s="836">
        <v>36</v>
      </c>
      <c r="U1541" s="838">
        <v>0.8571428571428571</v>
      </c>
    </row>
    <row r="1542" spans="1:21" ht="14.4" customHeight="1" x14ac:dyDescent="0.3">
      <c r="A1542" s="831">
        <v>4</v>
      </c>
      <c r="B1542" s="832" t="s">
        <v>2047</v>
      </c>
      <c r="C1542" s="832" t="s">
        <v>2054</v>
      </c>
      <c r="D1542" s="833" t="s">
        <v>3990</v>
      </c>
      <c r="E1542" s="834" t="s">
        <v>2103</v>
      </c>
      <c r="F1542" s="832" t="s">
        <v>2050</v>
      </c>
      <c r="G1542" s="832" t="s">
        <v>2643</v>
      </c>
      <c r="H1542" s="832" t="s">
        <v>576</v>
      </c>
      <c r="I1542" s="832" t="s">
        <v>2727</v>
      </c>
      <c r="J1542" s="832" t="s">
        <v>2728</v>
      </c>
      <c r="K1542" s="832" t="s">
        <v>2729</v>
      </c>
      <c r="L1542" s="835">
        <v>566</v>
      </c>
      <c r="M1542" s="835">
        <v>3396</v>
      </c>
      <c r="N1542" s="832">
        <v>6</v>
      </c>
      <c r="O1542" s="836">
        <v>6</v>
      </c>
      <c r="P1542" s="835">
        <v>566</v>
      </c>
      <c r="Q1542" s="837">
        <v>0.16666666666666666</v>
      </c>
      <c r="R1542" s="832">
        <v>1</v>
      </c>
      <c r="S1542" s="837">
        <v>0.16666666666666666</v>
      </c>
      <c r="T1542" s="836">
        <v>1</v>
      </c>
      <c r="U1542" s="838">
        <v>0.16666666666666666</v>
      </c>
    </row>
    <row r="1543" spans="1:21" ht="14.4" customHeight="1" x14ac:dyDescent="0.3">
      <c r="A1543" s="831">
        <v>4</v>
      </c>
      <c r="B1543" s="832" t="s">
        <v>2047</v>
      </c>
      <c r="C1543" s="832" t="s">
        <v>2054</v>
      </c>
      <c r="D1543" s="833" t="s">
        <v>3990</v>
      </c>
      <c r="E1543" s="834" t="s">
        <v>2103</v>
      </c>
      <c r="F1543" s="832" t="s">
        <v>2050</v>
      </c>
      <c r="G1543" s="832" t="s">
        <v>2647</v>
      </c>
      <c r="H1543" s="832" t="s">
        <v>576</v>
      </c>
      <c r="I1543" s="832" t="s">
        <v>3634</v>
      </c>
      <c r="J1543" s="832" t="s">
        <v>3635</v>
      </c>
      <c r="K1543" s="832" t="s">
        <v>3636</v>
      </c>
      <c r="L1543" s="835">
        <v>1800</v>
      </c>
      <c r="M1543" s="835">
        <v>59400</v>
      </c>
      <c r="N1543" s="832">
        <v>33</v>
      </c>
      <c r="O1543" s="836">
        <v>30</v>
      </c>
      <c r="P1543" s="835">
        <v>21600</v>
      </c>
      <c r="Q1543" s="837">
        <v>0.36363636363636365</v>
      </c>
      <c r="R1543" s="832">
        <v>12</v>
      </c>
      <c r="S1543" s="837">
        <v>0.36363636363636365</v>
      </c>
      <c r="T1543" s="836">
        <v>12</v>
      </c>
      <c r="U1543" s="838">
        <v>0.4</v>
      </c>
    </row>
    <row r="1544" spans="1:21" ht="14.4" customHeight="1" x14ac:dyDescent="0.3">
      <c r="A1544" s="831">
        <v>4</v>
      </c>
      <c r="B1544" s="832" t="s">
        <v>2047</v>
      </c>
      <c r="C1544" s="832" t="s">
        <v>2054</v>
      </c>
      <c r="D1544" s="833" t="s">
        <v>3990</v>
      </c>
      <c r="E1544" s="834" t="s">
        <v>2103</v>
      </c>
      <c r="F1544" s="832" t="s">
        <v>2050</v>
      </c>
      <c r="G1544" s="832" t="s">
        <v>2647</v>
      </c>
      <c r="H1544" s="832" t="s">
        <v>576</v>
      </c>
      <c r="I1544" s="832" t="s">
        <v>3637</v>
      </c>
      <c r="J1544" s="832" t="s">
        <v>3638</v>
      </c>
      <c r="K1544" s="832" t="s">
        <v>3639</v>
      </c>
      <c r="L1544" s="835">
        <v>500</v>
      </c>
      <c r="M1544" s="835">
        <v>500</v>
      </c>
      <c r="N1544" s="832">
        <v>1</v>
      </c>
      <c r="O1544" s="836">
        <v>1</v>
      </c>
      <c r="P1544" s="835">
        <v>500</v>
      </c>
      <c r="Q1544" s="837">
        <v>1</v>
      </c>
      <c r="R1544" s="832">
        <v>1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4</v>
      </c>
      <c r="B1545" s="832" t="s">
        <v>2047</v>
      </c>
      <c r="C1545" s="832" t="s">
        <v>2054</v>
      </c>
      <c r="D1545" s="833" t="s">
        <v>3990</v>
      </c>
      <c r="E1545" s="834" t="s">
        <v>2103</v>
      </c>
      <c r="F1545" s="832" t="s">
        <v>2050</v>
      </c>
      <c r="G1545" s="832" t="s">
        <v>2647</v>
      </c>
      <c r="H1545" s="832" t="s">
        <v>576</v>
      </c>
      <c r="I1545" s="832" t="s">
        <v>2651</v>
      </c>
      <c r="J1545" s="832" t="s">
        <v>2652</v>
      </c>
      <c r="K1545" s="832" t="s">
        <v>2653</v>
      </c>
      <c r="L1545" s="835">
        <v>378.48</v>
      </c>
      <c r="M1545" s="835">
        <v>378.48</v>
      </c>
      <c r="N1545" s="832">
        <v>1</v>
      </c>
      <c r="O1545" s="836">
        <v>1</v>
      </c>
      <c r="P1545" s="835">
        <v>378.48</v>
      </c>
      <c r="Q1545" s="837">
        <v>1</v>
      </c>
      <c r="R1545" s="832">
        <v>1</v>
      </c>
      <c r="S1545" s="837">
        <v>1</v>
      </c>
      <c r="T1545" s="836">
        <v>1</v>
      </c>
      <c r="U1545" s="838">
        <v>1</v>
      </c>
    </row>
    <row r="1546" spans="1:21" ht="14.4" customHeight="1" x14ac:dyDescent="0.3">
      <c r="A1546" s="831">
        <v>4</v>
      </c>
      <c r="B1546" s="832" t="s">
        <v>2047</v>
      </c>
      <c r="C1546" s="832" t="s">
        <v>2054</v>
      </c>
      <c r="D1546" s="833" t="s">
        <v>3990</v>
      </c>
      <c r="E1546" s="834" t="s">
        <v>2103</v>
      </c>
      <c r="F1546" s="832" t="s">
        <v>2050</v>
      </c>
      <c r="G1546" s="832" t="s">
        <v>2647</v>
      </c>
      <c r="H1546" s="832" t="s">
        <v>576</v>
      </c>
      <c r="I1546" s="832" t="s">
        <v>3640</v>
      </c>
      <c r="J1546" s="832" t="s">
        <v>3641</v>
      </c>
      <c r="K1546" s="832" t="s">
        <v>3642</v>
      </c>
      <c r="L1546" s="835">
        <v>1300</v>
      </c>
      <c r="M1546" s="835">
        <v>39000</v>
      </c>
      <c r="N1546" s="832">
        <v>30</v>
      </c>
      <c r="O1546" s="836">
        <v>30</v>
      </c>
      <c r="P1546" s="835">
        <v>16900</v>
      </c>
      <c r="Q1546" s="837">
        <v>0.43333333333333335</v>
      </c>
      <c r="R1546" s="832">
        <v>13</v>
      </c>
      <c r="S1546" s="837">
        <v>0.43333333333333335</v>
      </c>
      <c r="T1546" s="836">
        <v>13</v>
      </c>
      <c r="U1546" s="838">
        <v>0.43333333333333335</v>
      </c>
    </row>
    <row r="1547" spans="1:21" ht="14.4" customHeight="1" x14ac:dyDescent="0.3">
      <c r="A1547" s="831">
        <v>4</v>
      </c>
      <c r="B1547" s="832" t="s">
        <v>2047</v>
      </c>
      <c r="C1547" s="832" t="s">
        <v>2054</v>
      </c>
      <c r="D1547" s="833" t="s">
        <v>3990</v>
      </c>
      <c r="E1547" s="834" t="s">
        <v>2095</v>
      </c>
      <c r="F1547" s="832" t="s">
        <v>2048</v>
      </c>
      <c r="G1547" s="832" t="s">
        <v>2132</v>
      </c>
      <c r="H1547" s="832" t="s">
        <v>576</v>
      </c>
      <c r="I1547" s="832" t="s">
        <v>3751</v>
      </c>
      <c r="J1547" s="832" t="s">
        <v>3345</v>
      </c>
      <c r="K1547" s="832" t="s">
        <v>3752</v>
      </c>
      <c r="L1547" s="835">
        <v>167.58</v>
      </c>
      <c r="M1547" s="835">
        <v>167.58</v>
      </c>
      <c r="N1547" s="832">
        <v>1</v>
      </c>
      <c r="O1547" s="836">
        <v>1</v>
      </c>
      <c r="P1547" s="835">
        <v>167.58</v>
      </c>
      <c r="Q1547" s="837">
        <v>1</v>
      </c>
      <c r="R1547" s="832">
        <v>1</v>
      </c>
      <c r="S1547" s="837">
        <v>1</v>
      </c>
      <c r="T1547" s="836">
        <v>1</v>
      </c>
      <c r="U1547" s="838">
        <v>1</v>
      </c>
    </row>
    <row r="1548" spans="1:21" ht="14.4" customHeight="1" x14ac:dyDescent="0.3">
      <c r="A1548" s="831">
        <v>4</v>
      </c>
      <c r="B1548" s="832" t="s">
        <v>2047</v>
      </c>
      <c r="C1548" s="832" t="s">
        <v>2054</v>
      </c>
      <c r="D1548" s="833" t="s">
        <v>3990</v>
      </c>
      <c r="E1548" s="834" t="s">
        <v>2095</v>
      </c>
      <c r="F1548" s="832" t="s">
        <v>2048</v>
      </c>
      <c r="G1548" s="832" t="s">
        <v>3149</v>
      </c>
      <c r="H1548" s="832" t="s">
        <v>576</v>
      </c>
      <c r="I1548" s="832" t="s">
        <v>3150</v>
      </c>
      <c r="J1548" s="832" t="s">
        <v>1234</v>
      </c>
      <c r="K1548" s="832" t="s">
        <v>3151</v>
      </c>
      <c r="L1548" s="835">
        <v>760.22</v>
      </c>
      <c r="M1548" s="835">
        <v>9122.64</v>
      </c>
      <c r="N1548" s="832">
        <v>12</v>
      </c>
      <c r="O1548" s="836">
        <v>2</v>
      </c>
      <c r="P1548" s="835">
        <v>2280.66</v>
      </c>
      <c r="Q1548" s="837">
        <v>0.25</v>
      </c>
      <c r="R1548" s="832">
        <v>3</v>
      </c>
      <c r="S1548" s="837">
        <v>0.25</v>
      </c>
      <c r="T1548" s="836">
        <v>0.5</v>
      </c>
      <c r="U1548" s="838">
        <v>0.25</v>
      </c>
    </row>
    <row r="1549" spans="1:21" ht="14.4" customHeight="1" x14ac:dyDescent="0.3">
      <c r="A1549" s="831">
        <v>4</v>
      </c>
      <c r="B1549" s="832" t="s">
        <v>2047</v>
      </c>
      <c r="C1549" s="832" t="s">
        <v>2054</v>
      </c>
      <c r="D1549" s="833" t="s">
        <v>3990</v>
      </c>
      <c r="E1549" s="834" t="s">
        <v>2095</v>
      </c>
      <c r="F1549" s="832" t="s">
        <v>2048</v>
      </c>
      <c r="G1549" s="832" t="s">
        <v>2158</v>
      </c>
      <c r="H1549" s="832" t="s">
        <v>576</v>
      </c>
      <c r="I1549" s="832" t="s">
        <v>2236</v>
      </c>
      <c r="J1549" s="832" t="s">
        <v>1448</v>
      </c>
      <c r="K1549" s="832" t="s">
        <v>2237</v>
      </c>
      <c r="L1549" s="835">
        <v>115.18</v>
      </c>
      <c r="M1549" s="835">
        <v>115.18</v>
      </c>
      <c r="N1549" s="832">
        <v>1</v>
      </c>
      <c r="O1549" s="836">
        <v>0.5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4</v>
      </c>
      <c r="B1550" s="832" t="s">
        <v>2047</v>
      </c>
      <c r="C1550" s="832" t="s">
        <v>2054</v>
      </c>
      <c r="D1550" s="833" t="s">
        <v>3990</v>
      </c>
      <c r="E1550" s="834" t="s">
        <v>2095</v>
      </c>
      <c r="F1550" s="832" t="s">
        <v>2048</v>
      </c>
      <c r="G1550" s="832" t="s">
        <v>2702</v>
      </c>
      <c r="H1550" s="832" t="s">
        <v>628</v>
      </c>
      <c r="I1550" s="832" t="s">
        <v>1866</v>
      </c>
      <c r="J1550" s="832" t="s">
        <v>1864</v>
      </c>
      <c r="K1550" s="832" t="s">
        <v>1867</v>
      </c>
      <c r="L1550" s="835">
        <v>115.18</v>
      </c>
      <c r="M1550" s="835">
        <v>115.18</v>
      </c>
      <c r="N1550" s="832">
        <v>1</v>
      </c>
      <c r="O1550" s="836">
        <v>0.5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4</v>
      </c>
      <c r="B1551" s="832" t="s">
        <v>2047</v>
      </c>
      <c r="C1551" s="832" t="s">
        <v>2054</v>
      </c>
      <c r="D1551" s="833" t="s">
        <v>3990</v>
      </c>
      <c r="E1551" s="834" t="s">
        <v>2095</v>
      </c>
      <c r="F1551" s="832" t="s">
        <v>2048</v>
      </c>
      <c r="G1551" s="832" t="s">
        <v>2702</v>
      </c>
      <c r="H1551" s="832" t="s">
        <v>576</v>
      </c>
      <c r="I1551" s="832" t="s">
        <v>2916</v>
      </c>
      <c r="J1551" s="832" t="s">
        <v>1864</v>
      </c>
      <c r="K1551" s="832" t="s">
        <v>2917</v>
      </c>
      <c r="L1551" s="835">
        <v>51.84</v>
      </c>
      <c r="M1551" s="835">
        <v>51.84</v>
      </c>
      <c r="N1551" s="832">
        <v>1</v>
      </c>
      <c r="O1551" s="836">
        <v>0.5</v>
      </c>
      <c r="P1551" s="835">
        <v>51.84</v>
      </c>
      <c r="Q1551" s="837">
        <v>1</v>
      </c>
      <c r="R1551" s="832">
        <v>1</v>
      </c>
      <c r="S1551" s="837">
        <v>1</v>
      </c>
      <c r="T1551" s="836">
        <v>0.5</v>
      </c>
      <c r="U1551" s="838">
        <v>1</v>
      </c>
    </row>
    <row r="1552" spans="1:21" ht="14.4" customHeight="1" x14ac:dyDescent="0.3">
      <c r="A1552" s="831">
        <v>4</v>
      </c>
      <c r="B1552" s="832" t="s">
        <v>2047</v>
      </c>
      <c r="C1552" s="832" t="s">
        <v>2054</v>
      </c>
      <c r="D1552" s="833" t="s">
        <v>3990</v>
      </c>
      <c r="E1552" s="834" t="s">
        <v>2095</v>
      </c>
      <c r="F1552" s="832" t="s">
        <v>2048</v>
      </c>
      <c r="G1552" s="832" t="s">
        <v>2702</v>
      </c>
      <c r="H1552" s="832" t="s">
        <v>576</v>
      </c>
      <c r="I1552" s="832" t="s">
        <v>3587</v>
      </c>
      <c r="J1552" s="832" t="s">
        <v>1864</v>
      </c>
      <c r="K1552" s="832" t="s">
        <v>3588</v>
      </c>
      <c r="L1552" s="835">
        <v>103.67</v>
      </c>
      <c r="M1552" s="835">
        <v>103.67</v>
      </c>
      <c r="N1552" s="832">
        <v>1</v>
      </c>
      <c r="O1552" s="836">
        <v>0.5</v>
      </c>
      <c r="P1552" s="835">
        <v>103.67</v>
      </c>
      <c r="Q1552" s="837">
        <v>1</v>
      </c>
      <c r="R1552" s="832">
        <v>1</v>
      </c>
      <c r="S1552" s="837">
        <v>1</v>
      </c>
      <c r="T1552" s="836">
        <v>0.5</v>
      </c>
      <c r="U1552" s="838">
        <v>1</v>
      </c>
    </row>
    <row r="1553" spans="1:21" ht="14.4" customHeight="1" x14ac:dyDescent="0.3">
      <c r="A1553" s="831">
        <v>4</v>
      </c>
      <c r="B1553" s="832" t="s">
        <v>2047</v>
      </c>
      <c r="C1553" s="832" t="s">
        <v>2054</v>
      </c>
      <c r="D1553" s="833" t="s">
        <v>3990</v>
      </c>
      <c r="E1553" s="834" t="s">
        <v>2095</v>
      </c>
      <c r="F1553" s="832" t="s">
        <v>2048</v>
      </c>
      <c r="G1553" s="832" t="s">
        <v>3306</v>
      </c>
      <c r="H1553" s="832" t="s">
        <v>628</v>
      </c>
      <c r="I1553" s="832" t="s">
        <v>3753</v>
      </c>
      <c r="J1553" s="832" t="s">
        <v>1379</v>
      </c>
      <c r="K1553" s="832" t="s">
        <v>3754</v>
      </c>
      <c r="L1553" s="835">
        <v>41.63</v>
      </c>
      <c r="M1553" s="835">
        <v>41.63</v>
      </c>
      <c r="N1553" s="832">
        <v>1</v>
      </c>
      <c r="O1553" s="836">
        <v>1</v>
      </c>
      <c r="P1553" s="835">
        <v>41.63</v>
      </c>
      <c r="Q1553" s="837">
        <v>1</v>
      </c>
      <c r="R1553" s="832">
        <v>1</v>
      </c>
      <c r="S1553" s="837">
        <v>1</v>
      </c>
      <c r="T1553" s="836">
        <v>1</v>
      </c>
      <c r="U1553" s="838">
        <v>1</v>
      </c>
    </row>
    <row r="1554" spans="1:21" ht="14.4" customHeight="1" x14ac:dyDescent="0.3">
      <c r="A1554" s="831">
        <v>4</v>
      </c>
      <c r="B1554" s="832" t="s">
        <v>2047</v>
      </c>
      <c r="C1554" s="832" t="s">
        <v>2054</v>
      </c>
      <c r="D1554" s="833" t="s">
        <v>3990</v>
      </c>
      <c r="E1554" s="834" t="s">
        <v>2095</v>
      </c>
      <c r="F1554" s="832" t="s">
        <v>2048</v>
      </c>
      <c r="G1554" s="832" t="s">
        <v>2245</v>
      </c>
      <c r="H1554" s="832" t="s">
        <v>576</v>
      </c>
      <c r="I1554" s="832" t="s">
        <v>3170</v>
      </c>
      <c r="J1554" s="832" t="s">
        <v>824</v>
      </c>
      <c r="K1554" s="832" t="s">
        <v>3171</v>
      </c>
      <c r="L1554" s="835">
        <v>0</v>
      </c>
      <c r="M1554" s="835">
        <v>0</v>
      </c>
      <c r="N1554" s="832">
        <v>5</v>
      </c>
      <c r="O1554" s="836">
        <v>1</v>
      </c>
      <c r="P1554" s="835">
        <v>0</v>
      </c>
      <c r="Q1554" s="837"/>
      <c r="R1554" s="832">
        <v>3</v>
      </c>
      <c r="S1554" s="837">
        <v>0.6</v>
      </c>
      <c r="T1554" s="836">
        <v>0.5</v>
      </c>
      <c r="U1554" s="838">
        <v>0.5</v>
      </c>
    </row>
    <row r="1555" spans="1:21" ht="14.4" customHeight="1" x14ac:dyDescent="0.3">
      <c r="A1555" s="831">
        <v>4</v>
      </c>
      <c r="B1555" s="832" t="s">
        <v>2047</v>
      </c>
      <c r="C1555" s="832" t="s">
        <v>2054</v>
      </c>
      <c r="D1555" s="833" t="s">
        <v>3990</v>
      </c>
      <c r="E1555" s="834" t="s">
        <v>2095</v>
      </c>
      <c r="F1555" s="832" t="s">
        <v>2048</v>
      </c>
      <c r="G1555" s="832" t="s">
        <v>2111</v>
      </c>
      <c r="H1555" s="832" t="s">
        <v>628</v>
      </c>
      <c r="I1555" s="832" t="s">
        <v>1820</v>
      </c>
      <c r="J1555" s="832" t="s">
        <v>880</v>
      </c>
      <c r="K1555" s="832" t="s">
        <v>882</v>
      </c>
      <c r="L1555" s="835">
        <v>0</v>
      </c>
      <c r="M1555" s="835">
        <v>0</v>
      </c>
      <c r="N1555" s="832">
        <v>1</v>
      </c>
      <c r="O1555" s="836">
        <v>1</v>
      </c>
      <c r="P1555" s="835">
        <v>0</v>
      </c>
      <c r="Q1555" s="837"/>
      <c r="R1555" s="832">
        <v>1</v>
      </c>
      <c r="S1555" s="837">
        <v>1</v>
      </c>
      <c r="T1555" s="836">
        <v>1</v>
      </c>
      <c r="U1555" s="838">
        <v>1</v>
      </c>
    </row>
    <row r="1556" spans="1:21" ht="14.4" customHeight="1" x14ac:dyDescent="0.3">
      <c r="A1556" s="831">
        <v>4</v>
      </c>
      <c r="B1556" s="832" t="s">
        <v>2047</v>
      </c>
      <c r="C1556" s="832" t="s">
        <v>2054</v>
      </c>
      <c r="D1556" s="833" t="s">
        <v>3990</v>
      </c>
      <c r="E1556" s="834" t="s">
        <v>2095</v>
      </c>
      <c r="F1556" s="832" t="s">
        <v>2048</v>
      </c>
      <c r="G1556" s="832" t="s">
        <v>2127</v>
      </c>
      <c r="H1556" s="832" t="s">
        <v>576</v>
      </c>
      <c r="I1556" s="832" t="s">
        <v>3632</v>
      </c>
      <c r="J1556" s="832" t="s">
        <v>2711</v>
      </c>
      <c r="K1556" s="832" t="s">
        <v>3633</v>
      </c>
      <c r="L1556" s="835">
        <v>99.94</v>
      </c>
      <c r="M1556" s="835">
        <v>99.94</v>
      </c>
      <c r="N1556" s="832">
        <v>1</v>
      </c>
      <c r="O1556" s="836">
        <v>0.5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4</v>
      </c>
      <c r="B1557" s="832" t="s">
        <v>2047</v>
      </c>
      <c r="C1557" s="832" t="s">
        <v>2054</v>
      </c>
      <c r="D1557" s="833" t="s">
        <v>3990</v>
      </c>
      <c r="E1557" s="834" t="s">
        <v>2095</v>
      </c>
      <c r="F1557" s="832" t="s">
        <v>2048</v>
      </c>
      <c r="G1557" s="832" t="s">
        <v>2112</v>
      </c>
      <c r="H1557" s="832" t="s">
        <v>576</v>
      </c>
      <c r="I1557" s="832" t="s">
        <v>3333</v>
      </c>
      <c r="J1557" s="832" t="s">
        <v>1020</v>
      </c>
      <c r="K1557" s="832" t="s">
        <v>1758</v>
      </c>
      <c r="L1557" s="835">
        <v>225.06</v>
      </c>
      <c r="M1557" s="835">
        <v>675.18000000000006</v>
      </c>
      <c r="N1557" s="832">
        <v>3</v>
      </c>
      <c r="O1557" s="836">
        <v>3</v>
      </c>
      <c r="P1557" s="835">
        <v>450.12</v>
      </c>
      <c r="Q1557" s="837">
        <v>0.66666666666666663</v>
      </c>
      <c r="R1557" s="832">
        <v>2</v>
      </c>
      <c r="S1557" s="837">
        <v>0.66666666666666663</v>
      </c>
      <c r="T1557" s="836">
        <v>2</v>
      </c>
      <c r="U1557" s="838">
        <v>0.66666666666666663</v>
      </c>
    </row>
    <row r="1558" spans="1:21" ht="14.4" customHeight="1" x14ac:dyDescent="0.3">
      <c r="A1558" s="831">
        <v>4</v>
      </c>
      <c r="B1558" s="832" t="s">
        <v>2047</v>
      </c>
      <c r="C1558" s="832" t="s">
        <v>2054</v>
      </c>
      <c r="D1558" s="833" t="s">
        <v>3990</v>
      </c>
      <c r="E1558" s="834" t="s">
        <v>2095</v>
      </c>
      <c r="F1558" s="832" t="s">
        <v>2048</v>
      </c>
      <c r="G1558" s="832" t="s">
        <v>2146</v>
      </c>
      <c r="H1558" s="832" t="s">
        <v>576</v>
      </c>
      <c r="I1558" s="832" t="s">
        <v>2248</v>
      </c>
      <c r="J1558" s="832" t="s">
        <v>2148</v>
      </c>
      <c r="K1558" s="832" t="s">
        <v>2149</v>
      </c>
      <c r="L1558" s="835">
        <v>374.79</v>
      </c>
      <c r="M1558" s="835">
        <v>6371.43</v>
      </c>
      <c r="N1558" s="832">
        <v>17</v>
      </c>
      <c r="O1558" s="836">
        <v>2.5</v>
      </c>
      <c r="P1558" s="835">
        <v>6371.43</v>
      </c>
      <c r="Q1558" s="837">
        <v>1</v>
      </c>
      <c r="R1558" s="832">
        <v>17</v>
      </c>
      <c r="S1558" s="837">
        <v>1</v>
      </c>
      <c r="T1558" s="836">
        <v>2.5</v>
      </c>
      <c r="U1558" s="838">
        <v>1</v>
      </c>
    </row>
    <row r="1559" spans="1:21" ht="14.4" customHeight="1" x14ac:dyDescent="0.3">
      <c r="A1559" s="831">
        <v>4</v>
      </c>
      <c r="B1559" s="832" t="s">
        <v>2047</v>
      </c>
      <c r="C1559" s="832" t="s">
        <v>2054</v>
      </c>
      <c r="D1559" s="833" t="s">
        <v>3990</v>
      </c>
      <c r="E1559" s="834" t="s">
        <v>2095</v>
      </c>
      <c r="F1559" s="832" t="s">
        <v>2048</v>
      </c>
      <c r="G1559" s="832" t="s">
        <v>2146</v>
      </c>
      <c r="H1559" s="832" t="s">
        <v>576</v>
      </c>
      <c r="I1559" s="832" t="s">
        <v>2938</v>
      </c>
      <c r="J1559" s="832" t="s">
        <v>2936</v>
      </c>
      <c r="K1559" s="832" t="s">
        <v>2937</v>
      </c>
      <c r="L1559" s="835">
        <v>374.79</v>
      </c>
      <c r="M1559" s="835">
        <v>2998.32</v>
      </c>
      <c r="N1559" s="832">
        <v>8</v>
      </c>
      <c r="O1559" s="836">
        <v>1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4</v>
      </c>
      <c r="B1560" s="832" t="s">
        <v>2047</v>
      </c>
      <c r="C1560" s="832" t="s">
        <v>2054</v>
      </c>
      <c r="D1560" s="833" t="s">
        <v>3990</v>
      </c>
      <c r="E1560" s="834" t="s">
        <v>2095</v>
      </c>
      <c r="F1560" s="832" t="s">
        <v>2048</v>
      </c>
      <c r="G1560" s="832" t="s">
        <v>2146</v>
      </c>
      <c r="H1560" s="832" t="s">
        <v>576</v>
      </c>
      <c r="I1560" s="832" t="s">
        <v>2147</v>
      </c>
      <c r="J1560" s="832" t="s">
        <v>2148</v>
      </c>
      <c r="K1560" s="832" t="s">
        <v>2149</v>
      </c>
      <c r="L1560" s="835">
        <v>374.79</v>
      </c>
      <c r="M1560" s="835">
        <v>4122.6900000000005</v>
      </c>
      <c r="N1560" s="832">
        <v>11</v>
      </c>
      <c r="O1560" s="836">
        <v>1</v>
      </c>
      <c r="P1560" s="835">
        <v>1873.95</v>
      </c>
      <c r="Q1560" s="837">
        <v>0.45454545454545447</v>
      </c>
      <c r="R1560" s="832">
        <v>5</v>
      </c>
      <c r="S1560" s="837">
        <v>0.45454545454545453</v>
      </c>
      <c r="T1560" s="836">
        <v>0.5</v>
      </c>
      <c r="U1560" s="838">
        <v>0.5</v>
      </c>
    </row>
    <row r="1561" spans="1:21" ht="14.4" customHeight="1" x14ac:dyDescent="0.3">
      <c r="A1561" s="831">
        <v>4</v>
      </c>
      <c r="B1561" s="832" t="s">
        <v>2047</v>
      </c>
      <c r="C1561" s="832" t="s">
        <v>2054</v>
      </c>
      <c r="D1561" s="833" t="s">
        <v>3990</v>
      </c>
      <c r="E1561" s="834" t="s">
        <v>2095</v>
      </c>
      <c r="F1561" s="832" t="s">
        <v>2048</v>
      </c>
      <c r="G1561" s="832" t="s">
        <v>2800</v>
      </c>
      <c r="H1561" s="832" t="s">
        <v>576</v>
      </c>
      <c r="I1561" s="832" t="s">
        <v>2942</v>
      </c>
      <c r="J1561" s="832" t="s">
        <v>2802</v>
      </c>
      <c r="K1561" s="832" t="s">
        <v>2803</v>
      </c>
      <c r="L1561" s="835">
        <v>107.27</v>
      </c>
      <c r="M1561" s="835">
        <v>214.54</v>
      </c>
      <c r="N1561" s="832">
        <v>2</v>
      </c>
      <c r="O1561" s="836">
        <v>1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4</v>
      </c>
      <c r="B1562" s="832" t="s">
        <v>2047</v>
      </c>
      <c r="C1562" s="832" t="s">
        <v>2054</v>
      </c>
      <c r="D1562" s="833" t="s">
        <v>3990</v>
      </c>
      <c r="E1562" s="834" t="s">
        <v>2095</v>
      </c>
      <c r="F1562" s="832" t="s">
        <v>2050</v>
      </c>
      <c r="G1562" s="832" t="s">
        <v>2643</v>
      </c>
      <c r="H1562" s="832" t="s">
        <v>576</v>
      </c>
      <c r="I1562" s="832" t="s">
        <v>2644</v>
      </c>
      <c r="J1562" s="832" t="s">
        <v>2645</v>
      </c>
      <c r="K1562" s="832" t="s">
        <v>2646</v>
      </c>
      <c r="L1562" s="835">
        <v>410</v>
      </c>
      <c r="M1562" s="835">
        <v>1640</v>
      </c>
      <c r="N1562" s="832">
        <v>4</v>
      </c>
      <c r="O1562" s="836">
        <v>4</v>
      </c>
      <c r="P1562" s="835">
        <v>1640</v>
      </c>
      <c r="Q1562" s="837">
        <v>1</v>
      </c>
      <c r="R1562" s="832">
        <v>4</v>
      </c>
      <c r="S1562" s="837">
        <v>1</v>
      </c>
      <c r="T1562" s="836">
        <v>4</v>
      </c>
      <c r="U1562" s="838">
        <v>1</v>
      </c>
    </row>
    <row r="1563" spans="1:21" ht="14.4" customHeight="1" x14ac:dyDescent="0.3">
      <c r="A1563" s="831">
        <v>4</v>
      </c>
      <c r="B1563" s="832" t="s">
        <v>2047</v>
      </c>
      <c r="C1563" s="832" t="s">
        <v>2054</v>
      </c>
      <c r="D1563" s="833" t="s">
        <v>3990</v>
      </c>
      <c r="E1563" s="834" t="s">
        <v>2095</v>
      </c>
      <c r="F1563" s="832" t="s">
        <v>2050</v>
      </c>
      <c r="G1563" s="832" t="s">
        <v>2643</v>
      </c>
      <c r="H1563" s="832" t="s">
        <v>576</v>
      </c>
      <c r="I1563" s="832" t="s">
        <v>2727</v>
      </c>
      <c r="J1563" s="832" t="s">
        <v>2728</v>
      </c>
      <c r="K1563" s="832" t="s">
        <v>2729</v>
      </c>
      <c r="L1563" s="835">
        <v>566</v>
      </c>
      <c r="M1563" s="835">
        <v>566</v>
      </c>
      <c r="N1563" s="832">
        <v>1</v>
      </c>
      <c r="O1563" s="836">
        <v>1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4</v>
      </c>
      <c r="B1564" s="832" t="s">
        <v>2047</v>
      </c>
      <c r="C1564" s="832" t="s">
        <v>2054</v>
      </c>
      <c r="D1564" s="833" t="s">
        <v>3990</v>
      </c>
      <c r="E1564" s="834" t="s">
        <v>2067</v>
      </c>
      <c r="F1564" s="832" t="s">
        <v>2048</v>
      </c>
      <c r="G1564" s="832" t="s">
        <v>2197</v>
      </c>
      <c r="H1564" s="832" t="s">
        <v>576</v>
      </c>
      <c r="I1564" s="832" t="s">
        <v>3755</v>
      </c>
      <c r="J1564" s="832" t="s">
        <v>1335</v>
      </c>
      <c r="K1564" s="832" t="s">
        <v>2200</v>
      </c>
      <c r="L1564" s="835">
        <v>263.26</v>
      </c>
      <c r="M1564" s="835">
        <v>789.78</v>
      </c>
      <c r="N1564" s="832">
        <v>3</v>
      </c>
      <c r="O1564" s="836">
        <v>2</v>
      </c>
      <c r="P1564" s="835">
        <v>789.78</v>
      </c>
      <c r="Q1564" s="837">
        <v>1</v>
      </c>
      <c r="R1564" s="832">
        <v>3</v>
      </c>
      <c r="S1564" s="837">
        <v>1</v>
      </c>
      <c r="T1564" s="836">
        <v>2</v>
      </c>
      <c r="U1564" s="838">
        <v>1</v>
      </c>
    </row>
    <row r="1565" spans="1:21" ht="14.4" customHeight="1" x14ac:dyDescent="0.3">
      <c r="A1565" s="831">
        <v>4</v>
      </c>
      <c r="B1565" s="832" t="s">
        <v>2047</v>
      </c>
      <c r="C1565" s="832" t="s">
        <v>2054</v>
      </c>
      <c r="D1565" s="833" t="s">
        <v>3990</v>
      </c>
      <c r="E1565" s="834" t="s">
        <v>2067</v>
      </c>
      <c r="F1565" s="832" t="s">
        <v>2048</v>
      </c>
      <c r="G1565" s="832" t="s">
        <v>2171</v>
      </c>
      <c r="H1565" s="832" t="s">
        <v>628</v>
      </c>
      <c r="I1565" s="832" t="s">
        <v>1682</v>
      </c>
      <c r="J1565" s="832" t="s">
        <v>1683</v>
      </c>
      <c r="K1565" s="832" t="s">
        <v>1684</v>
      </c>
      <c r="L1565" s="835">
        <v>31.09</v>
      </c>
      <c r="M1565" s="835">
        <v>31.09</v>
      </c>
      <c r="N1565" s="832">
        <v>1</v>
      </c>
      <c r="O1565" s="836">
        <v>0.5</v>
      </c>
      <c r="P1565" s="835">
        <v>31.09</v>
      </c>
      <c r="Q1565" s="837">
        <v>1</v>
      </c>
      <c r="R1565" s="832">
        <v>1</v>
      </c>
      <c r="S1565" s="837">
        <v>1</v>
      </c>
      <c r="T1565" s="836">
        <v>0.5</v>
      </c>
      <c r="U1565" s="838">
        <v>1</v>
      </c>
    </row>
    <row r="1566" spans="1:21" ht="14.4" customHeight="1" x14ac:dyDescent="0.3">
      <c r="A1566" s="831">
        <v>4</v>
      </c>
      <c r="B1566" s="832" t="s">
        <v>2047</v>
      </c>
      <c r="C1566" s="832" t="s">
        <v>2054</v>
      </c>
      <c r="D1566" s="833" t="s">
        <v>3990</v>
      </c>
      <c r="E1566" s="834" t="s">
        <v>2067</v>
      </c>
      <c r="F1566" s="832" t="s">
        <v>2048</v>
      </c>
      <c r="G1566" s="832" t="s">
        <v>2743</v>
      </c>
      <c r="H1566" s="832" t="s">
        <v>628</v>
      </c>
      <c r="I1566" s="832" t="s">
        <v>3756</v>
      </c>
      <c r="J1566" s="832" t="s">
        <v>1723</v>
      </c>
      <c r="K1566" s="832" t="s">
        <v>3757</v>
      </c>
      <c r="L1566" s="835">
        <v>279.52999999999997</v>
      </c>
      <c r="M1566" s="835">
        <v>279.52999999999997</v>
      </c>
      <c r="N1566" s="832">
        <v>1</v>
      </c>
      <c r="O1566" s="836">
        <v>1</v>
      </c>
      <c r="P1566" s="835">
        <v>279.52999999999997</v>
      </c>
      <c r="Q1566" s="837">
        <v>1</v>
      </c>
      <c r="R1566" s="832">
        <v>1</v>
      </c>
      <c r="S1566" s="837">
        <v>1</v>
      </c>
      <c r="T1566" s="836">
        <v>1</v>
      </c>
      <c r="U1566" s="838">
        <v>1</v>
      </c>
    </row>
    <row r="1567" spans="1:21" ht="14.4" customHeight="1" x14ac:dyDescent="0.3">
      <c r="A1567" s="831">
        <v>4</v>
      </c>
      <c r="B1567" s="832" t="s">
        <v>2047</v>
      </c>
      <c r="C1567" s="832" t="s">
        <v>2054</v>
      </c>
      <c r="D1567" s="833" t="s">
        <v>3990</v>
      </c>
      <c r="E1567" s="834" t="s">
        <v>2067</v>
      </c>
      <c r="F1567" s="832" t="s">
        <v>2048</v>
      </c>
      <c r="G1567" s="832" t="s">
        <v>3758</v>
      </c>
      <c r="H1567" s="832" t="s">
        <v>576</v>
      </c>
      <c r="I1567" s="832" t="s">
        <v>3759</v>
      </c>
      <c r="J1567" s="832" t="s">
        <v>3760</v>
      </c>
      <c r="K1567" s="832" t="s">
        <v>3761</v>
      </c>
      <c r="L1567" s="835">
        <v>0</v>
      </c>
      <c r="M1567" s="835">
        <v>0</v>
      </c>
      <c r="N1567" s="832">
        <v>3</v>
      </c>
      <c r="O1567" s="836">
        <v>1</v>
      </c>
      <c r="P1567" s="835">
        <v>0</v>
      </c>
      <c r="Q1567" s="837"/>
      <c r="R1567" s="832">
        <v>3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4</v>
      </c>
      <c r="B1568" s="832" t="s">
        <v>2047</v>
      </c>
      <c r="C1568" s="832" t="s">
        <v>2054</v>
      </c>
      <c r="D1568" s="833" t="s">
        <v>3990</v>
      </c>
      <c r="E1568" s="834" t="s">
        <v>2067</v>
      </c>
      <c r="F1568" s="832" t="s">
        <v>2048</v>
      </c>
      <c r="G1568" s="832" t="s">
        <v>3758</v>
      </c>
      <c r="H1568" s="832" t="s">
        <v>576</v>
      </c>
      <c r="I1568" s="832" t="s">
        <v>3759</v>
      </c>
      <c r="J1568" s="832" t="s">
        <v>3760</v>
      </c>
      <c r="K1568" s="832" t="s">
        <v>3761</v>
      </c>
      <c r="L1568" s="835">
        <v>16.91</v>
      </c>
      <c r="M1568" s="835">
        <v>16.91</v>
      </c>
      <c r="N1568" s="832">
        <v>1</v>
      </c>
      <c r="O1568" s="836">
        <v>1</v>
      </c>
      <c r="P1568" s="835">
        <v>16.91</v>
      </c>
      <c r="Q1568" s="837">
        <v>1</v>
      </c>
      <c r="R1568" s="832">
        <v>1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4</v>
      </c>
      <c r="B1569" s="832" t="s">
        <v>2047</v>
      </c>
      <c r="C1569" s="832" t="s">
        <v>2054</v>
      </c>
      <c r="D1569" s="833" t="s">
        <v>3990</v>
      </c>
      <c r="E1569" s="834" t="s">
        <v>2067</v>
      </c>
      <c r="F1569" s="832" t="s">
        <v>2048</v>
      </c>
      <c r="G1569" s="832" t="s">
        <v>3223</v>
      </c>
      <c r="H1569" s="832" t="s">
        <v>576</v>
      </c>
      <c r="I1569" s="832" t="s">
        <v>3762</v>
      </c>
      <c r="J1569" s="832" t="s">
        <v>3225</v>
      </c>
      <c r="K1569" s="832" t="s">
        <v>3763</v>
      </c>
      <c r="L1569" s="835">
        <v>0</v>
      </c>
      <c r="M1569" s="835">
        <v>0</v>
      </c>
      <c r="N1569" s="832">
        <v>2</v>
      </c>
      <c r="O1569" s="836">
        <v>1.5</v>
      </c>
      <c r="P1569" s="835">
        <v>0</v>
      </c>
      <c r="Q1569" s="837"/>
      <c r="R1569" s="832">
        <v>2</v>
      </c>
      <c r="S1569" s="837">
        <v>1</v>
      </c>
      <c r="T1569" s="836">
        <v>1.5</v>
      </c>
      <c r="U1569" s="838">
        <v>1</v>
      </c>
    </row>
    <row r="1570" spans="1:21" ht="14.4" customHeight="1" x14ac:dyDescent="0.3">
      <c r="A1570" s="831">
        <v>4</v>
      </c>
      <c r="B1570" s="832" t="s">
        <v>2047</v>
      </c>
      <c r="C1570" s="832" t="s">
        <v>2054</v>
      </c>
      <c r="D1570" s="833" t="s">
        <v>3990</v>
      </c>
      <c r="E1570" s="834" t="s">
        <v>2067</v>
      </c>
      <c r="F1570" s="832" t="s">
        <v>2048</v>
      </c>
      <c r="G1570" s="832" t="s">
        <v>2208</v>
      </c>
      <c r="H1570" s="832" t="s">
        <v>576</v>
      </c>
      <c r="I1570" s="832" t="s">
        <v>2209</v>
      </c>
      <c r="J1570" s="832" t="s">
        <v>2210</v>
      </c>
      <c r="K1570" s="832" t="s">
        <v>1038</v>
      </c>
      <c r="L1570" s="835">
        <v>78.33</v>
      </c>
      <c r="M1570" s="835">
        <v>313.32</v>
      </c>
      <c r="N1570" s="832">
        <v>4</v>
      </c>
      <c r="O1570" s="836">
        <v>3</v>
      </c>
      <c r="P1570" s="835">
        <v>234.99</v>
      </c>
      <c r="Q1570" s="837">
        <v>0.75</v>
      </c>
      <c r="R1570" s="832">
        <v>3</v>
      </c>
      <c r="S1570" s="837">
        <v>0.75</v>
      </c>
      <c r="T1570" s="836">
        <v>2</v>
      </c>
      <c r="U1570" s="838">
        <v>0.66666666666666663</v>
      </c>
    </row>
    <row r="1571" spans="1:21" ht="14.4" customHeight="1" x14ac:dyDescent="0.3">
      <c r="A1571" s="831">
        <v>4</v>
      </c>
      <c r="B1571" s="832" t="s">
        <v>2047</v>
      </c>
      <c r="C1571" s="832" t="s">
        <v>2054</v>
      </c>
      <c r="D1571" s="833" t="s">
        <v>3990</v>
      </c>
      <c r="E1571" s="834" t="s">
        <v>2067</v>
      </c>
      <c r="F1571" s="832" t="s">
        <v>2048</v>
      </c>
      <c r="G1571" s="832" t="s">
        <v>2211</v>
      </c>
      <c r="H1571" s="832" t="s">
        <v>576</v>
      </c>
      <c r="I1571" s="832" t="s">
        <v>2761</v>
      </c>
      <c r="J1571" s="832" t="s">
        <v>707</v>
      </c>
      <c r="K1571" s="832" t="s">
        <v>2762</v>
      </c>
      <c r="L1571" s="835">
        <v>35.25</v>
      </c>
      <c r="M1571" s="835">
        <v>35.25</v>
      </c>
      <c r="N1571" s="832">
        <v>1</v>
      </c>
      <c r="O1571" s="836">
        <v>0.5</v>
      </c>
      <c r="P1571" s="835">
        <v>35.25</v>
      </c>
      <c r="Q1571" s="837">
        <v>1</v>
      </c>
      <c r="R1571" s="832">
        <v>1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4</v>
      </c>
      <c r="B1572" s="832" t="s">
        <v>2047</v>
      </c>
      <c r="C1572" s="832" t="s">
        <v>2054</v>
      </c>
      <c r="D1572" s="833" t="s">
        <v>3990</v>
      </c>
      <c r="E1572" s="834" t="s">
        <v>2067</v>
      </c>
      <c r="F1572" s="832" t="s">
        <v>2048</v>
      </c>
      <c r="G1572" s="832" t="s">
        <v>2174</v>
      </c>
      <c r="H1572" s="832" t="s">
        <v>576</v>
      </c>
      <c r="I1572" s="832" t="s">
        <v>3343</v>
      </c>
      <c r="J1572" s="832" t="s">
        <v>693</v>
      </c>
      <c r="K1572" s="832" t="s">
        <v>2176</v>
      </c>
      <c r="L1572" s="835">
        <v>182.22</v>
      </c>
      <c r="M1572" s="835">
        <v>182.22</v>
      </c>
      <c r="N1572" s="832">
        <v>1</v>
      </c>
      <c r="O1572" s="836">
        <v>0.5</v>
      </c>
      <c r="P1572" s="835">
        <v>182.22</v>
      </c>
      <c r="Q1572" s="837">
        <v>1</v>
      </c>
      <c r="R1572" s="832">
        <v>1</v>
      </c>
      <c r="S1572" s="837">
        <v>1</v>
      </c>
      <c r="T1572" s="836">
        <v>0.5</v>
      </c>
      <c r="U1572" s="838">
        <v>1</v>
      </c>
    </row>
    <row r="1573" spans="1:21" ht="14.4" customHeight="1" x14ac:dyDescent="0.3">
      <c r="A1573" s="831">
        <v>4</v>
      </c>
      <c r="B1573" s="832" t="s">
        <v>2047</v>
      </c>
      <c r="C1573" s="832" t="s">
        <v>2054</v>
      </c>
      <c r="D1573" s="833" t="s">
        <v>3990</v>
      </c>
      <c r="E1573" s="834" t="s">
        <v>2067</v>
      </c>
      <c r="F1573" s="832" t="s">
        <v>2048</v>
      </c>
      <c r="G1573" s="832" t="s">
        <v>2174</v>
      </c>
      <c r="H1573" s="832" t="s">
        <v>576</v>
      </c>
      <c r="I1573" s="832" t="s">
        <v>2175</v>
      </c>
      <c r="J1573" s="832" t="s">
        <v>693</v>
      </c>
      <c r="K1573" s="832" t="s">
        <v>2176</v>
      </c>
      <c r="L1573" s="835">
        <v>182.22</v>
      </c>
      <c r="M1573" s="835">
        <v>182.22</v>
      </c>
      <c r="N1573" s="832">
        <v>1</v>
      </c>
      <c r="O1573" s="836">
        <v>0.5</v>
      </c>
      <c r="P1573" s="835">
        <v>182.22</v>
      </c>
      <c r="Q1573" s="837">
        <v>1</v>
      </c>
      <c r="R1573" s="832">
        <v>1</v>
      </c>
      <c r="S1573" s="837">
        <v>1</v>
      </c>
      <c r="T1573" s="836">
        <v>0.5</v>
      </c>
      <c r="U1573" s="838">
        <v>1</v>
      </c>
    </row>
    <row r="1574" spans="1:21" ht="14.4" customHeight="1" x14ac:dyDescent="0.3">
      <c r="A1574" s="831">
        <v>4</v>
      </c>
      <c r="B1574" s="832" t="s">
        <v>2047</v>
      </c>
      <c r="C1574" s="832" t="s">
        <v>2054</v>
      </c>
      <c r="D1574" s="833" t="s">
        <v>3990</v>
      </c>
      <c r="E1574" s="834" t="s">
        <v>2067</v>
      </c>
      <c r="F1574" s="832" t="s">
        <v>2048</v>
      </c>
      <c r="G1574" s="832" t="s">
        <v>2174</v>
      </c>
      <c r="H1574" s="832" t="s">
        <v>576</v>
      </c>
      <c r="I1574" s="832" t="s">
        <v>2874</v>
      </c>
      <c r="J1574" s="832" t="s">
        <v>693</v>
      </c>
      <c r="K1574" s="832" t="s">
        <v>2875</v>
      </c>
      <c r="L1574" s="835">
        <v>273.33</v>
      </c>
      <c r="M1574" s="835">
        <v>819.99</v>
      </c>
      <c r="N1574" s="832">
        <v>3</v>
      </c>
      <c r="O1574" s="836">
        <v>2.5</v>
      </c>
      <c r="P1574" s="835">
        <v>273.33</v>
      </c>
      <c r="Q1574" s="837">
        <v>0.33333333333333331</v>
      </c>
      <c r="R1574" s="832">
        <v>1</v>
      </c>
      <c r="S1574" s="837">
        <v>0.33333333333333331</v>
      </c>
      <c r="T1574" s="836">
        <v>0.5</v>
      </c>
      <c r="U1574" s="838">
        <v>0.2</v>
      </c>
    </row>
    <row r="1575" spans="1:21" ht="14.4" customHeight="1" x14ac:dyDescent="0.3">
      <c r="A1575" s="831">
        <v>4</v>
      </c>
      <c r="B1575" s="832" t="s">
        <v>2047</v>
      </c>
      <c r="C1575" s="832" t="s">
        <v>2054</v>
      </c>
      <c r="D1575" s="833" t="s">
        <v>3990</v>
      </c>
      <c r="E1575" s="834" t="s">
        <v>2067</v>
      </c>
      <c r="F1575" s="832" t="s">
        <v>2048</v>
      </c>
      <c r="G1575" s="832" t="s">
        <v>3143</v>
      </c>
      <c r="H1575" s="832" t="s">
        <v>576</v>
      </c>
      <c r="I1575" s="832" t="s">
        <v>3144</v>
      </c>
      <c r="J1575" s="832" t="s">
        <v>3145</v>
      </c>
      <c r="K1575" s="832" t="s">
        <v>3146</v>
      </c>
      <c r="L1575" s="835">
        <v>93.49</v>
      </c>
      <c r="M1575" s="835">
        <v>93.49</v>
      </c>
      <c r="N1575" s="832">
        <v>1</v>
      </c>
      <c r="O1575" s="836">
        <v>0.5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4</v>
      </c>
      <c r="B1576" s="832" t="s">
        <v>2047</v>
      </c>
      <c r="C1576" s="832" t="s">
        <v>2054</v>
      </c>
      <c r="D1576" s="833" t="s">
        <v>3990</v>
      </c>
      <c r="E1576" s="834" t="s">
        <v>2067</v>
      </c>
      <c r="F1576" s="832" t="s">
        <v>2048</v>
      </c>
      <c r="G1576" s="832" t="s">
        <v>3685</v>
      </c>
      <c r="H1576" s="832" t="s">
        <v>576</v>
      </c>
      <c r="I1576" s="832" t="s">
        <v>3686</v>
      </c>
      <c r="J1576" s="832" t="s">
        <v>3687</v>
      </c>
      <c r="K1576" s="832" t="s">
        <v>3688</v>
      </c>
      <c r="L1576" s="835">
        <v>37.520000000000003</v>
      </c>
      <c r="M1576" s="835">
        <v>37.520000000000003</v>
      </c>
      <c r="N1576" s="832">
        <v>1</v>
      </c>
      <c r="O1576" s="836">
        <v>0.5</v>
      </c>
      <c r="P1576" s="835">
        <v>37.520000000000003</v>
      </c>
      <c r="Q1576" s="837">
        <v>1</v>
      </c>
      <c r="R1576" s="832">
        <v>1</v>
      </c>
      <c r="S1576" s="837">
        <v>1</v>
      </c>
      <c r="T1576" s="836">
        <v>0.5</v>
      </c>
      <c r="U1576" s="838">
        <v>1</v>
      </c>
    </row>
    <row r="1577" spans="1:21" ht="14.4" customHeight="1" x14ac:dyDescent="0.3">
      <c r="A1577" s="831">
        <v>4</v>
      </c>
      <c r="B1577" s="832" t="s">
        <v>2047</v>
      </c>
      <c r="C1577" s="832" t="s">
        <v>2054</v>
      </c>
      <c r="D1577" s="833" t="s">
        <v>3990</v>
      </c>
      <c r="E1577" s="834" t="s">
        <v>2067</v>
      </c>
      <c r="F1577" s="832" t="s">
        <v>2048</v>
      </c>
      <c r="G1577" s="832" t="s">
        <v>2118</v>
      </c>
      <c r="H1577" s="832" t="s">
        <v>628</v>
      </c>
      <c r="I1577" s="832" t="s">
        <v>1801</v>
      </c>
      <c r="J1577" s="832" t="s">
        <v>1802</v>
      </c>
      <c r="K1577" s="832" t="s">
        <v>1803</v>
      </c>
      <c r="L1577" s="835">
        <v>3231.81</v>
      </c>
      <c r="M1577" s="835">
        <v>9695.43</v>
      </c>
      <c r="N1577" s="832">
        <v>3</v>
      </c>
      <c r="O1577" s="836">
        <v>0.5</v>
      </c>
      <c r="P1577" s="835">
        <v>9695.43</v>
      </c>
      <c r="Q1577" s="837">
        <v>1</v>
      </c>
      <c r="R1577" s="832">
        <v>3</v>
      </c>
      <c r="S1577" s="837">
        <v>1</v>
      </c>
      <c r="T1577" s="836">
        <v>0.5</v>
      </c>
      <c r="U1577" s="838">
        <v>1</v>
      </c>
    </row>
    <row r="1578" spans="1:21" ht="14.4" customHeight="1" x14ac:dyDescent="0.3">
      <c r="A1578" s="831">
        <v>4</v>
      </c>
      <c r="B1578" s="832" t="s">
        <v>2047</v>
      </c>
      <c r="C1578" s="832" t="s">
        <v>2054</v>
      </c>
      <c r="D1578" s="833" t="s">
        <v>3990</v>
      </c>
      <c r="E1578" s="834" t="s">
        <v>2067</v>
      </c>
      <c r="F1578" s="832" t="s">
        <v>2048</v>
      </c>
      <c r="G1578" s="832" t="s">
        <v>3764</v>
      </c>
      <c r="H1578" s="832" t="s">
        <v>576</v>
      </c>
      <c r="I1578" s="832" t="s">
        <v>3765</v>
      </c>
      <c r="J1578" s="832" t="s">
        <v>3766</v>
      </c>
      <c r="K1578" s="832" t="s">
        <v>3767</v>
      </c>
      <c r="L1578" s="835">
        <v>386.89</v>
      </c>
      <c r="M1578" s="835">
        <v>773.78</v>
      </c>
      <c r="N1578" s="832">
        <v>2</v>
      </c>
      <c r="O1578" s="836">
        <v>1</v>
      </c>
      <c r="P1578" s="835">
        <v>773.78</v>
      </c>
      <c r="Q1578" s="837">
        <v>1</v>
      </c>
      <c r="R1578" s="832">
        <v>2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4</v>
      </c>
      <c r="B1579" s="832" t="s">
        <v>2047</v>
      </c>
      <c r="C1579" s="832" t="s">
        <v>2054</v>
      </c>
      <c r="D1579" s="833" t="s">
        <v>3990</v>
      </c>
      <c r="E1579" s="834" t="s">
        <v>2067</v>
      </c>
      <c r="F1579" s="832" t="s">
        <v>2048</v>
      </c>
      <c r="G1579" s="832" t="s">
        <v>3286</v>
      </c>
      <c r="H1579" s="832" t="s">
        <v>576</v>
      </c>
      <c r="I1579" s="832" t="s">
        <v>3287</v>
      </c>
      <c r="J1579" s="832" t="s">
        <v>808</v>
      </c>
      <c r="K1579" s="832" t="s">
        <v>810</v>
      </c>
      <c r="L1579" s="835">
        <v>105.63</v>
      </c>
      <c r="M1579" s="835">
        <v>211.26</v>
      </c>
      <c r="N1579" s="832">
        <v>2</v>
      </c>
      <c r="O1579" s="836">
        <v>2</v>
      </c>
      <c r="P1579" s="835">
        <v>211.26</v>
      </c>
      <c r="Q1579" s="837">
        <v>1</v>
      </c>
      <c r="R1579" s="832">
        <v>2</v>
      </c>
      <c r="S1579" s="837">
        <v>1</v>
      </c>
      <c r="T1579" s="836">
        <v>2</v>
      </c>
      <c r="U1579" s="838">
        <v>1</v>
      </c>
    </row>
    <row r="1580" spans="1:21" ht="14.4" customHeight="1" x14ac:dyDescent="0.3">
      <c r="A1580" s="831">
        <v>4</v>
      </c>
      <c r="B1580" s="832" t="s">
        <v>2047</v>
      </c>
      <c r="C1580" s="832" t="s">
        <v>2054</v>
      </c>
      <c r="D1580" s="833" t="s">
        <v>3990</v>
      </c>
      <c r="E1580" s="834" t="s">
        <v>2067</v>
      </c>
      <c r="F1580" s="832" t="s">
        <v>2048</v>
      </c>
      <c r="G1580" s="832" t="s">
        <v>2677</v>
      </c>
      <c r="H1580" s="832" t="s">
        <v>628</v>
      </c>
      <c r="I1580" s="832" t="s">
        <v>1870</v>
      </c>
      <c r="J1580" s="832" t="s">
        <v>1640</v>
      </c>
      <c r="K1580" s="832" t="s">
        <v>832</v>
      </c>
      <c r="L1580" s="835">
        <v>31.23</v>
      </c>
      <c r="M1580" s="835">
        <v>93.69</v>
      </c>
      <c r="N1580" s="832">
        <v>3</v>
      </c>
      <c r="O1580" s="836">
        <v>1</v>
      </c>
      <c r="P1580" s="835">
        <v>93.69</v>
      </c>
      <c r="Q1580" s="837">
        <v>1</v>
      </c>
      <c r="R1580" s="832">
        <v>3</v>
      </c>
      <c r="S1580" s="837">
        <v>1</v>
      </c>
      <c r="T1580" s="836">
        <v>1</v>
      </c>
      <c r="U1580" s="838">
        <v>1</v>
      </c>
    </row>
    <row r="1581" spans="1:21" ht="14.4" customHeight="1" x14ac:dyDescent="0.3">
      <c r="A1581" s="831">
        <v>4</v>
      </c>
      <c r="B1581" s="832" t="s">
        <v>2047</v>
      </c>
      <c r="C1581" s="832" t="s">
        <v>2054</v>
      </c>
      <c r="D1581" s="833" t="s">
        <v>3990</v>
      </c>
      <c r="E1581" s="834" t="s">
        <v>2067</v>
      </c>
      <c r="F1581" s="832" t="s">
        <v>2048</v>
      </c>
      <c r="G1581" s="832" t="s">
        <v>2104</v>
      </c>
      <c r="H1581" s="832" t="s">
        <v>576</v>
      </c>
      <c r="I1581" s="832" t="s">
        <v>3768</v>
      </c>
      <c r="J1581" s="832" t="s">
        <v>3769</v>
      </c>
      <c r="K1581" s="832" t="s">
        <v>2870</v>
      </c>
      <c r="L1581" s="835">
        <v>140.72</v>
      </c>
      <c r="M1581" s="835">
        <v>140.72</v>
      </c>
      <c r="N1581" s="832">
        <v>1</v>
      </c>
      <c r="O1581" s="836">
        <v>0.5</v>
      </c>
      <c r="P1581" s="835">
        <v>140.72</v>
      </c>
      <c r="Q1581" s="837">
        <v>1</v>
      </c>
      <c r="R1581" s="832">
        <v>1</v>
      </c>
      <c r="S1581" s="837">
        <v>1</v>
      </c>
      <c r="T1581" s="836">
        <v>0.5</v>
      </c>
      <c r="U1581" s="838">
        <v>1</v>
      </c>
    </row>
    <row r="1582" spans="1:21" ht="14.4" customHeight="1" x14ac:dyDescent="0.3">
      <c r="A1582" s="831">
        <v>4</v>
      </c>
      <c r="B1582" s="832" t="s">
        <v>2047</v>
      </c>
      <c r="C1582" s="832" t="s">
        <v>2054</v>
      </c>
      <c r="D1582" s="833" t="s">
        <v>3990</v>
      </c>
      <c r="E1582" s="834" t="s">
        <v>2067</v>
      </c>
      <c r="F1582" s="832" t="s">
        <v>2048</v>
      </c>
      <c r="G1582" s="832" t="s">
        <v>2104</v>
      </c>
      <c r="H1582" s="832" t="s">
        <v>576</v>
      </c>
      <c r="I1582" s="832" t="s">
        <v>2105</v>
      </c>
      <c r="J1582" s="832" t="s">
        <v>2106</v>
      </c>
      <c r="K1582" s="832" t="s">
        <v>2107</v>
      </c>
      <c r="L1582" s="835">
        <v>23.18</v>
      </c>
      <c r="M1582" s="835">
        <v>23.18</v>
      </c>
      <c r="N1582" s="832">
        <v>1</v>
      </c>
      <c r="O1582" s="836">
        <v>0.5</v>
      </c>
      <c r="P1582" s="835">
        <v>23.18</v>
      </c>
      <c r="Q1582" s="837">
        <v>1</v>
      </c>
      <c r="R1582" s="832">
        <v>1</v>
      </c>
      <c r="S1582" s="837">
        <v>1</v>
      </c>
      <c r="T1582" s="836">
        <v>0.5</v>
      </c>
      <c r="U1582" s="838">
        <v>1</v>
      </c>
    </row>
    <row r="1583" spans="1:21" ht="14.4" customHeight="1" x14ac:dyDescent="0.3">
      <c r="A1583" s="831">
        <v>4</v>
      </c>
      <c r="B1583" s="832" t="s">
        <v>2047</v>
      </c>
      <c r="C1583" s="832" t="s">
        <v>2054</v>
      </c>
      <c r="D1583" s="833" t="s">
        <v>3990</v>
      </c>
      <c r="E1583" s="834" t="s">
        <v>2067</v>
      </c>
      <c r="F1583" s="832" t="s">
        <v>2048</v>
      </c>
      <c r="G1583" s="832" t="s">
        <v>2769</v>
      </c>
      <c r="H1583" s="832" t="s">
        <v>576</v>
      </c>
      <c r="I1583" s="832" t="s">
        <v>2812</v>
      </c>
      <c r="J1583" s="832" t="s">
        <v>2813</v>
      </c>
      <c r="K1583" s="832" t="s">
        <v>2772</v>
      </c>
      <c r="L1583" s="835">
        <v>79.64</v>
      </c>
      <c r="M1583" s="835">
        <v>79.64</v>
      </c>
      <c r="N1583" s="832">
        <v>1</v>
      </c>
      <c r="O1583" s="836">
        <v>1</v>
      </c>
      <c r="P1583" s="835">
        <v>79.64</v>
      </c>
      <c r="Q1583" s="837">
        <v>1</v>
      </c>
      <c r="R1583" s="832">
        <v>1</v>
      </c>
      <c r="S1583" s="837">
        <v>1</v>
      </c>
      <c r="T1583" s="836">
        <v>1</v>
      </c>
      <c r="U1583" s="838">
        <v>1</v>
      </c>
    </row>
    <row r="1584" spans="1:21" ht="14.4" customHeight="1" x14ac:dyDescent="0.3">
      <c r="A1584" s="831">
        <v>4</v>
      </c>
      <c r="B1584" s="832" t="s">
        <v>2047</v>
      </c>
      <c r="C1584" s="832" t="s">
        <v>2054</v>
      </c>
      <c r="D1584" s="833" t="s">
        <v>3990</v>
      </c>
      <c r="E1584" s="834" t="s">
        <v>2067</v>
      </c>
      <c r="F1584" s="832" t="s">
        <v>2048</v>
      </c>
      <c r="G1584" s="832" t="s">
        <v>2139</v>
      </c>
      <c r="H1584" s="832" t="s">
        <v>576</v>
      </c>
      <c r="I1584" s="832" t="s">
        <v>2773</v>
      </c>
      <c r="J1584" s="832" t="s">
        <v>804</v>
      </c>
      <c r="K1584" s="832" t="s">
        <v>2774</v>
      </c>
      <c r="L1584" s="835">
        <v>75.05</v>
      </c>
      <c r="M1584" s="835">
        <v>75.05</v>
      </c>
      <c r="N1584" s="832">
        <v>1</v>
      </c>
      <c r="O1584" s="836">
        <v>1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4</v>
      </c>
      <c r="B1585" s="832" t="s">
        <v>2047</v>
      </c>
      <c r="C1585" s="832" t="s">
        <v>2054</v>
      </c>
      <c r="D1585" s="833" t="s">
        <v>3990</v>
      </c>
      <c r="E1585" s="834" t="s">
        <v>2067</v>
      </c>
      <c r="F1585" s="832" t="s">
        <v>2048</v>
      </c>
      <c r="G1585" s="832" t="s">
        <v>2139</v>
      </c>
      <c r="H1585" s="832" t="s">
        <v>576</v>
      </c>
      <c r="I1585" s="832" t="s">
        <v>2140</v>
      </c>
      <c r="J1585" s="832" t="s">
        <v>806</v>
      </c>
      <c r="K1585" s="832" t="s">
        <v>2141</v>
      </c>
      <c r="L1585" s="835">
        <v>45.03</v>
      </c>
      <c r="M1585" s="835">
        <v>45.03</v>
      </c>
      <c r="N1585" s="832">
        <v>1</v>
      </c>
      <c r="O1585" s="836">
        <v>0.5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4</v>
      </c>
      <c r="B1586" s="832" t="s">
        <v>2047</v>
      </c>
      <c r="C1586" s="832" t="s">
        <v>2054</v>
      </c>
      <c r="D1586" s="833" t="s">
        <v>3990</v>
      </c>
      <c r="E1586" s="834" t="s">
        <v>2067</v>
      </c>
      <c r="F1586" s="832" t="s">
        <v>2048</v>
      </c>
      <c r="G1586" s="832" t="s">
        <v>2685</v>
      </c>
      <c r="H1586" s="832" t="s">
        <v>576</v>
      </c>
      <c r="I1586" s="832" t="s">
        <v>2686</v>
      </c>
      <c r="J1586" s="832" t="s">
        <v>1050</v>
      </c>
      <c r="K1586" s="832" t="s">
        <v>2687</v>
      </c>
      <c r="L1586" s="835">
        <v>42.14</v>
      </c>
      <c r="M1586" s="835">
        <v>84.28</v>
      </c>
      <c r="N1586" s="832">
        <v>2</v>
      </c>
      <c r="O1586" s="836">
        <v>0.5</v>
      </c>
      <c r="P1586" s="835">
        <v>84.28</v>
      </c>
      <c r="Q1586" s="837">
        <v>1</v>
      </c>
      <c r="R1586" s="832">
        <v>2</v>
      </c>
      <c r="S1586" s="837">
        <v>1</v>
      </c>
      <c r="T1586" s="836">
        <v>0.5</v>
      </c>
      <c r="U1586" s="838">
        <v>1</v>
      </c>
    </row>
    <row r="1587" spans="1:21" ht="14.4" customHeight="1" x14ac:dyDescent="0.3">
      <c r="A1587" s="831">
        <v>4</v>
      </c>
      <c r="B1587" s="832" t="s">
        <v>2047</v>
      </c>
      <c r="C1587" s="832" t="s">
        <v>2054</v>
      </c>
      <c r="D1587" s="833" t="s">
        <v>3990</v>
      </c>
      <c r="E1587" s="834" t="s">
        <v>2067</v>
      </c>
      <c r="F1587" s="832" t="s">
        <v>2048</v>
      </c>
      <c r="G1587" s="832" t="s">
        <v>2685</v>
      </c>
      <c r="H1587" s="832" t="s">
        <v>576</v>
      </c>
      <c r="I1587" s="832" t="s">
        <v>3403</v>
      </c>
      <c r="J1587" s="832" t="s">
        <v>3404</v>
      </c>
      <c r="K1587" s="832" t="s">
        <v>3405</v>
      </c>
      <c r="L1587" s="835">
        <v>89.91</v>
      </c>
      <c r="M1587" s="835">
        <v>89.91</v>
      </c>
      <c r="N1587" s="832">
        <v>1</v>
      </c>
      <c r="O1587" s="836">
        <v>1</v>
      </c>
      <c r="P1587" s="835">
        <v>89.91</v>
      </c>
      <c r="Q1587" s="837">
        <v>1</v>
      </c>
      <c r="R1587" s="832">
        <v>1</v>
      </c>
      <c r="S1587" s="837">
        <v>1</v>
      </c>
      <c r="T1587" s="836">
        <v>1</v>
      </c>
      <c r="U1587" s="838">
        <v>1</v>
      </c>
    </row>
    <row r="1588" spans="1:21" ht="14.4" customHeight="1" x14ac:dyDescent="0.3">
      <c r="A1588" s="831">
        <v>4</v>
      </c>
      <c r="B1588" s="832" t="s">
        <v>2047</v>
      </c>
      <c r="C1588" s="832" t="s">
        <v>2054</v>
      </c>
      <c r="D1588" s="833" t="s">
        <v>3990</v>
      </c>
      <c r="E1588" s="834" t="s">
        <v>2067</v>
      </c>
      <c r="F1588" s="832" t="s">
        <v>2048</v>
      </c>
      <c r="G1588" s="832" t="s">
        <v>3770</v>
      </c>
      <c r="H1588" s="832" t="s">
        <v>576</v>
      </c>
      <c r="I1588" s="832" t="s">
        <v>3771</v>
      </c>
      <c r="J1588" s="832" t="s">
        <v>3772</v>
      </c>
      <c r="K1588" s="832" t="s">
        <v>3773</v>
      </c>
      <c r="L1588" s="835">
        <v>0</v>
      </c>
      <c r="M1588" s="835">
        <v>0</v>
      </c>
      <c r="N1588" s="832">
        <v>1</v>
      </c>
      <c r="O1588" s="836">
        <v>0.5</v>
      </c>
      <c r="P1588" s="835">
        <v>0</v>
      </c>
      <c r="Q1588" s="837"/>
      <c r="R1588" s="832">
        <v>1</v>
      </c>
      <c r="S1588" s="837">
        <v>1</v>
      </c>
      <c r="T1588" s="836">
        <v>0.5</v>
      </c>
      <c r="U1588" s="838">
        <v>1</v>
      </c>
    </row>
    <row r="1589" spans="1:21" ht="14.4" customHeight="1" x14ac:dyDescent="0.3">
      <c r="A1589" s="831">
        <v>4</v>
      </c>
      <c r="B1589" s="832" t="s">
        <v>2047</v>
      </c>
      <c r="C1589" s="832" t="s">
        <v>2054</v>
      </c>
      <c r="D1589" s="833" t="s">
        <v>3990</v>
      </c>
      <c r="E1589" s="834" t="s">
        <v>2067</v>
      </c>
      <c r="F1589" s="832" t="s">
        <v>2048</v>
      </c>
      <c r="G1589" s="832" t="s">
        <v>2219</v>
      </c>
      <c r="H1589" s="832" t="s">
        <v>576</v>
      </c>
      <c r="I1589" s="832" t="s">
        <v>2220</v>
      </c>
      <c r="J1589" s="832" t="s">
        <v>2221</v>
      </c>
      <c r="K1589" s="832" t="s">
        <v>2222</v>
      </c>
      <c r="L1589" s="835">
        <v>132.97999999999999</v>
      </c>
      <c r="M1589" s="835">
        <v>664.9</v>
      </c>
      <c r="N1589" s="832">
        <v>5</v>
      </c>
      <c r="O1589" s="836">
        <v>3</v>
      </c>
      <c r="P1589" s="835">
        <v>531.91999999999996</v>
      </c>
      <c r="Q1589" s="837">
        <v>0.79999999999999993</v>
      </c>
      <c r="R1589" s="832">
        <v>4</v>
      </c>
      <c r="S1589" s="837">
        <v>0.8</v>
      </c>
      <c r="T1589" s="836">
        <v>2</v>
      </c>
      <c r="U1589" s="838">
        <v>0.66666666666666663</v>
      </c>
    </row>
    <row r="1590" spans="1:21" ht="14.4" customHeight="1" x14ac:dyDescent="0.3">
      <c r="A1590" s="831">
        <v>4</v>
      </c>
      <c r="B1590" s="832" t="s">
        <v>2047</v>
      </c>
      <c r="C1590" s="832" t="s">
        <v>2054</v>
      </c>
      <c r="D1590" s="833" t="s">
        <v>3990</v>
      </c>
      <c r="E1590" s="834" t="s">
        <v>2067</v>
      </c>
      <c r="F1590" s="832" t="s">
        <v>2048</v>
      </c>
      <c r="G1590" s="832" t="s">
        <v>2154</v>
      </c>
      <c r="H1590" s="832" t="s">
        <v>576</v>
      </c>
      <c r="I1590" s="832" t="s">
        <v>3774</v>
      </c>
      <c r="J1590" s="832" t="s">
        <v>677</v>
      </c>
      <c r="K1590" s="832" t="s">
        <v>678</v>
      </c>
      <c r="L1590" s="835">
        <v>38.5</v>
      </c>
      <c r="M1590" s="835">
        <v>38.5</v>
      </c>
      <c r="N1590" s="832">
        <v>1</v>
      </c>
      <c r="O1590" s="836">
        <v>1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4</v>
      </c>
      <c r="B1591" s="832" t="s">
        <v>2047</v>
      </c>
      <c r="C1591" s="832" t="s">
        <v>2054</v>
      </c>
      <c r="D1591" s="833" t="s">
        <v>3990</v>
      </c>
      <c r="E1591" s="834" t="s">
        <v>2067</v>
      </c>
      <c r="F1591" s="832" t="s">
        <v>2048</v>
      </c>
      <c r="G1591" s="832" t="s">
        <v>3572</v>
      </c>
      <c r="H1591" s="832" t="s">
        <v>576</v>
      </c>
      <c r="I1591" s="832" t="s">
        <v>3573</v>
      </c>
      <c r="J1591" s="832" t="s">
        <v>1062</v>
      </c>
      <c r="K1591" s="832" t="s">
        <v>3574</v>
      </c>
      <c r="L1591" s="835">
        <v>61.97</v>
      </c>
      <c r="M1591" s="835">
        <v>61.97</v>
      </c>
      <c r="N1591" s="832">
        <v>1</v>
      </c>
      <c r="O1591" s="836">
        <v>0.5</v>
      </c>
      <c r="P1591" s="835">
        <v>61.97</v>
      </c>
      <c r="Q1591" s="837">
        <v>1</v>
      </c>
      <c r="R1591" s="832">
        <v>1</v>
      </c>
      <c r="S1591" s="837">
        <v>1</v>
      </c>
      <c r="T1591" s="836">
        <v>0.5</v>
      </c>
      <c r="U1591" s="838">
        <v>1</v>
      </c>
    </row>
    <row r="1592" spans="1:21" ht="14.4" customHeight="1" x14ac:dyDescent="0.3">
      <c r="A1592" s="831">
        <v>4</v>
      </c>
      <c r="B1592" s="832" t="s">
        <v>2047</v>
      </c>
      <c r="C1592" s="832" t="s">
        <v>2054</v>
      </c>
      <c r="D1592" s="833" t="s">
        <v>3990</v>
      </c>
      <c r="E1592" s="834" t="s">
        <v>2067</v>
      </c>
      <c r="F1592" s="832" t="s">
        <v>2048</v>
      </c>
      <c r="G1592" s="832" t="s">
        <v>2882</v>
      </c>
      <c r="H1592" s="832" t="s">
        <v>576</v>
      </c>
      <c r="I1592" s="832" t="s">
        <v>2883</v>
      </c>
      <c r="J1592" s="832" t="s">
        <v>848</v>
      </c>
      <c r="K1592" s="832" t="s">
        <v>2884</v>
      </c>
      <c r="L1592" s="835">
        <v>73.09</v>
      </c>
      <c r="M1592" s="835">
        <v>292.36</v>
      </c>
      <c r="N1592" s="832">
        <v>4</v>
      </c>
      <c r="O1592" s="836">
        <v>3</v>
      </c>
      <c r="P1592" s="835">
        <v>292.36</v>
      </c>
      <c r="Q1592" s="837">
        <v>1</v>
      </c>
      <c r="R1592" s="832">
        <v>4</v>
      </c>
      <c r="S1592" s="837">
        <v>1</v>
      </c>
      <c r="T1592" s="836">
        <v>3</v>
      </c>
      <c r="U1592" s="838">
        <v>1</v>
      </c>
    </row>
    <row r="1593" spans="1:21" ht="14.4" customHeight="1" x14ac:dyDescent="0.3">
      <c r="A1593" s="831">
        <v>4</v>
      </c>
      <c r="B1593" s="832" t="s">
        <v>2047</v>
      </c>
      <c r="C1593" s="832" t="s">
        <v>2054</v>
      </c>
      <c r="D1593" s="833" t="s">
        <v>3990</v>
      </c>
      <c r="E1593" s="834" t="s">
        <v>2067</v>
      </c>
      <c r="F1593" s="832" t="s">
        <v>2048</v>
      </c>
      <c r="G1593" s="832" t="s">
        <v>3149</v>
      </c>
      <c r="H1593" s="832" t="s">
        <v>576</v>
      </c>
      <c r="I1593" s="832" t="s">
        <v>3150</v>
      </c>
      <c r="J1593" s="832" t="s">
        <v>1234</v>
      </c>
      <c r="K1593" s="832" t="s">
        <v>3151</v>
      </c>
      <c r="L1593" s="835">
        <v>760.22</v>
      </c>
      <c r="M1593" s="835">
        <v>760.22</v>
      </c>
      <c r="N1593" s="832">
        <v>1</v>
      </c>
      <c r="O1593" s="836">
        <v>1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4</v>
      </c>
      <c r="B1594" s="832" t="s">
        <v>2047</v>
      </c>
      <c r="C1594" s="832" t="s">
        <v>2054</v>
      </c>
      <c r="D1594" s="833" t="s">
        <v>3990</v>
      </c>
      <c r="E1594" s="834" t="s">
        <v>2067</v>
      </c>
      <c r="F1594" s="832" t="s">
        <v>2048</v>
      </c>
      <c r="G1594" s="832" t="s">
        <v>2890</v>
      </c>
      <c r="H1594" s="832" t="s">
        <v>576</v>
      </c>
      <c r="I1594" s="832" t="s">
        <v>2891</v>
      </c>
      <c r="J1594" s="832" t="s">
        <v>2892</v>
      </c>
      <c r="K1594" s="832" t="s">
        <v>2893</v>
      </c>
      <c r="L1594" s="835">
        <v>176.32</v>
      </c>
      <c r="M1594" s="835">
        <v>176.32</v>
      </c>
      <c r="N1594" s="832">
        <v>1</v>
      </c>
      <c r="O1594" s="836">
        <v>0.5</v>
      </c>
      <c r="P1594" s="835">
        <v>176.32</v>
      </c>
      <c r="Q1594" s="837">
        <v>1</v>
      </c>
      <c r="R1594" s="832">
        <v>1</v>
      </c>
      <c r="S1594" s="837">
        <v>1</v>
      </c>
      <c r="T1594" s="836">
        <v>0.5</v>
      </c>
      <c r="U1594" s="838">
        <v>1</v>
      </c>
    </row>
    <row r="1595" spans="1:21" ht="14.4" customHeight="1" x14ac:dyDescent="0.3">
      <c r="A1595" s="831">
        <v>4</v>
      </c>
      <c r="B1595" s="832" t="s">
        <v>2047</v>
      </c>
      <c r="C1595" s="832" t="s">
        <v>2054</v>
      </c>
      <c r="D1595" s="833" t="s">
        <v>3990</v>
      </c>
      <c r="E1595" s="834" t="s">
        <v>2067</v>
      </c>
      <c r="F1595" s="832" t="s">
        <v>2048</v>
      </c>
      <c r="G1595" s="832" t="s">
        <v>2890</v>
      </c>
      <c r="H1595" s="832" t="s">
        <v>576</v>
      </c>
      <c r="I1595" s="832" t="s">
        <v>3775</v>
      </c>
      <c r="J1595" s="832" t="s">
        <v>970</v>
      </c>
      <c r="K1595" s="832" t="s">
        <v>3776</v>
      </c>
      <c r="L1595" s="835">
        <v>97.96</v>
      </c>
      <c r="M1595" s="835">
        <v>97.96</v>
      </c>
      <c r="N1595" s="832">
        <v>1</v>
      </c>
      <c r="O1595" s="836">
        <v>0.5</v>
      </c>
      <c r="P1595" s="835">
        <v>97.96</v>
      </c>
      <c r="Q1595" s="837">
        <v>1</v>
      </c>
      <c r="R1595" s="832">
        <v>1</v>
      </c>
      <c r="S1595" s="837">
        <v>1</v>
      </c>
      <c r="T1595" s="836">
        <v>0.5</v>
      </c>
      <c r="U1595" s="838">
        <v>1</v>
      </c>
    </row>
    <row r="1596" spans="1:21" ht="14.4" customHeight="1" x14ac:dyDescent="0.3">
      <c r="A1596" s="831">
        <v>4</v>
      </c>
      <c r="B1596" s="832" t="s">
        <v>2047</v>
      </c>
      <c r="C1596" s="832" t="s">
        <v>2054</v>
      </c>
      <c r="D1596" s="833" t="s">
        <v>3990</v>
      </c>
      <c r="E1596" s="834" t="s">
        <v>2067</v>
      </c>
      <c r="F1596" s="832" t="s">
        <v>2048</v>
      </c>
      <c r="G1596" s="832" t="s">
        <v>2122</v>
      </c>
      <c r="H1596" s="832" t="s">
        <v>628</v>
      </c>
      <c r="I1596" s="832" t="s">
        <v>2781</v>
      </c>
      <c r="J1596" s="832" t="s">
        <v>749</v>
      </c>
      <c r="K1596" s="832" t="s">
        <v>2782</v>
      </c>
      <c r="L1596" s="835">
        <v>368.16</v>
      </c>
      <c r="M1596" s="835">
        <v>736.32</v>
      </c>
      <c r="N1596" s="832">
        <v>2</v>
      </c>
      <c r="O1596" s="836">
        <v>0.5</v>
      </c>
      <c r="P1596" s="835">
        <v>736.32</v>
      </c>
      <c r="Q1596" s="837">
        <v>1</v>
      </c>
      <c r="R1596" s="832">
        <v>2</v>
      </c>
      <c r="S1596" s="837">
        <v>1</v>
      </c>
      <c r="T1596" s="836">
        <v>0.5</v>
      </c>
      <c r="U1596" s="838">
        <v>1</v>
      </c>
    </row>
    <row r="1597" spans="1:21" ht="14.4" customHeight="1" x14ac:dyDescent="0.3">
      <c r="A1597" s="831">
        <v>4</v>
      </c>
      <c r="B1597" s="832" t="s">
        <v>2047</v>
      </c>
      <c r="C1597" s="832" t="s">
        <v>2054</v>
      </c>
      <c r="D1597" s="833" t="s">
        <v>3990</v>
      </c>
      <c r="E1597" s="834" t="s">
        <v>2067</v>
      </c>
      <c r="F1597" s="832" t="s">
        <v>2048</v>
      </c>
      <c r="G1597" s="832" t="s">
        <v>2122</v>
      </c>
      <c r="H1597" s="832" t="s">
        <v>628</v>
      </c>
      <c r="I1597" s="832" t="s">
        <v>1953</v>
      </c>
      <c r="J1597" s="832" t="s">
        <v>751</v>
      </c>
      <c r="K1597" s="832" t="s">
        <v>1954</v>
      </c>
      <c r="L1597" s="835">
        <v>1385.62</v>
      </c>
      <c r="M1597" s="835">
        <v>6928.0999999999995</v>
      </c>
      <c r="N1597" s="832">
        <v>5</v>
      </c>
      <c r="O1597" s="836">
        <v>1.5</v>
      </c>
      <c r="P1597" s="835">
        <v>6928.0999999999995</v>
      </c>
      <c r="Q1597" s="837">
        <v>1</v>
      </c>
      <c r="R1597" s="832">
        <v>5</v>
      </c>
      <c r="S1597" s="837">
        <v>1</v>
      </c>
      <c r="T1597" s="836">
        <v>1.5</v>
      </c>
      <c r="U1597" s="838">
        <v>1</v>
      </c>
    </row>
    <row r="1598" spans="1:21" ht="14.4" customHeight="1" x14ac:dyDescent="0.3">
      <c r="A1598" s="831">
        <v>4</v>
      </c>
      <c r="B1598" s="832" t="s">
        <v>2047</v>
      </c>
      <c r="C1598" s="832" t="s">
        <v>2054</v>
      </c>
      <c r="D1598" s="833" t="s">
        <v>3990</v>
      </c>
      <c r="E1598" s="834" t="s">
        <v>2067</v>
      </c>
      <c r="F1598" s="832" t="s">
        <v>2048</v>
      </c>
      <c r="G1598" s="832" t="s">
        <v>2122</v>
      </c>
      <c r="H1598" s="832" t="s">
        <v>628</v>
      </c>
      <c r="I1598" s="832" t="s">
        <v>2123</v>
      </c>
      <c r="J1598" s="832" t="s">
        <v>749</v>
      </c>
      <c r="K1598" s="832" t="s">
        <v>2124</v>
      </c>
      <c r="L1598" s="835">
        <v>736.33</v>
      </c>
      <c r="M1598" s="835">
        <v>3681.6500000000005</v>
      </c>
      <c r="N1598" s="832">
        <v>5</v>
      </c>
      <c r="O1598" s="836">
        <v>2</v>
      </c>
      <c r="P1598" s="835">
        <v>2208.9900000000002</v>
      </c>
      <c r="Q1598" s="837">
        <v>0.6</v>
      </c>
      <c r="R1598" s="832">
        <v>3</v>
      </c>
      <c r="S1598" s="837">
        <v>0.6</v>
      </c>
      <c r="T1598" s="836">
        <v>1.5</v>
      </c>
      <c r="U1598" s="838">
        <v>0.75</v>
      </c>
    </row>
    <row r="1599" spans="1:21" ht="14.4" customHeight="1" x14ac:dyDescent="0.3">
      <c r="A1599" s="831">
        <v>4</v>
      </c>
      <c r="B1599" s="832" t="s">
        <v>2047</v>
      </c>
      <c r="C1599" s="832" t="s">
        <v>2054</v>
      </c>
      <c r="D1599" s="833" t="s">
        <v>3990</v>
      </c>
      <c r="E1599" s="834" t="s">
        <v>2067</v>
      </c>
      <c r="F1599" s="832" t="s">
        <v>2048</v>
      </c>
      <c r="G1599" s="832" t="s">
        <v>2122</v>
      </c>
      <c r="H1599" s="832" t="s">
        <v>628</v>
      </c>
      <c r="I1599" s="832" t="s">
        <v>1647</v>
      </c>
      <c r="J1599" s="832" t="s">
        <v>749</v>
      </c>
      <c r="K1599" s="832" t="s">
        <v>1648</v>
      </c>
      <c r="L1599" s="835">
        <v>490.89</v>
      </c>
      <c r="M1599" s="835">
        <v>1472.67</v>
      </c>
      <c r="N1599" s="832">
        <v>3</v>
      </c>
      <c r="O1599" s="836">
        <v>1.5</v>
      </c>
      <c r="P1599" s="835">
        <v>981.78</v>
      </c>
      <c r="Q1599" s="837">
        <v>0.66666666666666663</v>
      </c>
      <c r="R1599" s="832">
        <v>2</v>
      </c>
      <c r="S1599" s="837">
        <v>0.66666666666666663</v>
      </c>
      <c r="T1599" s="836">
        <v>0.5</v>
      </c>
      <c r="U1599" s="838">
        <v>0.33333333333333331</v>
      </c>
    </row>
    <row r="1600" spans="1:21" ht="14.4" customHeight="1" x14ac:dyDescent="0.3">
      <c r="A1600" s="831">
        <v>4</v>
      </c>
      <c r="B1600" s="832" t="s">
        <v>2047</v>
      </c>
      <c r="C1600" s="832" t="s">
        <v>2054</v>
      </c>
      <c r="D1600" s="833" t="s">
        <v>3990</v>
      </c>
      <c r="E1600" s="834" t="s">
        <v>2067</v>
      </c>
      <c r="F1600" s="832" t="s">
        <v>2048</v>
      </c>
      <c r="G1600" s="832" t="s">
        <v>2122</v>
      </c>
      <c r="H1600" s="832" t="s">
        <v>628</v>
      </c>
      <c r="I1600" s="832" t="s">
        <v>2156</v>
      </c>
      <c r="J1600" s="832" t="s">
        <v>749</v>
      </c>
      <c r="K1600" s="832" t="s">
        <v>2157</v>
      </c>
      <c r="L1600" s="835">
        <v>923.74</v>
      </c>
      <c r="M1600" s="835">
        <v>1847.48</v>
      </c>
      <c r="N1600" s="832">
        <v>2</v>
      </c>
      <c r="O1600" s="836">
        <v>1</v>
      </c>
      <c r="P1600" s="835">
        <v>1847.48</v>
      </c>
      <c r="Q1600" s="837">
        <v>1</v>
      </c>
      <c r="R1600" s="832">
        <v>2</v>
      </c>
      <c r="S1600" s="837">
        <v>1</v>
      </c>
      <c r="T1600" s="836">
        <v>1</v>
      </c>
      <c r="U1600" s="838">
        <v>1</v>
      </c>
    </row>
    <row r="1601" spans="1:21" ht="14.4" customHeight="1" x14ac:dyDescent="0.3">
      <c r="A1601" s="831">
        <v>4</v>
      </c>
      <c r="B1601" s="832" t="s">
        <v>2047</v>
      </c>
      <c r="C1601" s="832" t="s">
        <v>2054</v>
      </c>
      <c r="D1601" s="833" t="s">
        <v>3990</v>
      </c>
      <c r="E1601" s="834" t="s">
        <v>2067</v>
      </c>
      <c r="F1601" s="832" t="s">
        <v>2048</v>
      </c>
      <c r="G1601" s="832" t="s">
        <v>2169</v>
      </c>
      <c r="H1601" s="832" t="s">
        <v>576</v>
      </c>
      <c r="I1601" s="832" t="s">
        <v>2182</v>
      </c>
      <c r="J1601" s="832" t="s">
        <v>650</v>
      </c>
      <c r="K1601" s="832" t="s">
        <v>2183</v>
      </c>
      <c r="L1601" s="835">
        <v>35.25</v>
      </c>
      <c r="M1601" s="835">
        <v>105.75</v>
      </c>
      <c r="N1601" s="832">
        <v>3</v>
      </c>
      <c r="O1601" s="836">
        <v>1</v>
      </c>
      <c r="P1601" s="835">
        <v>105.75</v>
      </c>
      <c r="Q1601" s="837">
        <v>1</v>
      </c>
      <c r="R1601" s="832">
        <v>3</v>
      </c>
      <c r="S1601" s="837">
        <v>1</v>
      </c>
      <c r="T1601" s="836">
        <v>1</v>
      </c>
      <c r="U1601" s="838">
        <v>1</v>
      </c>
    </row>
    <row r="1602" spans="1:21" ht="14.4" customHeight="1" x14ac:dyDescent="0.3">
      <c r="A1602" s="831">
        <v>4</v>
      </c>
      <c r="B1602" s="832" t="s">
        <v>2047</v>
      </c>
      <c r="C1602" s="832" t="s">
        <v>2054</v>
      </c>
      <c r="D1602" s="833" t="s">
        <v>3990</v>
      </c>
      <c r="E1602" s="834" t="s">
        <v>2067</v>
      </c>
      <c r="F1602" s="832" t="s">
        <v>2048</v>
      </c>
      <c r="G1602" s="832" t="s">
        <v>2158</v>
      </c>
      <c r="H1602" s="832" t="s">
        <v>576</v>
      </c>
      <c r="I1602" s="832" t="s">
        <v>2827</v>
      </c>
      <c r="J1602" s="832" t="s">
        <v>771</v>
      </c>
      <c r="K1602" s="832" t="s">
        <v>2828</v>
      </c>
      <c r="L1602" s="835">
        <v>103.67</v>
      </c>
      <c r="M1602" s="835">
        <v>725.69</v>
      </c>
      <c r="N1602" s="832">
        <v>7</v>
      </c>
      <c r="O1602" s="836">
        <v>5</v>
      </c>
      <c r="P1602" s="835">
        <v>518.35</v>
      </c>
      <c r="Q1602" s="837">
        <v>0.7142857142857143</v>
      </c>
      <c r="R1602" s="832">
        <v>5</v>
      </c>
      <c r="S1602" s="837">
        <v>0.7142857142857143</v>
      </c>
      <c r="T1602" s="836">
        <v>3.5</v>
      </c>
      <c r="U1602" s="838">
        <v>0.7</v>
      </c>
    </row>
    <row r="1603" spans="1:21" ht="14.4" customHeight="1" x14ac:dyDescent="0.3">
      <c r="A1603" s="831">
        <v>4</v>
      </c>
      <c r="B1603" s="832" t="s">
        <v>2047</v>
      </c>
      <c r="C1603" s="832" t="s">
        <v>2054</v>
      </c>
      <c r="D1603" s="833" t="s">
        <v>3990</v>
      </c>
      <c r="E1603" s="834" t="s">
        <v>2067</v>
      </c>
      <c r="F1603" s="832" t="s">
        <v>2048</v>
      </c>
      <c r="G1603" s="832" t="s">
        <v>2158</v>
      </c>
      <c r="H1603" s="832" t="s">
        <v>576</v>
      </c>
      <c r="I1603" s="832" t="s">
        <v>2159</v>
      </c>
      <c r="J1603" s="832" t="s">
        <v>771</v>
      </c>
      <c r="K1603" s="832" t="s">
        <v>2160</v>
      </c>
      <c r="L1603" s="835">
        <v>103.67</v>
      </c>
      <c r="M1603" s="835">
        <v>103.67</v>
      </c>
      <c r="N1603" s="832">
        <v>1</v>
      </c>
      <c r="O1603" s="836">
        <v>1</v>
      </c>
      <c r="P1603" s="835">
        <v>103.67</v>
      </c>
      <c r="Q1603" s="837">
        <v>1</v>
      </c>
      <c r="R1603" s="832">
        <v>1</v>
      </c>
      <c r="S1603" s="837">
        <v>1</v>
      </c>
      <c r="T1603" s="836">
        <v>1</v>
      </c>
      <c r="U1603" s="838">
        <v>1</v>
      </c>
    </row>
    <row r="1604" spans="1:21" ht="14.4" customHeight="1" x14ac:dyDescent="0.3">
      <c r="A1604" s="831">
        <v>4</v>
      </c>
      <c r="B1604" s="832" t="s">
        <v>2047</v>
      </c>
      <c r="C1604" s="832" t="s">
        <v>2054</v>
      </c>
      <c r="D1604" s="833" t="s">
        <v>3990</v>
      </c>
      <c r="E1604" s="834" t="s">
        <v>2067</v>
      </c>
      <c r="F1604" s="832" t="s">
        <v>2048</v>
      </c>
      <c r="G1604" s="832" t="s">
        <v>2158</v>
      </c>
      <c r="H1604" s="832" t="s">
        <v>576</v>
      </c>
      <c r="I1604" s="832" t="s">
        <v>2785</v>
      </c>
      <c r="J1604" s="832" t="s">
        <v>771</v>
      </c>
      <c r="K1604" s="832" t="s">
        <v>2160</v>
      </c>
      <c r="L1604" s="835">
        <v>103.67</v>
      </c>
      <c r="M1604" s="835">
        <v>311.01</v>
      </c>
      <c r="N1604" s="832">
        <v>3</v>
      </c>
      <c r="O1604" s="836">
        <v>2</v>
      </c>
      <c r="P1604" s="835">
        <v>207.34</v>
      </c>
      <c r="Q1604" s="837">
        <v>0.66666666666666674</v>
      </c>
      <c r="R1604" s="832">
        <v>2</v>
      </c>
      <c r="S1604" s="837">
        <v>0.66666666666666663</v>
      </c>
      <c r="T1604" s="836">
        <v>1</v>
      </c>
      <c r="U1604" s="838">
        <v>0.5</v>
      </c>
    </row>
    <row r="1605" spans="1:21" ht="14.4" customHeight="1" x14ac:dyDescent="0.3">
      <c r="A1605" s="831">
        <v>4</v>
      </c>
      <c r="B1605" s="832" t="s">
        <v>2047</v>
      </c>
      <c r="C1605" s="832" t="s">
        <v>2054</v>
      </c>
      <c r="D1605" s="833" t="s">
        <v>3990</v>
      </c>
      <c r="E1605" s="834" t="s">
        <v>2067</v>
      </c>
      <c r="F1605" s="832" t="s">
        <v>2048</v>
      </c>
      <c r="G1605" s="832" t="s">
        <v>2911</v>
      </c>
      <c r="H1605" s="832" t="s">
        <v>576</v>
      </c>
      <c r="I1605" s="832" t="s">
        <v>2912</v>
      </c>
      <c r="J1605" s="832" t="s">
        <v>786</v>
      </c>
      <c r="K1605" s="832" t="s">
        <v>787</v>
      </c>
      <c r="L1605" s="835">
        <v>0</v>
      </c>
      <c r="M1605" s="835">
        <v>0</v>
      </c>
      <c r="N1605" s="832">
        <v>1</v>
      </c>
      <c r="O1605" s="836">
        <v>0.5</v>
      </c>
      <c r="P1605" s="835">
        <v>0</v>
      </c>
      <c r="Q1605" s="837"/>
      <c r="R1605" s="832">
        <v>1</v>
      </c>
      <c r="S1605" s="837">
        <v>1</v>
      </c>
      <c r="T1605" s="836">
        <v>0.5</v>
      </c>
      <c r="U1605" s="838">
        <v>1</v>
      </c>
    </row>
    <row r="1606" spans="1:21" ht="14.4" customHeight="1" x14ac:dyDescent="0.3">
      <c r="A1606" s="831">
        <v>4</v>
      </c>
      <c r="B1606" s="832" t="s">
        <v>2047</v>
      </c>
      <c r="C1606" s="832" t="s">
        <v>2054</v>
      </c>
      <c r="D1606" s="833" t="s">
        <v>3990</v>
      </c>
      <c r="E1606" s="834" t="s">
        <v>2067</v>
      </c>
      <c r="F1606" s="832" t="s">
        <v>2048</v>
      </c>
      <c r="G1606" s="832" t="s">
        <v>3742</v>
      </c>
      <c r="H1606" s="832" t="s">
        <v>628</v>
      </c>
      <c r="I1606" s="832" t="s">
        <v>1667</v>
      </c>
      <c r="J1606" s="832" t="s">
        <v>773</v>
      </c>
      <c r="K1606" s="832" t="s">
        <v>1668</v>
      </c>
      <c r="L1606" s="835">
        <v>21.92</v>
      </c>
      <c r="M1606" s="835">
        <v>21.92</v>
      </c>
      <c r="N1606" s="832">
        <v>1</v>
      </c>
      <c r="O1606" s="836">
        <v>0.5</v>
      </c>
      <c r="P1606" s="835">
        <v>21.92</v>
      </c>
      <c r="Q1606" s="837">
        <v>1</v>
      </c>
      <c r="R1606" s="832">
        <v>1</v>
      </c>
      <c r="S1606" s="837">
        <v>1</v>
      </c>
      <c r="T1606" s="836">
        <v>0.5</v>
      </c>
      <c r="U1606" s="838">
        <v>1</v>
      </c>
    </row>
    <row r="1607" spans="1:21" ht="14.4" customHeight="1" x14ac:dyDescent="0.3">
      <c r="A1607" s="831">
        <v>4</v>
      </c>
      <c r="B1607" s="832" t="s">
        <v>2047</v>
      </c>
      <c r="C1607" s="832" t="s">
        <v>2054</v>
      </c>
      <c r="D1607" s="833" t="s">
        <v>3990</v>
      </c>
      <c r="E1607" s="834" t="s">
        <v>2067</v>
      </c>
      <c r="F1607" s="832" t="s">
        <v>2048</v>
      </c>
      <c r="G1607" s="832" t="s">
        <v>2702</v>
      </c>
      <c r="H1607" s="832" t="s">
        <v>628</v>
      </c>
      <c r="I1607" s="832" t="s">
        <v>1866</v>
      </c>
      <c r="J1607" s="832" t="s">
        <v>1864</v>
      </c>
      <c r="K1607" s="832" t="s">
        <v>1867</v>
      </c>
      <c r="L1607" s="835">
        <v>115.18</v>
      </c>
      <c r="M1607" s="835">
        <v>115.18</v>
      </c>
      <c r="N1607" s="832">
        <v>1</v>
      </c>
      <c r="O1607" s="836">
        <v>0.5</v>
      </c>
      <c r="P1607" s="835">
        <v>115.18</v>
      </c>
      <c r="Q1607" s="837">
        <v>1</v>
      </c>
      <c r="R1607" s="832">
        <v>1</v>
      </c>
      <c r="S1607" s="837">
        <v>1</v>
      </c>
      <c r="T1607" s="836">
        <v>0.5</v>
      </c>
      <c r="U1607" s="838">
        <v>1</v>
      </c>
    </row>
    <row r="1608" spans="1:21" ht="14.4" customHeight="1" x14ac:dyDescent="0.3">
      <c r="A1608" s="831">
        <v>4</v>
      </c>
      <c r="B1608" s="832" t="s">
        <v>2047</v>
      </c>
      <c r="C1608" s="832" t="s">
        <v>2054</v>
      </c>
      <c r="D1608" s="833" t="s">
        <v>3990</v>
      </c>
      <c r="E1608" s="834" t="s">
        <v>2067</v>
      </c>
      <c r="F1608" s="832" t="s">
        <v>2048</v>
      </c>
      <c r="G1608" s="832" t="s">
        <v>2238</v>
      </c>
      <c r="H1608" s="832" t="s">
        <v>628</v>
      </c>
      <c r="I1608" s="832" t="s">
        <v>3777</v>
      </c>
      <c r="J1608" s="832" t="s">
        <v>896</v>
      </c>
      <c r="K1608" s="832" t="s">
        <v>1675</v>
      </c>
      <c r="L1608" s="835">
        <v>47.7</v>
      </c>
      <c r="M1608" s="835">
        <v>47.7</v>
      </c>
      <c r="N1608" s="832">
        <v>1</v>
      </c>
      <c r="O1608" s="836">
        <v>0.5</v>
      </c>
      <c r="P1608" s="835">
        <v>47.7</v>
      </c>
      <c r="Q1608" s="837">
        <v>1</v>
      </c>
      <c r="R1608" s="832">
        <v>1</v>
      </c>
      <c r="S1608" s="837">
        <v>1</v>
      </c>
      <c r="T1608" s="836">
        <v>0.5</v>
      </c>
      <c r="U1608" s="838">
        <v>1</v>
      </c>
    </row>
    <row r="1609" spans="1:21" ht="14.4" customHeight="1" x14ac:dyDescent="0.3">
      <c r="A1609" s="831">
        <v>4</v>
      </c>
      <c r="B1609" s="832" t="s">
        <v>2047</v>
      </c>
      <c r="C1609" s="832" t="s">
        <v>2054</v>
      </c>
      <c r="D1609" s="833" t="s">
        <v>3990</v>
      </c>
      <c r="E1609" s="834" t="s">
        <v>2067</v>
      </c>
      <c r="F1609" s="832" t="s">
        <v>2048</v>
      </c>
      <c r="G1609" s="832" t="s">
        <v>2239</v>
      </c>
      <c r="H1609" s="832" t="s">
        <v>576</v>
      </c>
      <c r="I1609" s="832" t="s">
        <v>2921</v>
      </c>
      <c r="J1609" s="832" t="s">
        <v>631</v>
      </c>
      <c r="K1609" s="832" t="s">
        <v>2922</v>
      </c>
      <c r="L1609" s="835">
        <v>108.44</v>
      </c>
      <c r="M1609" s="835">
        <v>542.20000000000005</v>
      </c>
      <c r="N1609" s="832">
        <v>5</v>
      </c>
      <c r="O1609" s="836">
        <v>3</v>
      </c>
      <c r="P1609" s="835">
        <v>542.20000000000005</v>
      </c>
      <c r="Q1609" s="837">
        <v>1</v>
      </c>
      <c r="R1609" s="832">
        <v>5</v>
      </c>
      <c r="S1609" s="837">
        <v>1</v>
      </c>
      <c r="T1609" s="836">
        <v>3</v>
      </c>
      <c r="U1609" s="838">
        <v>1</v>
      </c>
    </row>
    <row r="1610" spans="1:21" ht="14.4" customHeight="1" x14ac:dyDescent="0.3">
      <c r="A1610" s="831">
        <v>4</v>
      </c>
      <c r="B1610" s="832" t="s">
        <v>2047</v>
      </c>
      <c r="C1610" s="832" t="s">
        <v>2054</v>
      </c>
      <c r="D1610" s="833" t="s">
        <v>3990</v>
      </c>
      <c r="E1610" s="834" t="s">
        <v>2067</v>
      </c>
      <c r="F1610" s="832" t="s">
        <v>2048</v>
      </c>
      <c r="G1610" s="832" t="s">
        <v>2239</v>
      </c>
      <c r="H1610" s="832" t="s">
        <v>576</v>
      </c>
      <c r="I1610" s="832" t="s">
        <v>2921</v>
      </c>
      <c r="J1610" s="832" t="s">
        <v>631</v>
      </c>
      <c r="K1610" s="832" t="s">
        <v>2922</v>
      </c>
      <c r="L1610" s="835">
        <v>127.91</v>
      </c>
      <c r="M1610" s="835">
        <v>511.64</v>
      </c>
      <c r="N1610" s="832">
        <v>4</v>
      </c>
      <c r="O1610" s="836">
        <v>4</v>
      </c>
      <c r="P1610" s="835">
        <v>383.73</v>
      </c>
      <c r="Q1610" s="837">
        <v>0.75000000000000011</v>
      </c>
      <c r="R1610" s="832">
        <v>3</v>
      </c>
      <c r="S1610" s="837">
        <v>0.75</v>
      </c>
      <c r="T1610" s="836">
        <v>3</v>
      </c>
      <c r="U1610" s="838">
        <v>0.75</v>
      </c>
    </row>
    <row r="1611" spans="1:21" ht="14.4" customHeight="1" x14ac:dyDescent="0.3">
      <c r="A1611" s="831">
        <v>4</v>
      </c>
      <c r="B1611" s="832" t="s">
        <v>2047</v>
      </c>
      <c r="C1611" s="832" t="s">
        <v>2054</v>
      </c>
      <c r="D1611" s="833" t="s">
        <v>3990</v>
      </c>
      <c r="E1611" s="834" t="s">
        <v>2067</v>
      </c>
      <c r="F1611" s="832" t="s">
        <v>2048</v>
      </c>
      <c r="G1611" s="832" t="s">
        <v>2923</v>
      </c>
      <c r="H1611" s="832" t="s">
        <v>576</v>
      </c>
      <c r="I1611" s="832" t="s">
        <v>2924</v>
      </c>
      <c r="J1611" s="832" t="s">
        <v>1418</v>
      </c>
      <c r="K1611" s="832" t="s">
        <v>2925</v>
      </c>
      <c r="L1611" s="835">
        <v>453.79</v>
      </c>
      <c r="M1611" s="835">
        <v>907.58</v>
      </c>
      <c r="N1611" s="832">
        <v>2</v>
      </c>
      <c r="O1611" s="836">
        <v>1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4</v>
      </c>
      <c r="B1612" s="832" t="s">
        <v>2047</v>
      </c>
      <c r="C1612" s="832" t="s">
        <v>2054</v>
      </c>
      <c r="D1612" s="833" t="s">
        <v>3990</v>
      </c>
      <c r="E1612" s="834" t="s">
        <v>2067</v>
      </c>
      <c r="F1612" s="832" t="s">
        <v>2048</v>
      </c>
      <c r="G1612" s="832" t="s">
        <v>2923</v>
      </c>
      <c r="H1612" s="832" t="s">
        <v>576</v>
      </c>
      <c r="I1612" s="832" t="s">
        <v>2926</v>
      </c>
      <c r="J1612" s="832" t="s">
        <v>1418</v>
      </c>
      <c r="K1612" s="832" t="s">
        <v>2925</v>
      </c>
      <c r="L1612" s="835">
        <v>453.79</v>
      </c>
      <c r="M1612" s="835">
        <v>453.79</v>
      </c>
      <c r="N1612" s="832">
        <v>1</v>
      </c>
      <c r="O1612" s="836">
        <v>0.5</v>
      </c>
      <c r="P1612" s="835">
        <v>453.79</v>
      </c>
      <c r="Q1612" s="837">
        <v>1</v>
      </c>
      <c r="R1612" s="832">
        <v>1</v>
      </c>
      <c r="S1612" s="837">
        <v>1</v>
      </c>
      <c r="T1612" s="836">
        <v>0.5</v>
      </c>
      <c r="U1612" s="838">
        <v>1</v>
      </c>
    </row>
    <row r="1613" spans="1:21" ht="14.4" customHeight="1" x14ac:dyDescent="0.3">
      <c r="A1613" s="831">
        <v>4</v>
      </c>
      <c r="B1613" s="832" t="s">
        <v>2047</v>
      </c>
      <c r="C1613" s="832" t="s">
        <v>2054</v>
      </c>
      <c r="D1613" s="833" t="s">
        <v>3990</v>
      </c>
      <c r="E1613" s="834" t="s">
        <v>2067</v>
      </c>
      <c r="F1613" s="832" t="s">
        <v>2048</v>
      </c>
      <c r="G1613" s="832" t="s">
        <v>2111</v>
      </c>
      <c r="H1613" s="832" t="s">
        <v>628</v>
      </c>
      <c r="I1613" s="832" t="s">
        <v>1820</v>
      </c>
      <c r="J1613" s="832" t="s">
        <v>880</v>
      </c>
      <c r="K1613" s="832" t="s">
        <v>882</v>
      </c>
      <c r="L1613" s="835">
        <v>0</v>
      </c>
      <c r="M1613" s="835">
        <v>0</v>
      </c>
      <c r="N1613" s="832">
        <v>8</v>
      </c>
      <c r="O1613" s="836">
        <v>7</v>
      </c>
      <c r="P1613" s="835">
        <v>0</v>
      </c>
      <c r="Q1613" s="837"/>
      <c r="R1613" s="832">
        <v>7</v>
      </c>
      <c r="S1613" s="837">
        <v>0.875</v>
      </c>
      <c r="T1613" s="836">
        <v>6</v>
      </c>
      <c r="U1613" s="838">
        <v>0.8571428571428571</v>
      </c>
    </row>
    <row r="1614" spans="1:21" ht="14.4" customHeight="1" x14ac:dyDescent="0.3">
      <c r="A1614" s="831">
        <v>4</v>
      </c>
      <c r="B1614" s="832" t="s">
        <v>2047</v>
      </c>
      <c r="C1614" s="832" t="s">
        <v>2054</v>
      </c>
      <c r="D1614" s="833" t="s">
        <v>3990</v>
      </c>
      <c r="E1614" s="834" t="s">
        <v>2067</v>
      </c>
      <c r="F1614" s="832" t="s">
        <v>2048</v>
      </c>
      <c r="G1614" s="832" t="s">
        <v>3172</v>
      </c>
      <c r="H1614" s="832" t="s">
        <v>576</v>
      </c>
      <c r="I1614" s="832" t="s">
        <v>3778</v>
      </c>
      <c r="J1614" s="832" t="s">
        <v>960</v>
      </c>
      <c r="K1614" s="832" t="s">
        <v>3174</v>
      </c>
      <c r="L1614" s="835">
        <v>210.38</v>
      </c>
      <c r="M1614" s="835">
        <v>210.38</v>
      </c>
      <c r="N1614" s="832">
        <v>1</v>
      </c>
      <c r="O1614" s="836">
        <v>0.5</v>
      </c>
      <c r="P1614" s="835">
        <v>210.38</v>
      </c>
      <c r="Q1614" s="837">
        <v>1</v>
      </c>
      <c r="R1614" s="832">
        <v>1</v>
      </c>
      <c r="S1614" s="837">
        <v>1</v>
      </c>
      <c r="T1614" s="836">
        <v>0.5</v>
      </c>
      <c r="U1614" s="838">
        <v>1</v>
      </c>
    </row>
    <row r="1615" spans="1:21" ht="14.4" customHeight="1" x14ac:dyDescent="0.3">
      <c r="A1615" s="831">
        <v>4</v>
      </c>
      <c r="B1615" s="832" t="s">
        <v>2047</v>
      </c>
      <c r="C1615" s="832" t="s">
        <v>2054</v>
      </c>
      <c r="D1615" s="833" t="s">
        <v>3990</v>
      </c>
      <c r="E1615" s="834" t="s">
        <v>2067</v>
      </c>
      <c r="F1615" s="832" t="s">
        <v>2048</v>
      </c>
      <c r="G1615" s="832" t="s">
        <v>2705</v>
      </c>
      <c r="H1615" s="832" t="s">
        <v>576</v>
      </c>
      <c r="I1615" s="832" t="s">
        <v>2706</v>
      </c>
      <c r="J1615" s="832" t="s">
        <v>2707</v>
      </c>
      <c r="K1615" s="832" t="s">
        <v>2708</v>
      </c>
      <c r="L1615" s="835">
        <v>42.54</v>
      </c>
      <c r="M1615" s="835">
        <v>42.54</v>
      </c>
      <c r="N1615" s="832">
        <v>1</v>
      </c>
      <c r="O1615" s="836">
        <v>1</v>
      </c>
      <c r="P1615" s="835">
        <v>42.54</v>
      </c>
      <c r="Q1615" s="837">
        <v>1</v>
      </c>
      <c r="R1615" s="832">
        <v>1</v>
      </c>
      <c r="S1615" s="837">
        <v>1</v>
      </c>
      <c r="T1615" s="836">
        <v>1</v>
      </c>
      <c r="U1615" s="838">
        <v>1</v>
      </c>
    </row>
    <row r="1616" spans="1:21" ht="14.4" customHeight="1" x14ac:dyDescent="0.3">
      <c r="A1616" s="831">
        <v>4</v>
      </c>
      <c r="B1616" s="832" t="s">
        <v>2047</v>
      </c>
      <c r="C1616" s="832" t="s">
        <v>2054</v>
      </c>
      <c r="D1616" s="833" t="s">
        <v>3990</v>
      </c>
      <c r="E1616" s="834" t="s">
        <v>2067</v>
      </c>
      <c r="F1616" s="832" t="s">
        <v>2048</v>
      </c>
      <c r="G1616" s="832" t="s">
        <v>3460</v>
      </c>
      <c r="H1616" s="832" t="s">
        <v>628</v>
      </c>
      <c r="I1616" s="832" t="s">
        <v>3779</v>
      </c>
      <c r="J1616" s="832" t="s">
        <v>3780</v>
      </c>
      <c r="K1616" s="832" t="s">
        <v>3781</v>
      </c>
      <c r="L1616" s="835">
        <v>120.77</v>
      </c>
      <c r="M1616" s="835">
        <v>362.31</v>
      </c>
      <c r="N1616" s="832">
        <v>3</v>
      </c>
      <c r="O1616" s="836">
        <v>1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4</v>
      </c>
      <c r="B1617" s="832" t="s">
        <v>2047</v>
      </c>
      <c r="C1617" s="832" t="s">
        <v>2054</v>
      </c>
      <c r="D1617" s="833" t="s">
        <v>3990</v>
      </c>
      <c r="E1617" s="834" t="s">
        <v>2067</v>
      </c>
      <c r="F1617" s="832" t="s">
        <v>2048</v>
      </c>
      <c r="G1617" s="832" t="s">
        <v>3782</v>
      </c>
      <c r="H1617" s="832" t="s">
        <v>576</v>
      </c>
      <c r="I1617" s="832" t="s">
        <v>3783</v>
      </c>
      <c r="J1617" s="832" t="s">
        <v>3784</v>
      </c>
      <c r="K1617" s="832" t="s">
        <v>3785</v>
      </c>
      <c r="L1617" s="835">
        <v>961.42</v>
      </c>
      <c r="M1617" s="835">
        <v>961.42</v>
      </c>
      <c r="N1617" s="832">
        <v>1</v>
      </c>
      <c r="O1617" s="836">
        <v>1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4</v>
      </c>
      <c r="B1618" s="832" t="s">
        <v>2047</v>
      </c>
      <c r="C1618" s="832" t="s">
        <v>2054</v>
      </c>
      <c r="D1618" s="833" t="s">
        <v>3990</v>
      </c>
      <c r="E1618" s="834" t="s">
        <v>2067</v>
      </c>
      <c r="F1618" s="832" t="s">
        <v>2048</v>
      </c>
      <c r="G1618" s="832" t="s">
        <v>3782</v>
      </c>
      <c r="H1618" s="832" t="s">
        <v>576</v>
      </c>
      <c r="I1618" s="832" t="s">
        <v>3786</v>
      </c>
      <c r="J1618" s="832" t="s">
        <v>3787</v>
      </c>
      <c r="K1618" s="832" t="s">
        <v>3788</v>
      </c>
      <c r="L1618" s="835">
        <v>961.42</v>
      </c>
      <c r="M1618" s="835">
        <v>1922.84</v>
      </c>
      <c r="N1618" s="832">
        <v>2</v>
      </c>
      <c r="O1618" s="836">
        <v>1</v>
      </c>
      <c r="P1618" s="835">
        <v>1922.84</v>
      </c>
      <c r="Q1618" s="837">
        <v>1</v>
      </c>
      <c r="R1618" s="832">
        <v>2</v>
      </c>
      <c r="S1618" s="837">
        <v>1</v>
      </c>
      <c r="T1618" s="836">
        <v>1</v>
      </c>
      <c r="U1618" s="838">
        <v>1</v>
      </c>
    </row>
    <row r="1619" spans="1:21" ht="14.4" customHeight="1" x14ac:dyDescent="0.3">
      <c r="A1619" s="831">
        <v>4</v>
      </c>
      <c r="B1619" s="832" t="s">
        <v>2047</v>
      </c>
      <c r="C1619" s="832" t="s">
        <v>2054</v>
      </c>
      <c r="D1619" s="833" t="s">
        <v>3990</v>
      </c>
      <c r="E1619" s="834" t="s">
        <v>2067</v>
      </c>
      <c r="F1619" s="832" t="s">
        <v>2048</v>
      </c>
      <c r="G1619" s="832" t="s">
        <v>2709</v>
      </c>
      <c r="H1619" s="832" t="s">
        <v>628</v>
      </c>
      <c r="I1619" s="832" t="s">
        <v>1627</v>
      </c>
      <c r="J1619" s="832" t="s">
        <v>1628</v>
      </c>
      <c r="K1619" s="832" t="s">
        <v>1629</v>
      </c>
      <c r="L1619" s="835">
        <v>414.07</v>
      </c>
      <c r="M1619" s="835">
        <v>1242.21</v>
      </c>
      <c r="N1619" s="832">
        <v>3</v>
      </c>
      <c r="O1619" s="836">
        <v>1.5</v>
      </c>
      <c r="P1619" s="835">
        <v>828.14</v>
      </c>
      <c r="Q1619" s="837">
        <v>0.66666666666666663</v>
      </c>
      <c r="R1619" s="832">
        <v>2</v>
      </c>
      <c r="S1619" s="837">
        <v>0.66666666666666663</v>
      </c>
      <c r="T1619" s="836">
        <v>1</v>
      </c>
      <c r="U1619" s="838">
        <v>0.66666666666666663</v>
      </c>
    </row>
    <row r="1620" spans="1:21" ht="14.4" customHeight="1" x14ac:dyDescent="0.3">
      <c r="A1620" s="831">
        <v>4</v>
      </c>
      <c r="B1620" s="832" t="s">
        <v>2047</v>
      </c>
      <c r="C1620" s="832" t="s">
        <v>2054</v>
      </c>
      <c r="D1620" s="833" t="s">
        <v>3990</v>
      </c>
      <c r="E1620" s="834" t="s">
        <v>2067</v>
      </c>
      <c r="F1620" s="832" t="s">
        <v>2048</v>
      </c>
      <c r="G1620" s="832" t="s">
        <v>2127</v>
      </c>
      <c r="H1620" s="832" t="s">
        <v>576</v>
      </c>
      <c r="I1620" s="832" t="s">
        <v>2128</v>
      </c>
      <c r="J1620" s="832" t="s">
        <v>972</v>
      </c>
      <c r="K1620" s="832" t="s">
        <v>2129</v>
      </c>
      <c r="L1620" s="835">
        <v>50.32</v>
      </c>
      <c r="M1620" s="835">
        <v>50.32</v>
      </c>
      <c r="N1620" s="832">
        <v>1</v>
      </c>
      <c r="O1620" s="836">
        <v>0.5</v>
      </c>
      <c r="P1620" s="835">
        <v>50.32</v>
      </c>
      <c r="Q1620" s="837">
        <v>1</v>
      </c>
      <c r="R1620" s="832">
        <v>1</v>
      </c>
      <c r="S1620" s="837">
        <v>1</v>
      </c>
      <c r="T1620" s="836">
        <v>0.5</v>
      </c>
      <c r="U1620" s="838">
        <v>1</v>
      </c>
    </row>
    <row r="1621" spans="1:21" ht="14.4" customHeight="1" x14ac:dyDescent="0.3">
      <c r="A1621" s="831">
        <v>4</v>
      </c>
      <c r="B1621" s="832" t="s">
        <v>2047</v>
      </c>
      <c r="C1621" s="832" t="s">
        <v>2054</v>
      </c>
      <c r="D1621" s="833" t="s">
        <v>3990</v>
      </c>
      <c r="E1621" s="834" t="s">
        <v>2067</v>
      </c>
      <c r="F1621" s="832" t="s">
        <v>2048</v>
      </c>
      <c r="G1621" s="832" t="s">
        <v>2112</v>
      </c>
      <c r="H1621" s="832" t="s">
        <v>576</v>
      </c>
      <c r="I1621" s="832" t="s">
        <v>2145</v>
      </c>
      <c r="J1621" s="832" t="s">
        <v>1020</v>
      </c>
      <c r="K1621" s="832" t="s">
        <v>1984</v>
      </c>
      <c r="L1621" s="835">
        <v>154.36000000000001</v>
      </c>
      <c r="M1621" s="835">
        <v>154.36000000000001</v>
      </c>
      <c r="N1621" s="832">
        <v>1</v>
      </c>
      <c r="O1621" s="836">
        <v>1</v>
      </c>
      <c r="P1621" s="835">
        <v>154.36000000000001</v>
      </c>
      <c r="Q1621" s="837">
        <v>1</v>
      </c>
      <c r="R1621" s="832">
        <v>1</v>
      </c>
      <c r="S1621" s="837">
        <v>1</v>
      </c>
      <c r="T1621" s="836">
        <v>1</v>
      </c>
      <c r="U1621" s="838">
        <v>1</v>
      </c>
    </row>
    <row r="1622" spans="1:21" ht="14.4" customHeight="1" x14ac:dyDescent="0.3">
      <c r="A1622" s="831">
        <v>4</v>
      </c>
      <c r="B1622" s="832" t="s">
        <v>2047</v>
      </c>
      <c r="C1622" s="832" t="s">
        <v>2054</v>
      </c>
      <c r="D1622" s="833" t="s">
        <v>3990</v>
      </c>
      <c r="E1622" s="834" t="s">
        <v>2067</v>
      </c>
      <c r="F1622" s="832" t="s">
        <v>2048</v>
      </c>
      <c r="G1622" s="832" t="s">
        <v>2112</v>
      </c>
      <c r="H1622" s="832" t="s">
        <v>628</v>
      </c>
      <c r="I1622" s="832" t="s">
        <v>1757</v>
      </c>
      <c r="J1622" s="832" t="s">
        <v>1020</v>
      </c>
      <c r="K1622" s="832" t="s">
        <v>1758</v>
      </c>
      <c r="L1622" s="835">
        <v>225.06</v>
      </c>
      <c r="M1622" s="835">
        <v>450.12</v>
      </c>
      <c r="N1622" s="832">
        <v>2</v>
      </c>
      <c r="O1622" s="836">
        <v>1.5</v>
      </c>
      <c r="P1622" s="835">
        <v>450.12</v>
      </c>
      <c r="Q1622" s="837">
        <v>1</v>
      </c>
      <c r="R1622" s="832">
        <v>2</v>
      </c>
      <c r="S1622" s="837">
        <v>1</v>
      </c>
      <c r="T1622" s="836">
        <v>1.5</v>
      </c>
      <c r="U1622" s="838">
        <v>1</v>
      </c>
    </row>
    <row r="1623" spans="1:21" ht="14.4" customHeight="1" x14ac:dyDescent="0.3">
      <c r="A1623" s="831">
        <v>4</v>
      </c>
      <c r="B1623" s="832" t="s">
        <v>2047</v>
      </c>
      <c r="C1623" s="832" t="s">
        <v>2054</v>
      </c>
      <c r="D1623" s="833" t="s">
        <v>3990</v>
      </c>
      <c r="E1623" s="834" t="s">
        <v>2067</v>
      </c>
      <c r="F1623" s="832" t="s">
        <v>2048</v>
      </c>
      <c r="G1623" s="832" t="s">
        <v>2112</v>
      </c>
      <c r="H1623" s="832" t="s">
        <v>576</v>
      </c>
      <c r="I1623" s="832" t="s">
        <v>3333</v>
      </c>
      <c r="J1623" s="832" t="s">
        <v>1020</v>
      </c>
      <c r="K1623" s="832" t="s">
        <v>1758</v>
      </c>
      <c r="L1623" s="835">
        <v>225.06</v>
      </c>
      <c r="M1623" s="835">
        <v>1125.3000000000002</v>
      </c>
      <c r="N1623" s="832">
        <v>5</v>
      </c>
      <c r="O1623" s="836">
        <v>3</v>
      </c>
      <c r="P1623" s="835">
        <v>675.18000000000006</v>
      </c>
      <c r="Q1623" s="837">
        <v>0.6</v>
      </c>
      <c r="R1623" s="832">
        <v>3</v>
      </c>
      <c r="S1623" s="837">
        <v>0.6</v>
      </c>
      <c r="T1623" s="836">
        <v>1.5</v>
      </c>
      <c r="U1623" s="838">
        <v>0.5</v>
      </c>
    </row>
    <row r="1624" spans="1:21" ht="14.4" customHeight="1" x14ac:dyDescent="0.3">
      <c r="A1624" s="831">
        <v>4</v>
      </c>
      <c r="B1624" s="832" t="s">
        <v>2047</v>
      </c>
      <c r="C1624" s="832" t="s">
        <v>2054</v>
      </c>
      <c r="D1624" s="833" t="s">
        <v>3990</v>
      </c>
      <c r="E1624" s="834" t="s">
        <v>2067</v>
      </c>
      <c r="F1624" s="832" t="s">
        <v>2048</v>
      </c>
      <c r="G1624" s="832" t="s">
        <v>2112</v>
      </c>
      <c r="H1624" s="832" t="s">
        <v>576</v>
      </c>
      <c r="I1624" s="832" t="s">
        <v>2113</v>
      </c>
      <c r="J1624" s="832" t="s">
        <v>1020</v>
      </c>
      <c r="K1624" s="832" t="s">
        <v>1984</v>
      </c>
      <c r="L1624" s="835">
        <v>154.36000000000001</v>
      </c>
      <c r="M1624" s="835">
        <v>154.36000000000001</v>
      </c>
      <c r="N1624" s="832">
        <v>1</v>
      </c>
      <c r="O1624" s="836">
        <v>0.5</v>
      </c>
      <c r="P1624" s="835">
        <v>154.36000000000001</v>
      </c>
      <c r="Q1624" s="837">
        <v>1</v>
      </c>
      <c r="R1624" s="832">
        <v>1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4</v>
      </c>
      <c r="B1625" s="832" t="s">
        <v>2047</v>
      </c>
      <c r="C1625" s="832" t="s">
        <v>2054</v>
      </c>
      <c r="D1625" s="833" t="s">
        <v>3990</v>
      </c>
      <c r="E1625" s="834" t="s">
        <v>2067</v>
      </c>
      <c r="F1625" s="832" t="s">
        <v>2048</v>
      </c>
      <c r="G1625" s="832" t="s">
        <v>2146</v>
      </c>
      <c r="H1625" s="832" t="s">
        <v>576</v>
      </c>
      <c r="I1625" s="832" t="s">
        <v>2147</v>
      </c>
      <c r="J1625" s="832" t="s">
        <v>2148</v>
      </c>
      <c r="K1625" s="832" t="s">
        <v>2149</v>
      </c>
      <c r="L1625" s="835">
        <v>374.79</v>
      </c>
      <c r="M1625" s="835">
        <v>5996.64</v>
      </c>
      <c r="N1625" s="832">
        <v>16</v>
      </c>
      <c r="O1625" s="836">
        <v>0.5</v>
      </c>
      <c r="P1625" s="835">
        <v>5996.64</v>
      </c>
      <c r="Q1625" s="837">
        <v>1</v>
      </c>
      <c r="R1625" s="832">
        <v>16</v>
      </c>
      <c r="S1625" s="837">
        <v>1</v>
      </c>
      <c r="T1625" s="836">
        <v>0.5</v>
      </c>
      <c r="U1625" s="838">
        <v>1</v>
      </c>
    </row>
    <row r="1626" spans="1:21" ht="14.4" customHeight="1" x14ac:dyDescent="0.3">
      <c r="A1626" s="831">
        <v>4</v>
      </c>
      <c r="B1626" s="832" t="s">
        <v>2047</v>
      </c>
      <c r="C1626" s="832" t="s">
        <v>2054</v>
      </c>
      <c r="D1626" s="833" t="s">
        <v>3990</v>
      </c>
      <c r="E1626" s="834" t="s">
        <v>2067</v>
      </c>
      <c r="F1626" s="832" t="s">
        <v>2048</v>
      </c>
      <c r="G1626" s="832" t="s">
        <v>2939</v>
      </c>
      <c r="H1626" s="832" t="s">
        <v>576</v>
      </c>
      <c r="I1626" s="832" t="s">
        <v>2940</v>
      </c>
      <c r="J1626" s="832" t="s">
        <v>623</v>
      </c>
      <c r="K1626" s="832" t="s">
        <v>2941</v>
      </c>
      <c r="L1626" s="835">
        <v>0</v>
      </c>
      <c r="M1626" s="835">
        <v>0</v>
      </c>
      <c r="N1626" s="832">
        <v>2</v>
      </c>
      <c r="O1626" s="836">
        <v>2</v>
      </c>
      <c r="P1626" s="835">
        <v>0</v>
      </c>
      <c r="Q1626" s="837"/>
      <c r="R1626" s="832">
        <v>2</v>
      </c>
      <c r="S1626" s="837">
        <v>1</v>
      </c>
      <c r="T1626" s="836">
        <v>2</v>
      </c>
      <c r="U1626" s="838">
        <v>1</v>
      </c>
    </row>
    <row r="1627" spans="1:21" ht="14.4" customHeight="1" x14ac:dyDescent="0.3">
      <c r="A1627" s="831">
        <v>4</v>
      </c>
      <c r="B1627" s="832" t="s">
        <v>2047</v>
      </c>
      <c r="C1627" s="832" t="s">
        <v>2054</v>
      </c>
      <c r="D1627" s="833" t="s">
        <v>3990</v>
      </c>
      <c r="E1627" s="834" t="s">
        <v>2067</v>
      </c>
      <c r="F1627" s="832" t="s">
        <v>2049</v>
      </c>
      <c r="G1627" s="832" t="s">
        <v>2114</v>
      </c>
      <c r="H1627" s="832" t="s">
        <v>576</v>
      </c>
      <c r="I1627" s="832" t="s">
        <v>2253</v>
      </c>
      <c r="J1627" s="832" t="s">
        <v>2116</v>
      </c>
      <c r="K1627" s="832"/>
      <c r="L1627" s="835">
        <v>0</v>
      </c>
      <c r="M1627" s="835">
        <v>0</v>
      </c>
      <c r="N1627" s="832">
        <v>1</v>
      </c>
      <c r="O1627" s="836">
        <v>0.5</v>
      </c>
      <c r="P1627" s="835">
        <v>0</v>
      </c>
      <c r="Q1627" s="837"/>
      <c r="R1627" s="832">
        <v>1</v>
      </c>
      <c r="S1627" s="837">
        <v>1</v>
      </c>
      <c r="T1627" s="836">
        <v>0.5</v>
      </c>
      <c r="U1627" s="838">
        <v>1</v>
      </c>
    </row>
    <row r="1628" spans="1:21" ht="14.4" customHeight="1" x14ac:dyDescent="0.3">
      <c r="A1628" s="831">
        <v>4</v>
      </c>
      <c r="B1628" s="832" t="s">
        <v>2047</v>
      </c>
      <c r="C1628" s="832" t="s">
        <v>2054</v>
      </c>
      <c r="D1628" s="833" t="s">
        <v>3990</v>
      </c>
      <c r="E1628" s="834" t="s">
        <v>2067</v>
      </c>
      <c r="F1628" s="832" t="s">
        <v>2049</v>
      </c>
      <c r="G1628" s="832" t="s">
        <v>2114</v>
      </c>
      <c r="H1628" s="832" t="s">
        <v>576</v>
      </c>
      <c r="I1628" s="832" t="s">
        <v>2115</v>
      </c>
      <c r="J1628" s="832" t="s">
        <v>2116</v>
      </c>
      <c r="K1628" s="832"/>
      <c r="L1628" s="835">
        <v>0</v>
      </c>
      <c r="M1628" s="835">
        <v>0</v>
      </c>
      <c r="N1628" s="832">
        <v>4</v>
      </c>
      <c r="O1628" s="836">
        <v>3</v>
      </c>
      <c r="P1628" s="835">
        <v>0</v>
      </c>
      <c r="Q1628" s="837"/>
      <c r="R1628" s="832">
        <v>4</v>
      </c>
      <c r="S1628" s="837">
        <v>1</v>
      </c>
      <c r="T1628" s="836">
        <v>3</v>
      </c>
      <c r="U1628" s="838">
        <v>1</v>
      </c>
    </row>
    <row r="1629" spans="1:21" ht="14.4" customHeight="1" x14ac:dyDescent="0.3">
      <c r="A1629" s="831">
        <v>4</v>
      </c>
      <c r="B1629" s="832" t="s">
        <v>2047</v>
      </c>
      <c r="C1629" s="832" t="s">
        <v>2054</v>
      </c>
      <c r="D1629" s="833" t="s">
        <v>3990</v>
      </c>
      <c r="E1629" s="834" t="s">
        <v>2067</v>
      </c>
      <c r="F1629" s="832" t="s">
        <v>2050</v>
      </c>
      <c r="G1629" s="832" t="s">
        <v>2114</v>
      </c>
      <c r="H1629" s="832" t="s">
        <v>576</v>
      </c>
      <c r="I1629" s="832" t="s">
        <v>2717</v>
      </c>
      <c r="J1629" s="832" t="s">
        <v>2718</v>
      </c>
      <c r="K1629" s="832" t="s">
        <v>2716</v>
      </c>
      <c r="L1629" s="835">
        <v>0</v>
      </c>
      <c r="M1629" s="835">
        <v>0</v>
      </c>
      <c r="N1629" s="832">
        <v>1</v>
      </c>
      <c r="O1629" s="836">
        <v>1</v>
      </c>
      <c r="P1629" s="835"/>
      <c r="Q1629" s="837"/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4</v>
      </c>
      <c r="B1630" s="832" t="s">
        <v>2047</v>
      </c>
      <c r="C1630" s="832" t="s">
        <v>2054</v>
      </c>
      <c r="D1630" s="833" t="s">
        <v>3990</v>
      </c>
      <c r="E1630" s="834" t="s">
        <v>2067</v>
      </c>
      <c r="F1630" s="832" t="s">
        <v>2050</v>
      </c>
      <c r="G1630" s="832" t="s">
        <v>2633</v>
      </c>
      <c r="H1630" s="832" t="s">
        <v>576</v>
      </c>
      <c r="I1630" s="832" t="s">
        <v>3789</v>
      </c>
      <c r="J1630" s="832" t="s">
        <v>3790</v>
      </c>
      <c r="K1630" s="832" t="s">
        <v>2284</v>
      </c>
      <c r="L1630" s="835">
        <v>255.41</v>
      </c>
      <c r="M1630" s="835">
        <v>255.41</v>
      </c>
      <c r="N1630" s="832">
        <v>1</v>
      </c>
      <c r="O1630" s="836">
        <v>1</v>
      </c>
      <c r="P1630" s="835">
        <v>255.41</v>
      </c>
      <c r="Q1630" s="837">
        <v>1</v>
      </c>
      <c r="R1630" s="832">
        <v>1</v>
      </c>
      <c r="S1630" s="837">
        <v>1</v>
      </c>
      <c r="T1630" s="836">
        <v>1</v>
      </c>
      <c r="U1630" s="838">
        <v>1</v>
      </c>
    </row>
    <row r="1631" spans="1:21" ht="14.4" customHeight="1" x14ac:dyDescent="0.3">
      <c r="A1631" s="831">
        <v>4</v>
      </c>
      <c r="B1631" s="832" t="s">
        <v>2047</v>
      </c>
      <c r="C1631" s="832" t="s">
        <v>2054</v>
      </c>
      <c r="D1631" s="833" t="s">
        <v>3990</v>
      </c>
      <c r="E1631" s="834" t="s">
        <v>2067</v>
      </c>
      <c r="F1631" s="832" t="s">
        <v>2050</v>
      </c>
      <c r="G1631" s="832" t="s">
        <v>2633</v>
      </c>
      <c r="H1631" s="832" t="s">
        <v>576</v>
      </c>
      <c r="I1631" s="832" t="s">
        <v>2637</v>
      </c>
      <c r="J1631" s="832" t="s">
        <v>2638</v>
      </c>
      <c r="K1631" s="832" t="s">
        <v>2639</v>
      </c>
      <c r="L1631" s="835">
        <v>100</v>
      </c>
      <c r="M1631" s="835">
        <v>2100</v>
      </c>
      <c r="N1631" s="832">
        <v>21</v>
      </c>
      <c r="O1631" s="836">
        <v>10</v>
      </c>
      <c r="P1631" s="835">
        <v>2100</v>
      </c>
      <c r="Q1631" s="837">
        <v>1</v>
      </c>
      <c r="R1631" s="832">
        <v>21</v>
      </c>
      <c r="S1631" s="837">
        <v>1</v>
      </c>
      <c r="T1631" s="836">
        <v>10</v>
      </c>
      <c r="U1631" s="838">
        <v>1</v>
      </c>
    </row>
    <row r="1632" spans="1:21" ht="14.4" customHeight="1" x14ac:dyDescent="0.3">
      <c r="A1632" s="831">
        <v>4</v>
      </c>
      <c r="B1632" s="832" t="s">
        <v>2047</v>
      </c>
      <c r="C1632" s="832" t="s">
        <v>2054</v>
      </c>
      <c r="D1632" s="833" t="s">
        <v>3990</v>
      </c>
      <c r="E1632" s="834" t="s">
        <v>2067</v>
      </c>
      <c r="F1632" s="832" t="s">
        <v>2050</v>
      </c>
      <c r="G1632" s="832" t="s">
        <v>2633</v>
      </c>
      <c r="H1632" s="832" t="s">
        <v>576</v>
      </c>
      <c r="I1632" s="832" t="s">
        <v>2640</v>
      </c>
      <c r="J1632" s="832" t="s">
        <v>2641</v>
      </c>
      <c r="K1632" s="832" t="s">
        <v>2642</v>
      </c>
      <c r="L1632" s="835">
        <v>120</v>
      </c>
      <c r="M1632" s="835">
        <v>120</v>
      </c>
      <c r="N1632" s="832">
        <v>1</v>
      </c>
      <c r="O1632" s="836">
        <v>1</v>
      </c>
      <c r="P1632" s="835">
        <v>120</v>
      </c>
      <c r="Q1632" s="837">
        <v>1</v>
      </c>
      <c r="R1632" s="832">
        <v>1</v>
      </c>
      <c r="S1632" s="837">
        <v>1</v>
      </c>
      <c r="T1632" s="836">
        <v>1</v>
      </c>
      <c r="U1632" s="838">
        <v>1</v>
      </c>
    </row>
    <row r="1633" spans="1:21" ht="14.4" customHeight="1" x14ac:dyDescent="0.3">
      <c r="A1633" s="831">
        <v>4</v>
      </c>
      <c r="B1633" s="832" t="s">
        <v>2047</v>
      </c>
      <c r="C1633" s="832" t="s">
        <v>2054</v>
      </c>
      <c r="D1633" s="833" t="s">
        <v>3990</v>
      </c>
      <c r="E1633" s="834" t="s">
        <v>2067</v>
      </c>
      <c r="F1633" s="832" t="s">
        <v>2050</v>
      </c>
      <c r="G1633" s="832" t="s">
        <v>2633</v>
      </c>
      <c r="H1633" s="832" t="s">
        <v>576</v>
      </c>
      <c r="I1633" s="832" t="s">
        <v>3791</v>
      </c>
      <c r="J1633" s="832" t="s">
        <v>3792</v>
      </c>
      <c r="K1633" s="832" t="s">
        <v>3793</v>
      </c>
      <c r="L1633" s="835">
        <v>1070.3599999999999</v>
      </c>
      <c r="M1633" s="835">
        <v>2140.7199999999998</v>
      </c>
      <c r="N1633" s="832">
        <v>2</v>
      </c>
      <c r="O1633" s="836">
        <v>1</v>
      </c>
      <c r="P1633" s="835">
        <v>2140.7199999999998</v>
      </c>
      <c r="Q1633" s="837">
        <v>1</v>
      </c>
      <c r="R1633" s="832">
        <v>2</v>
      </c>
      <c r="S1633" s="837">
        <v>1</v>
      </c>
      <c r="T1633" s="836">
        <v>1</v>
      </c>
      <c r="U1633" s="838">
        <v>1</v>
      </c>
    </row>
    <row r="1634" spans="1:21" ht="14.4" customHeight="1" x14ac:dyDescent="0.3">
      <c r="A1634" s="831">
        <v>4</v>
      </c>
      <c r="B1634" s="832" t="s">
        <v>2047</v>
      </c>
      <c r="C1634" s="832" t="s">
        <v>2054</v>
      </c>
      <c r="D1634" s="833" t="s">
        <v>3990</v>
      </c>
      <c r="E1634" s="834" t="s">
        <v>2067</v>
      </c>
      <c r="F1634" s="832" t="s">
        <v>2050</v>
      </c>
      <c r="G1634" s="832" t="s">
        <v>2633</v>
      </c>
      <c r="H1634" s="832" t="s">
        <v>576</v>
      </c>
      <c r="I1634" s="832" t="s">
        <v>3794</v>
      </c>
      <c r="J1634" s="832" t="s">
        <v>3795</v>
      </c>
      <c r="K1634" s="832" t="s">
        <v>3796</v>
      </c>
      <c r="L1634" s="835">
        <v>740.48</v>
      </c>
      <c r="M1634" s="835">
        <v>1480.96</v>
      </c>
      <c r="N1634" s="832">
        <v>2</v>
      </c>
      <c r="O1634" s="836">
        <v>1</v>
      </c>
      <c r="P1634" s="835">
        <v>1480.96</v>
      </c>
      <c r="Q1634" s="837">
        <v>1</v>
      </c>
      <c r="R1634" s="832">
        <v>2</v>
      </c>
      <c r="S1634" s="837">
        <v>1</v>
      </c>
      <c r="T1634" s="836">
        <v>1</v>
      </c>
      <c r="U1634" s="838">
        <v>1</v>
      </c>
    </row>
    <row r="1635" spans="1:21" ht="14.4" customHeight="1" x14ac:dyDescent="0.3">
      <c r="A1635" s="831">
        <v>4</v>
      </c>
      <c r="B1635" s="832" t="s">
        <v>2047</v>
      </c>
      <c r="C1635" s="832" t="s">
        <v>2054</v>
      </c>
      <c r="D1635" s="833" t="s">
        <v>3990</v>
      </c>
      <c r="E1635" s="834" t="s">
        <v>2067</v>
      </c>
      <c r="F1635" s="832" t="s">
        <v>2050</v>
      </c>
      <c r="G1635" s="832" t="s">
        <v>2643</v>
      </c>
      <c r="H1635" s="832" t="s">
        <v>576</v>
      </c>
      <c r="I1635" s="832" t="s">
        <v>2644</v>
      </c>
      <c r="J1635" s="832" t="s">
        <v>2645</v>
      </c>
      <c r="K1635" s="832" t="s">
        <v>2646</v>
      </c>
      <c r="L1635" s="835">
        <v>410</v>
      </c>
      <c r="M1635" s="835">
        <v>4100</v>
      </c>
      <c r="N1635" s="832">
        <v>10</v>
      </c>
      <c r="O1635" s="836">
        <v>10</v>
      </c>
      <c r="P1635" s="835">
        <v>3690</v>
      </c>
      <c r="Q1635" s="837">
        <v>0.9</v>
      </c>
      <c r="R1635" s="832">
        <v>9</v>
      </c>
      <c r="S1635" s="837">
        <v>0.9</v>
      </c>
      <c r="T1635" s="836">
        <v>9</v>
      </c>
      <c r="U1635" s="838">
        <v>0.9</v>
      </c>
    </row>
    <row r="1636" spans="1:21" ht="14.4" customHeight="1" x14ac:dyDescent="0.3">
      <c r="A1636" s="831">
        <v>4</v>
      </c>
      <c r="B1636" s="832" t="s">
        <v>2047</v>
      </c>
      <c r="C1636" s="832" t="s">
        <v>2054</v>
      </c>
      <c r="D1636" s="833" t="s">
        <v>3990</v>
      </c>
      <c r="E1636" s="834" t="s">
        <v>2067</v>
      </c>
      <c r="F1636" s="832" t="s">
        <v>2050</v>
      </c>
      <c r="G1636" s="832" t="s">
        <v>2643</v>
      </c>
      <c r="H1636" s="832" t="s">
        <v>576</v>
      </c>
      <c r="I1636" s="832" t="s">
        <v>2727</v>
      </c>
      <c r="J1636" s="832" t="s">
        <v>2728</v>
      </c>
      <c r="K1636" s="832" t="s">
        <v>2729</v>
      </c>
      <c r="L1636" s="835">
        <v>566</v>
      </c>
      <c r="M1636" s="835">
        <v>1698</v>
      </c>
      <c r="N1636" s="832">
        <v>3</v>
      </c>
      <c r="O1636" s="836">
        <v>3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4</v>
      </c>
      <c r="B1637" s="832" t="s">
        <v>2047</v>
      </c>
      <c r="C1637" s="832" t="s">
        <v>2054</v>
      </c>
      <c r="D1637" s="833" t="s">
        <v>3990</v>
      </c>
      <c r="E1637" s="834" t="s">
        <v>2067</v>
      </c>
      <c r="F1637" s="832" t="s">
        <v>2050</v>
      </c>
      <c r="G1637" s="832" t="s">
        <v>2643</v>
      </c>
      <c r="H1637" s="832" t="s">
        <v>576</v>
      </c>
      <c r="I1637" s="832" t="s">
        <v>3797</v>
      </c>
      <c r="J1637" s="832" t="s">
        <v>2645</v>
      </c>
      <c r="K1637" s="832" t="s">
        <v>3798</v>
      </c>
      <c r="L1637" s="835">
        <v>410</v>
      </c>
      <c r="M1637" s="835">
        <v>410</v>
      </c>
      <c r="N1637" s="832">
        <v>1</v>
      </c>
      <c r="O1637" s="836">
        <v>1</v>
      </c>
      <c r="P1637" s="835">
        <v>410</v>
      </c>
      <c r="Q1637" s="837">
        <v>1</v>
      </c>
      <c r="R1637" s="832">
        <v>1</v>
      </c>
      <c r="S1637" s="837">
        <v>1</v>
      </c>
      <c r="T1637" s="836">
        <v>1</v>
      </c>
      <c r="U1637" s="838">
        <v>1</v>
      </c>
    </row>
    <row r="1638" spans="1:21" ht="14.4" customHeight="1" x14ac:dyDescent="0.3">
      <c r="A1638" s="831">
        <v>4</v>
      </c>
      <c r="B1638" s="832" t="s">
        <v>2047</v>
      </c>
      <c r="C1638" s="832" t="s">
        <v>2054</v>
      </c>
      <c r="D1638" s="833" t="s">
        <v>3990</v>
      </c>
      <c r="E1638" s="834" t="s">
        <v>2067</v>
      </c>
      <c r="F1638" s="832" t="s">
        <v>2050</v>
      </c>
      <c r="G1638" s="832" t="s">
        <v>2647</v>
      </c>
      <c r="H1638" s="832" t="s">
        <v>576</v>
      </c>
      <c r="I1638" s="832" t="s">
        <v>2648</v>
      </c>
      <c r="J1638" s="832" t="s">
        <v>2649</v>
      </c>
      <c r="K1638" s="832" t="s">
        <v>2650</v>
      </c>
      <c r="L1638" s="835">
        <v>900</v>
      </c>
      <c r="M1638" s="835">
        <v>18900</v>
      </c>
      <c r="N1638" s="832">
        <v>21</v>
      </c>
      <c r="O1638" s="836">
        <v>21</v>
      </c>
      <c r="P1638" s="835">
        <v>15300</v>
      </c>
      <c r="Q1638" s="837">
        <v>0.80952380952380953</v>
      </c>
      <c r="R1638" s="832">
        <v>17</v>
      </c>
      <c r="S1638" s="837">
        <v>0.80952380952380953</v>
      </c>
      <c r="T1638" s="836">
        <v>17</v>
      </c>
      <c r="U1638" s="838">
        <v>0.80952380952380953</v>
      </c>
    </row>
    <row r="1639" spans="1:21" ht="14.4" customHeight="1" x14ac:dyDescent="0.3">
      <c r="A1639" s="831">
        <v>4</v>
      </c>
      <c r="B1639" s="832" t="s">
        <v>2047</v>
      </c>
      <c r="C1639" s="832" t="s">
        <v>2054</v>
      </c>
      <c r="D1639" s="833" t="s">
        <v>3990</v>
      </c>
      <c r="E1639" s="834" t="s">
        <v>2067</v>
      </c>
      <c r="F1639" s="832" t="s">
        <v>2050</v>
      </c>
      <c r="G1639" s="832" t="s">
        <v>2647</v>
      </c>
      <c r="H1639" s="832" t="s">
        <v>576</v>
      </c>
      <c r="I1639" s="832" t="s">
        <v>2730</v>
      </c>
      <c r="J1639" s="832" t="s">
        <v>2731</v>
      </c>
      <c r="K1639" s="832" t="s">
        <v>2732</v>
      </c>
      <c r="L1639" s="835">
        <v>378.48</v>
      </c>
      <c r="M1639" s="835">
        <v>378.48</v>
      </c>
      <c r="N1639" s="832">
        <v>1</v>
      </c>
      <c r="O1639" s="836">
        <v>1</v>
      </c>
      <c r="P1639" s="835">
        <v>378.48</v>
      </c>
      <c r="Q1639" s="837">
        <v>1</v>
      </c>
      <c r="R1639" s="832">
        <v>1</v>
      </c>
      <c r="S1639" s="837">
        <v>1</v>
      </c>
      <c r="T1639" s="836">
        <v>1</v>
      </c>
      <c r="U1639" s="838">
        <v>1</v>
      </c>
    </row>
    <row r="1640" spans="1:21" ht="14.4" customHeight="1" x14ac:dyDescent="0.3">
      <c r="A1640" s="831">
        <v>4</v>
      </c>
      <c r="B1640" s="832" t="s">
        <v>2047</v>
      </c>
      <c r="C1640" s="832" t="s">
        <v>2054</v>
      </c>
      <c r="D1640" s="833" t="s">
        <v>3990</v>
      </c>
      <c r="E1640" s="834" t="s">
        <v>2067</v>
      </c>
      <c r="F1640" s="832" t="s">
        <v>2050</v>
      </c>
      <c r="G1640" s="832" t="s">
        <v>2647</v>
      </c>
      <c r="H1640" s="832" t="s">
        <v>576</v>
      </c>
      <c r="I1640" s="832" t="s">
        <v>2733</v>
      </c>
      <c r="J1640" s="832" t="s">
        <v>2734</v>
      </c>
      <c r="K1640" s="832" t="s">
        <v>2735</v>
      </c>
      <c r="L1640" s="835">
        <v>378.48</v>
      </c>
      <c r="M1640" s="835">
        <v>756.96</v>
      </c>
      <c r="N1640" s="832">
        <v>2</v>
      </c>
      <c r="O1640" s="836">
        <v>2</v>
      </c>
      <c r="P1640" s="835">
        <v>756.96</v>
      </c>
      <c r="Q1640" s="837">
        <v>1</v>
      </c>
      <c r="R1640" s="832">
        <v>2</v>
      </c>
      <c r="S1640" s="837">
        <v>1</v>
      </c>
      <c r="T1640" s="836">
        <v>2</v>
      </c>
      <c r="U1640" s="838">
        <v>1</v>
      </c>
    </row>
    <row r="1641" spans="1:21" ht="14.4" customHeight="1" x14ac:dyDescent="0.3">
      <c r="A1641" s="831">
        <v>4</v>
      </c>
      <c r="B1641" s="832" t="s">
        <v>2047</v>
      </c>
      <c r="C1641" s="832" t="s">
        <v>2054</v>
      </c>
      <c r="D1641" s="833" t="s">
        <v>3990</v>
      </c>
      <c r="E1641" s="834" t="s">
        <v>2067</v>
      </c>
      <c r="F1641" s="832" t="s">
        <v>2050</v>
      </c>
      <c r="G1641" s="832" t="s">
        <v>2647</v>
      </c>
      <c r="H1641" s="832" t="s">
        <v>576</v>
      </c>
      <c r="I1641" s="832" t="s">
        <v>2654</v>
      </c>
      <c r="J1641" s="832" t="s">
        <v>2655</v>
      </c>
      <c r="K1641" s="832" t="s">
        <v>2656</v>
      </c>
      <c r="L1641" s="835">
        <v>906.78000000000009</v>
      </c>
      <c r="M1641" s="835">
        <v>906.78000000000009</v>
      </c>
      <c r="N1641" s="832">
        <v>1</v>
      </c>
      <c r="O1641" s="836">
        <v>1</v>
      </c>
      <c r="P1641" s="835">
        <v>906.78000000000009</v>
      </c>
      <c r="Q1641" s="837">
        <v>1</v>
      </c>
      <c r="R1641" s="832">
        <v>1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4</v>
      </c>
      <c r="B1642" s="832" t="s">
        <v>2047</v>
      </c>
      <c r="C1642" s="832" t="s">
        <v>2054</v>
      </c>
      <c r="D1642" s="833" t="s">
        <v>3990</v>
      </c>
      <c r="E1642" s="834" t="s">
        <v>2067</v>
      </c>
      <c r="F1642" s="832" t="s">
        <v>2050</v>
      </c>
      <c r="G1642" s="832" t="s">
        <v>2647</v>
      </c>
      <c r="H1642" s="832" t="s">
        <v>576</v>
      </c>
      <c r="I1642" s="832" t="s">
        <v>3799</v>
      </c>
      <c r="J1642" s="832" t="s">
        <v>3800</v>
      </c>
      <c r="K1642" s="832" t="s">
        <v>3801</v>
      </c>
      <c r="L1642" s="835">
        <v>1097.25</v>
      </c>
      <c r="M1642" s="835">
        <v>1097.25</v>
      </c>
      <c r="N1642" s="832">
        <v>1</v>
      </c>
      <c r="O1642" s="836">
        <v>1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4</v>
      </c>
      <c r="B1643" s="832" t="s">
        <v>2047</v>
      </c>
      <c r="C1643" s="832" t="s">
        <v>2054</v>
      </c>
      <c r="D1643" s="833" t="s">
        <v>3990</v>
      </c>
      <c r="E1643" s="834" t="s">
        <v>2085</v>
      </c>
      <c r="F1643" s="832" t="s">
        <v>2048</v>
      </c>
      <c r="G1643" s="832" t="s">
        <v>2197</v>
      </c>
      <c r="H1643" s="832" t="s">
        <v>576</v>
      </c>
      <c r="I1643" s="832" t="s">
        <v>3802</v>
      </c>
      <c r="J1643" s="832" t="s">
        <v>2199</v>
      </c>
      <c r="K1643" s="832" t="s">
        <v>3803</v>
      </c>
      <c r="L1643" s="835">
        <v>1295.6400000000001</v>
      </c>
      <c r="M1643" s="835">
        <v>1295.6400000000001</v>
      </c>
      <c r="N1643" s="832">
        <v>1</v>
      </c>
      <c r="O1643" s="836">
        <v>0.5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4</v>
      </c>
      <c r="B1644" s="832" t="s">
        <v>2047</v>
      </c>
      <c r="C1644" s="832" t="s">
        <v>2054</v>
      </c>
      <c r="D1644" s="833" t="s">
        <v>3990</v>
      </c>
      <c r="E1644" s="834" t="s">
        <v>2085</v>
      </c>
      <c r="F1644" s="832" t="s">
        <v>2048</v>
      </c>
      <c r="G1644" s="832" t="s">
        <v>2810</v>
      </c>
      <c r="H1644" s="832" t="s">
        <v>628</v>
      </c>
      <c r="I1644" s="832" t="s">
        <v>2035</v>
      </c>
      <c r="J1644" s="832" t="s">
        <v>1840</v>
      </c>
      <c r="K1644" s="832" t="s">
        <v>2036</v>
      </c>
      <c r="L1644" s="835">
        <v>9.4</v>
      </c>
      <c r="M1644" s="835">
        <v>9.4</v>
      </c>
      <c r="N1644" s="832">
        <v>1</v>
      </c>
      <c r="O1644" s="836">
        <v>0.5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4</v>
      </c>
      <c r="B1645" s="832" t="s">
        <v>2047</v>
      </c>
      <c r="C1645" s="832" t="s">
        <v>2054</v>
      </c>
      <c r="D1645" s="833" t="s">
        <v>3990</v>
      </c>
      <c r="E1645" s="834" t="s">
        <v>2085</v>
      </c>
      <c r="F1645" s="832" t="s">
        <v>2048</v>
      </c>
      <c r="G1645" s="832" t="s">
        <v>3804</v>
      </c>
      <c r="H1645" s="832" t="s">
        <v>628</v>
      </c>
      <c r="I1645" s="832" t="s">
        <v>1934</v>
      </c>
      <c r="J1645" s="832" t="s">
        <v>1099</v>
      </c>
      <c r="K1645" s="832" t="s">
        <v>1935</v>
      </c>
      <c r="L1645" s="835">
        <v>0</v>
      </c>
      <c r="M1645" s="835">
        <v>0</v>
      </c>
      <c r="N1645" s="832">
        <v>1</v>
      </c>
      <c r="O1645" s="836">
        <v>0.5</v>
      </c>
      <c r="P1645" s="835">
        <v>0</v>
      </c>
      <c r="Q1645" s="837"/>
      <c r="R1645" s="832">
        <v>1</v>
      </c>
      <c r="S1645" s="837">
        <v>1</v>
      </c>
      <c r="T1645" s="836">
        <v>0.5</v>
      </c>
      <c r="U1645" s="838">
        <v>1</v>
      </c>
    </row>
    <row r="1646" spans="1:21" ht="14.4" customHeight="1" x14ac:dyDescent="0.3">
      <c r="A1646" s="831">
        <v>4</v>
      </c>
      <c r="B1646" s="832" t="s">
        <v>2047</v>
      </c>
      <c r="C1646" s="832" t="s">
        <v>2054</v>
      </c>
      <c r="D1646" s="833" t="s">
        <v>3990</v>
      </c>
      <c r="E1646" s="834" t="s">
        <v>2085</v>
      </c>
      <c r="F1646" s="832" t="s">
        <v>2048</v>
      </c>
      <c r="G1646" s="832" t="s">
        <v>2746</v>
      </c>
      <c r="H1646" s="832" t="s">
        <v>576</v>
      </c>
      <c r="I1646" s="832" t="s">
        <v>3723</v>
      </c>
      <c r="J1646" s="832" t="s">
        <v>2748</v>
      </c>
      <c r="K1646" s="832" t="s">
        <v>832</v>
      </c>
      <c r="L1646" s="835">
        <v>0</v>
      </c>
      <c r="M1646" s="835">
        <v>0</v>
      </c>
      <c r="N1646" s="832">
        <v>1</v>
      </c>
      <c r="O1646" s="836">
        <v>0.5</v>
      </c>
      <c r="P1646" s="835">
        <v>0</v>
      </c>
      <c r="Q1646" s="837"/>
      <c r="R1646" s="832">
        <v>1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4</v>
      </c>
      <c r="B1647" s="832" t="s">
        <v>2047</v>
      </c>
      <c r="C1647" s="832" t="s">
        <v>2054</v>
      </c>
      <c r="D1647" s="833" t="s">
        <v>3990</v>
      </c>
      <c r="E1647" s="834" t="s">
        <v>2085</v>
      </c>
      <c r="F1647" s="832" t="s">
        <v>2048</v>
      </c>
      <c r="G1647" s="832" t="s">
        <v>2208</v>
      </c>
      <c r="H1647" s="832" t="s">
        <v>576</v>
      </c>
      <c r="I1647" s="832" t="s">
        <v>2209</v>
      </c>
      <c r="J1647" s="832" t="s">
        <v>2210</v>
      </c>
      <c r="K1647" s="832" t="s">
        <v>1038</v>
      </c>
      <c r="L1647" s="835">
        <v>78.33</v>
      </c>
      <c r="M1647" s="835">
        <v>156.66</v>
      </c>
      <c r="N1647" s="832">
        <v>2</v>
      </c>
      <c r="O1647" s="836">
        <v>1</v>
      </c>
      <c r="P1647" s="835">
        <v>78.33</v>
      </c>
      <c r="Q1647" s="837">
        <v>0.5</v>
      </c>
      <c r="R1647" s="832">
        <v>1</v>
      </c>
      <c r="S1647" s="837">
        <v>0.5</v>
      </c>
      <c r="T1647" s="836">
        <v>0.5</v>
      </c>
      <c r="U1647" s="838">
        <v>0.5</v>
      </c>
    </row>
    <row r="1648" spans="1:21" ht="14.4" customHeight="1" x14ac:dyDescent="0.3">
      <c r="A1648" s="831">
        <v>4</v>
      </c>
      <c r="B1648" s="832" t="s">
        <v>2047</v>
      </c>
      <c r="C1648" s="832" t="s">
        <v>2054</v>
      </c>
      <c r="D1648" s="833" t="s">
        <v>3990</v>
      </c>
      <c r="E1648" s="834" t="s">
        <v>2085</v>
      </c>
      <c r="F1648" s="832" t="s">
        <v>2048</v>
      </c>
      <c r="G1648" s="832" t="s">
        <v>3805</v>
      </c>
      <c r="H1648" s="832" t="s">
        <v>628</v>
      </c>
      <c r="I1648" s="832" t="s">
        <v>3806</v>
      </c>
      <c r="J1648" s="832" t="s">
        <v>1115</v>
      </c>
      <c r="K1648" s="832" t="s">
        <v>660</v>
      </c>
      <c r="L1648" s="835">
        <v>65.989999999999995</v>
      </c>
      <c r="M1648" s="835">
        <v>65.989999999999995</v>
      </c>
      <c r="N1648" s="832">
        <v>1</v>
      </c>
      <c r="O1648" s="836">
        <v>0.5</v>
      </c>
      <c r="P1648" s="835">
        <v>65.989999999999995</v>
      </c>
      <c r="Q1648" s="837">
        <v>1</v>
      </c>
      <c r="R1648" s="832">
        <v>1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4</v>
      </c>
      <c r="B1649" s="832" t="s">
        <v>2047</v>
      </c>
      <c r="C1649" s="832" t="s">
        <v>2054</v>
      </c>
      <c r="D1649" s="833" t="s">
        <v>3990</v>
      </c>
      <c r="E1649" s="834" t="s">
        <v>2085</v>
      </c>
      <c r="F1649" s="832" t="s">
        <v>2048</v>
      </c>
      <c r="G1649" s="832" t="s">
        <v>2665</v>
      </c>
      <c r="H1649" s="832" t="s">
        <v>576</v>
      </c>
      <c r="I1649" s="832" t="s">
        <v>3807</v>
      </c>
      <c r="J1649" s="832" t="s">
        <v>3808</v>
      </c>
      <c r="K1649" s="832" t="s">
        <v>3476</v>
      </c>
      <c r="L1649" s="835">
        <v>176.32</v>
      </c>
      <c r="M1649" s="835">
        <v>176.32</v>
      </c>
      <c r="N1649" s="832">
        <v>1</v>
      </c>
      <c r="O1649" s="836">
        <v>1</v>
      </c>
      <c r="P1649" s="835">
        <v>176.32</v>
      </c>
      <c r="Q1649" s="837">
        <v>1</v>
      </c>
      <c r="R1649" s="832">
        <v>1</v>
      </c>
      <c r="S1649" s="837">
        <v>1</v>
      </c>
      <c r="T1649" s="836">
        <v>1</v>
      </c>
      <c r="U1649" s="838">
        <v>1</v>
      </c>
    </row>
    <row r="1650" spans="1:21" ht="14.4" customHeight="1" x14ac:dyDescent="0.3">
      <c r="A1650" s="831">
        <v>4</v>
      </c>
      <c r="B1650" s="832" t="s">
        <v>2047</v>
      </c>
      <c r="C1650" s="832" t="s">
        <v>2054</v>
      </c>
      <c r="D1650" s="833" t="s">
        <v>3990</v>
      </c>
      <c r="E1650" s="834" t="s">
        <v>2085</v>
      </c>
      <c r="F1650" s="832" t="s">
        <v>2048</v>
      </c>
      <c r="G1650" s="832" t="s">
        <v>2665</v>
      </c>
      <c r="H1650" s="832" t="s">
        <v>628</v>
      </c>
      <c r="I1650" s="832" t="s">
        <v>3809</v>
      </c>
      <c r="J1650" s="832" t="s">
        <v>3284</v>
      </c>
      <c r="K1650" s="832" t="s">
        <v>2893</v>
      </c>
      <c r="L1650" s="835">
        <v>176.32</v>
      </c>
      <c r="M1650" s="835">
        <v>176.32</v>
      </c>
      <c r="N1650" s="832">
        <v>1</v>
      </c>
      <c r="O1650" s="836">
        <v>0.5</v>
      </c>
      <c r="P1650" s="835">
        <v>176.32</v>
      </c>
      <c r="Q1650" s="837">
        <v>1</v>
      </c>
      <c r="R1650" s="832">
        <v>1</v>
      </c>
      <c r="S1650" s="837">
        <v>1</v>
      </c>
      <c r="T1650" s="836">
        <v>0.5</v>
      </c>
      <c r="U1650" s="838">
        <v>1</v>
      </c>
    </row>
    <row r="1651" spans="1:21" ht="14.4" customHeight="1" x14ac:dyDescent="0.3">
      <c r="A1651" s="831">
        <v>4</v>
      </c>
      <c r="B1651" s="832" t="s">
        <v>2047</v>
      </c>
      <c r="C1651" s="832" t="s">
        <v>2054</v>
      </c>
      <c r="D1651" s="833" t="s">
        <v>3990</v>
      </c>
      <c r="E1651" s="834" t="s">
        <v>2085</v>
      </c>
      <c r="F1651" s="832" t="s">
        <v>2048</v>
      </c>
      <c r="G1651" s="832" t="s">
        <v>2868</v>
      </c>
      <c r="H1651" s="832" t="s">
        <v>576</v>
      </c>
      <c r="I1651" s="832" t="s">
        <v>3810</v>
      </c>
      <c r="J1651" s="832" t="s">
        <v>3811</v>
      </c>
      <c r="K1651" s="832" t="s">
        <v>3812</v>
      </c>
      <c r="L1651" s="835">
        <v>80.760000000000005</v>
      </c>
      <c r="M1651" s="835">
        <v>80.760000000000005</v>
      </c>
      <c r="N1651" s="832">
        <v>1</v>
      </c>
      <c r="O1651" s="836">
        <v>0.5</v>
      </c>
      <c r="P1651" s="835">
        <v>80.760000000000005</v>
      </c>
      <c r="Q1651" s="837">
        <v>1</v>
      </c>
      <c r="R1651" s="832">
        <v>1</v>
      </c>
      <c r="S1651" s="837">
        <v>1</v>
      </c>
      <c r="T1651" s="836">
        <v>0.5</v>
      </c>
      <c r="U1651" s="838">
        <v>1</v>
      </c>
    </row>
    <row r="1652" spans="1:21" ht="14.4" customHeight="1" x14ac:dyDescent="0.3">
      <c r="A1652" s="831">
        <v>4</v>
      </c>
      <c r="B1652" s="832" t="s">
        <v>2047</v>
      </c>
      <c r="C1652" s="832" t="s">
        <v>2054</v>
      </c>
      <c r="D1652" s="833" t="s">
        <v>3990</v>
      </c>
      <c r="E1652" s="834" t="s">
        <v>2085</v>
      </c>
      <c r="F1652" s="832" t="s">
        <v>2048</v>
      </c>
      <c r="G1652" s="832" t="s">
        <v>3143</v>
      </c>
      <c r="H1652" s="832" t="s">
        <v>576</v>
      </c>
      <c r="I1652" s="832" t="s">
        <v>3382</v>
      </c>
      <c r="J1652" s="832" t="s">
        <v>3383</v>
      </c>
      <c r="K1652" s="832" t="s">
        <v>3148</v>
      </c>
      <c r="L1652" s="835">
        <v>93.49</v>
      </c>
      <c r="M1652" s="835">
        <v>93.49</v>
      </c>
      <c r="N1652" s="832">
        <v>1</v>
      </c>
      <c r="O1652" s="836">
        <v>1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4</v>
      </c>
      <c r="B1653" s="832" t="s">
        <v>2047</v>
      </c>
      <c r="C1653" s="832" t="s">
        <v>2054</v>
      </c>
      <c r="D1653" s="833" t="s">
        <v>3990</v>
      </c>
      <c r="E1653" s="834" t="s">
        <v>2085</v>
      </c>
      <c r="F1653" s="832" t="s">
        <v>2048</v>
      </c>
      <c r="G1653" s="832" t="s">
        <v>3813</v>
      </c>
      <c r="H1653" s="832" t="s">
        <v>576</v>
      </c>
      <c r="I1653" s="832" t="s">
        <v>3814</v>
      </c>
      <c r="J1653" s="832" t="s">
        <v>675</v>
      </c>
      <c r="K1653" s="832" t="s">
        <v>3815</v>
      </c>
      <c r="L1653" s="835">
        <v>7697.86</v>
      </c>
      <c r="M1653" s="835">
        <v>7697.86</v>
      </c>
      <c r="N1653" s="832">
        <v>1</v>
      </c>
      <c r="O1653" s="836">
        <v>0.5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4</v>
      </c>
      <c r="B1654" s="832" t="s">
        <v>2047</v>
      </c>
      <c r="C1654" s="832" t="s">
        <v>2054</v>
      </c>
      <c r="D1654" s="833" t="s">
        <v>3990</v>
      </c>
      <c r="E1654" s="834" t="s">
        <v>2085</v>
      </c>
      <c r="F1654" s="832" t="s">
        <v>2048</v>
      </c>
      <c r="G1654" s="832" t="s">
        <v>2139</v>
      </c>
      <c r="H1654" s="832" t="s">
        <v>576</v>
      </c>
      <c r="I1654" s="832" t="s">
        <v>2140</v>
      </c>
      <c r="J1654" s="832" t="s">
        <v>806</v>
      </c>
      <c r="K1654" s="832" t="s">
        <v>2141</v>
      </c>
      <c r="L1654" s="835">
        <v>45.03</v>
      </c>
      <c r="M1654" s="835">
        <v>90.06</v>
      </c>
      <c r="N1654" s="832">
        <v>2</v>
      </c>
      <c r="O1654" s="836">
        <v>1.5</v>
      </c>
      <c r="P1654" s="835">
        <v>90.06</v>
      </c>
      <c r="Q1654" s="837">
        <v>1</v>
      </c>
      <c r="R1654" s="832">
        <v>2</v>
      </c>
      <c r="S1654" s="837">
        <v>1</v>
      </c>
      <c r="T1654" s="836">
        <v>1.5</v>
      </c>
      <c r="U1654" s="838">
        <v>1</v>
      </c>
    </row>
    <row r="1655" spans="1:21" ht="14.4" customHeight="1" x14ac:dyDescent="0.3">
      <c r="A1655" s="831">
        <v>4</v>
      </c>
      <c r="B1655" s="832" t="s">
        <v>2047</v>
      </c>
      <c r="C1655" s="832" t="s">
        <v>2054</v>
      </c>
      <c r="D1655" s="833" t="s">
        <v>3990</v>
      </c>
      <c r="E1655" s="834" t="s">
        <v>2085</v>
      </c>
      <c r="F1655" s="832" t="s">
        <v>2048</v>
      </c>
      <c r="G1655" s="832" t="s">
        <v>2882</v>
      </c>
      <c r="H1655" s="832" t="s">
        <v>576</v>
      </c>
      <c r="I1655" s="832" t="s">
        <v>3816</v>
      </c>
      <c r="J1655" s="832" t="s">
        <v>1358</v>
      </c>
      <c r="K1655" s="832" t="s">
        <v>3817</v>
      </c>
      <c r="L1655" s="835">
        <v>36.54</v>
      </c>
      <c r="M1655" s="835">
        <v>73.08</v>
      </c>
      <c r="N1655" s="832">
        <v>2</v>
      </c>
      <c r="O1655" s="836">
        <v>1</v>
      </c>
      <c r="P1655" s="835">
        <v>73.08</v>
      </c>
      <c r="Q1655" s="837">
        <v>1</v>
      </c>
      <c r="R1655" s="832">
        <v>2</v>
      </c>
      <c r="S1655" s="837">
        <v>1</v>
      </c>
      <c r="T1655" s="836">
        <v>1</v>
      </c>
      <c r="U1655" s="838">
        <v>1</v>
      </c>
    </row>
    <row r="1656" spans="1:21" ht="14.4" customHeight="1" x14ac:dyDescent="0.3">
      <c r="A1656" s="831">
        <v>4</v>
      </c>
      <c r="B1656" s="832" t="s">
        <v>2047</v>
      </c>
      <c r="C1656" s="832" t="s">
        <v>2054</v>
      </c>
      <c r="D1656" s="833" t="s">
        <v>3990</v>
      </c>
      <c r="E1656" s="834" t="s">
        <v>2085</v>
      </c>
      <c r="F1656" s="832" t="s">
        <v>2048</v>
      </c>
      <c r="G1656" s="832" t="s">
        <v>3149</v>
      </c>
      <c r="H1656" s="832" t="s">
        <v>576</v>
      </c>
      <c r="I1656" s="832" t="s">
        <v>3150</v>
      </c>
      <c r="J1656" s="832" t="s">
        <v>1234</v>
      </c>
      <c r="K1656" s="832" t="s">
        <v>3151</v>
      </c>
      <c r="L1656" s="835">
        <v>760.22</v>
      </c>
      <c r="M1656" s="835">
        <v>760.22</v>
      </c>
      <c r="N1656" s="832">
        <v>1</v>
      </c>
      <c r="O1656" s="836">
        <v>1</v>
      </c>
      <c r="P1656" s="835">
        <v>760.22</v>
      </c>
      <c r="Q1656" s="837">
        <v>1</v>
      </c>
      <c r="R1656" s="832">
        <v>1</v>
      </c>
      <c r="S1656" s="837">
        <v>1</v>
      </c>
      <c r="T1656" s="836">
        <v>1</v>
      </c>
      <c r="U1656" s="838">
        <v>1</v>
      </c>
    </row>
    <row r="1657" spans="1:21" ht="14.4" customHeight="1" x14ac:dyDescent="0.3">
      <c r="A1657" s="831">
        <v>4</v>
      </c>
      <c r="B1657" s="832" t="s">
        <v>2047</v>
      </c>
      <c r="C1657" s="832" t="s">
        <v>2054</v>
      </c>
      <c r="D1657" s="833" t="s">
        <v>3990</v>
      </c>
      <c r="E1657" s="834" t="s">
        <v>2085</v>
      </c>
      <c r="F1657" s="832" t="s">
        <v>2048</v>
      </c>
      <c r="G1657" s="832" t="s">
        <v>2695</v>
      </c>
      <c r="H1657" s="832" t="s">
        <v>576</v>
      </c>
      <c r="I1657" s="832" t="s">
        <v>2696</v>
      </c>
      <c r="J1657" s="832" t="s">
        <v>1137</v>
      </c>
      <c r="K1657" s="832" t="s">
        <v>2697</v>
      </c>
      <c r="L1657" s="835">
        <v>0</v>
      </c>
      <c r="M1657" s="835">
        <v>0</v>
      </c>
      <c r="N1657" s="832">
        <v>2</v>
      </c>
      <c r="O1657" s="836">
        <v>2</v>
      </c>
      <c r="P1657" s="835">
        <v>0</v>
      </c>
      <c r="Q1657" s="837"/>
      <c r="R1657" s="832">
        <v>2</v>
      </c>
      <c r="S1657" s="837">
        <v>1</v>
      </c>
      <c r="T1657" s="836">
        <v>2</v>
      </c>
      <c r="U1657" s="838">
        <v>1</v>
      </c>
    </row>
    <row r="1658" spans="1:21" ht="14.4" customHeight="1" x14ac:dyDescent="0.3">
      <c r="A1658" s="831">
        <v>4</v>
      </c>
      <c r="B1658" s="832" t="s">
        <v>2047</v>
      </c>
      <c r="C1658" s="832" t="s">
        <v>2054</v>
      </c>
      <c r="D1658" s="833" t="s">
        <v>3990</v>
      </c>
      <c r="E1658" s="834" t="s">
        <v>2085</v>
      </c>
      <c r="F1658" s="832" t="s">
        <v>2048</v>
      </c>
      <c r="G1658" s="832" t="s">
        <v>2695</v>
      </c>
      <c r="H1658" s="832" t="s">
        <v>576</v>
      </c>
      <c r="I1658" s="832" t="s">
        <v>2887</v>
      </c>
      <c r="J1658" s="832" t="s">
        <v>2888</v>
      </c>
      <c r="K1658" s="832" t="s">
        <v>2889</v>
      </c>
      <c r="L1658" s="835">
        <v>0</v>
      </c>
      <c r="M1658" s="835">
        <v>0</v>
      </c>
      <c r="N1658" s="832">
        <v>1</v>
      </c>
      <c r="O1658" s="836">
        <v>1</v>
      </c>
      <c r="P1658" s="835">
        <v>0</v>
      </c>
      <c r="Q1658" s="837"/>
      <c r="R1658" s="832">
        <v>1</v>
      </c>
      <c r="S1658" s="837">
        <v>1</v>
      </c>
      <c r="T1658" s="836">
        <v>1</v>
      </c>
      <c r="U1658" s="838">
        <v>1</v>
      </c>
    </row>
    <row r="1659" spans="1:21" ht="14.4" customHeight="1" x14ac:dyDescent="0.3">
      <c r="A1659" s="831">
        <v>4</v>
      </c>
      <c r="B1659" s="832" t="s">
        <v>2047</v>
      </c>
      <c r="C1659" s="832" t="s">
        <v>2054</v>
      </c>
      <c r="D1659" s="833" t="s">
        <v>3990</v>
      </c>
      <c r="E1659" s="834" t="s">
        <v>2085</v>
      </c>
      <c r="F1659" s="832" t="s">
        <v>2048</v>
      </c>
      <c r="G1659" s="832" t="s">
        <v>2903</v>
      </c>
      <c r="H1659" s="832" t="s">
        <v>576</v>
      </c>
      <c r="I1659" s="832" t="s">
        <v>2904</v>
      </c>
      <c r="J1659" s="832" t="s">
        <v>688</v>
      </c>
      <c r="K1659" s="832" t="s">
        <v>2905</v>
      </c>
      <c r="L1659" s="835">
        <v>53.57</v>
      </c>
      <c r="M1659" s="835">
        <v>160.71</v>
      </c>
      <c r="N1659" s="832">
        <v>3</v>
      </c>
      <c r="O1659" s="836">
        <v>2</v>
      </c>
      <c r="P1659" s="835">
        <v>107.14</v>
      </c>
      <c r="Q1659" s="837">
        <v>0.66666666666666663</v>
      </c>
      <c r="R1659" s="832">
        <v>2</v>
      </c>
      <c r="S1659" s="837">
        <v>0.66666666666666663</v>
      </c>
      <c r="T1659" s="836">
        <v>1</v>
      </c>
      <c r="U1659" s="838">
        <v>0.5</v>
      </c>
    </row>
    <row r="1660" spans="1:21" ht="14.4" customHeight="1" x14ac:dyDescent="0.3">
      <c r="A1660" s="831">
        <v>4</v>
      </c>
      <c r="B1660" s="832" t="s">
        <v>2047</v>
      </c>
      <c r="C1660" s="832" t="s">
        <v>2054</v>
      </c>
      <c r="D1660" s="833" t="s">
        <v>3990</v>
      </c>
      <c r="E1660" s="834" t="s">
        <v>2085</v>
      </c>
      <c r="F1660" s="832" t="s">
        <v>2048</v>
      </c>
      <c r="G1660" s="832" t="s">
        <v>2142</v>
      </c>
      <c r="H1660" s="832" t="s">
        <v>576</v>
      </c>
      <c r="I1660" s="832" t="s">
        <v>2143</v>
      </c>
      <c r="J1660" s="832" t="s">
        <v>1048</v>
      </c>
      <c r="K1660" s="832" t="s">
        <v>2144</v>
      </c>
      <c r="L1660" s="835">
        <v>34.19</v>
      </c>
      <c r="M1660" s="835">
        <v>68.38</v>
      </c>
      <c r="N1660" s="832">
        <v>2</v>
      </c>
      <c r="O1660" s="836">
        <v>1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4</v>
      </c>
      <c r="B1661" s="832" t="s">
        <v>2047</v>
      </c>
      <c r="C1661" s="832" t="s">
        <v>2054</v>
      </c>
      <c r="D1661" s="833" t="s">
        <v>3990</v>
      </c>
      <c r="E1661" s="834" t="s">
        <v>2085</v>
      </c>
      <c r="F1661" s="832" t="s">
        <v>2048</v>
      </c>
      <c r="G1661" s="832" t="s">
        <v>2178</v>
      </c>
      <c r="H1661" s="832" t="s">
        <v>576</v>
      </c>
      <c r="I1661" s="832" t="s">
        <v>3818</v>
      </c>
      <c r="J1661" s="832" t="s">
        <v>3819</v>
      </c>
      <c r="K1661" s="832" t="s">
        <v>3820</v>
      </c>
      <c r="L1661" s="835">
        <v>423.75</v>
      </c>
      <c r="M1661" s="835">
        <v>1271.25</v>
      </c>
      <c r="N1661" s="832">
        <v>3</v>
      </c>
      <c r="O1661" s="836">
        <v>1</v>
      </c>
      <c r="P1661" s="835">
        <v>1271.25</v>
      </c>
      <c r="Q1661" s="837">
        <v>1</v>
      </c>
      <c r="R1661" s="832">
        <v>3</v>
      </c>
      <c r="S1661" s="837">
        <v>1</v>
      </c>
      <c r="T1661" s="836">
        <v>1</v>
      </c>
      <c r="U1661" s="838">
        <v>1</v>
      </c>
    </row>
    <row r="1662" spans="1:21" ht="14.4" customHeight="1" x14ac:dyDescent="0.3">
      <c r="A1662" s="831">
        <v>4</v>
      </c>
      <c r="B1662" s="832" t="s">
        <v>2047</v>
      </c>
      <c r="C1662" s="832" t="s">
        <v>2054</v>
      </c>
      <c r="D1662" s="833" t="s">
        <v>3990</v>
      </c>
      <c r="E1662" s="834" t="s">
        <v>2085</v>
      </c>
      <c r="F1662" s="832" t="s">
        <v>2048</v>
      </c>
      <c r="G1662" s="832" t="s">
        <v>2122</v>
      </c>
      <c r="H1662" s="832" t="s">
        <v>628</v>
      </c>
      <c r="I1662" s="832" t="s">
        <v>1953</v>
      </c>
      <c r="J1662" s="832" t="s">
        <v>751</v>
      </c>
      <c r="K1662" s="832" t="s">
        <v>1954</v>
      </c>
      <c r="L1662" s="835">
        <v>1385.62</v>
      </c>
      <c r="M1662" s="835">
        <v>1385.62</v>
      </c>
      <c r="N1662" s="832">
        <v>1</v>
      </c>
      <c r="O1662" s="836">
        <v>0.5</v>
      </c>
      <c r="P1662" s="835">
        <v>1385.62</v>
      </c>
      <c r="Q1662" s="837">
        <v>1</v>
      </c>
      <c r="R1662" s="832">
        <v>1</v>
      </c>
      <c r="S1662" s="837">
        <v>1</v>
      </c>
      <c r="T1662" s="836">
        <v>0.5</v>
      </c>
      <c r="U1662" s="838">
        <v>1</v>
      </c>
    </row>
    <row r="1663" spans="1:21" ht="14.4" customHeight="1" x14ac:dyDescent="0.3">
      <c r="A1663" s="831">
        <v>4</v>
      </c>
      <c r="B1663" s="832" t="s">
        <v>2047</v>
      </c>
      <c r="C1663" s="832" t="s">
        <v>2054</v>
      </c>
      <c r="D1663" s="833" t="s">
        <v>3990</v>
      </c>
      <c r="E1663" s="834" t="s">
        <v>2085</v>
      </c>
      <c r="F1663" s="832" t="s">
        <v>2048</v>
      </c>
      <c r="G1663" s="832" t="s">
        <v>2122</v>
      </c>
      <c r="H1663" s="832" t="s">
        <v>628</v>
      </c>
      <c r="I1663" s="832" t="s">
        <v>1647</v>
      </c>
      <c r="J1663" s="832" t="s">
        <v>749</v>
      </c>
      <c r="K1663" s="832" t="s">
        <v>1648</v>
      </c>
      <c r="L1663" s="835">
        <v>490.89</v>
      </c>
      <c r="M1663" s="835">
        <v>4418.01</v>
      </c>
      <c r="N1663" s="832">
        <v>9</v>
      </c>
      <c r="O1663" s="836">
        <v>4</v>
      </c>
      <c r="P1663" s="835">
        <v>2945.3399999999997</v>
      </c>
      <c r="Q1663" s="837">
        <v>0.66666666666666652</v>
      </c>
      <c r="R1663" s="832">
        <v>6</v>
      </c>
      <c r="S1663" s="837">
        <v>0.66666666666666663</v>
      </c>
      <c r="T1663" s="836">
        <v>2.5</v>
      </c>
      <c r="U1663" s="838">
        <v>0.625</v>
      </c>
    </row>
    <row r="1664" spans="1:21" ht="14.4" customHeight="1" x14ac:dyDescent="0.3">
      <c r="A1664" s="831">
        <v>4</v>
      </c>
      <c r="B1664" s="832" t="s">
        <v>2047</v>
      </c>
      <c r="C1664" s="832" t="s">
        <v>2054</v>
      </c>
      <c r="D1664" s="833" t="s">
        <v>3990</v>
      </c>
      <c r="E1664" s="834" t="s">
        <v>2085</v>
      </c>
      <c r="F1664" s="832" t="s">
        <v>2048</v>
      </c>
      <c r="G1664" s="832" t="s">
        <v>2122</v>
      </c>
      <c r="H1664" s="832" t="s">
        <v>628</v>
      </c>
      <c r="I1664" s="832" t="s">
        <v>1645</v>
      </c>
      <c r="J1664" s="832" t="s">
        <v>751</v>
      </c>
      <c r="K1664" s="832" t="s">
        <v>1646</v>
      </c>
      <c r="L1664" s="835">
        <v>1847.49</v>
      </c>
      <c r="M1664" s="835">
        <v>1847.49</v>
      </c>
      <c r="N1664" s="832">
        <v>1</v>
      </c>
      <c r="O1664" s="836">
        <v>1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4</v>
      </c>
      <c r="B1665" s="832" t="s">
        <v>2047</v>
      </c>
      <c r="C1665" s="832" t="s">
        <v>2054</v>
      </c>
      <c r="D1665" s="833" t="s">
        <v>3990</v>
      </c>
      <c r="E1665" s="834" t="s">
        <v>2085</v>
      </c>
      <c r="F1665" s="832" t="s">
        <v>2048</v>
      </c>
      <c r="G1665" s="832" t="s">
        <v>2169</v>
      </c>
      <c r="H1665" s="832" t="s">
        <v>576</v>
      </c>
      <c r="I1665" s="832" t="s">
        <v>2170</v>
      </c>
      <c r="J1665" s="832" t="s">
        <v>650</v>
      </c>
      <c r="K1665" s="832" t="s">
        <v>1145</v>
      </c>
      <c r="L1665" s="835">
        <v>35.25</v>
      </c>
      <c r="M1665" s="835">
        <v>35.25</v>
      </c>
      <c r="N1665" s="832">
        <v>1</v>
      </c>
      <c r="O1665" s="836">
        <v>1</v>
      </c>
      <c r="P1665" s="835">
        <v>35.25</v>
      </c>
      <c r="Q1665" s="837">
        <v>1</v>
      </c>
      <c r="R1665" s="832">
        <v>1</v>
      </c>
      <c r="S1665" s="837">
        <v>1</v>
      </c>
      <c r="T1665" s="836">
        <v>1</v>
      </c>
      <c r="U1665" s="838">
        <v>1</v>
      </c>
    </row>
    <row r="1666" spans="1:21" ht="14.4" customHeight="1" x14ac:dyDescent="0.3">
      <c r="A1666" s="831">
        <v>4</v>
      </c>
      <c r="B1666" s="832" t="s">
        <v>2047</v>
      </c>
      <c r="C1666" s="832" t="s">
        <v>2054</v>
      </c>
      <c r="D1666" s="833" t="s">
        <v>3990</v>
      </c>
      <c r="E1666" s="834" t="s">
        <v>2085</v>
      </c>
      <c r="F1666" s="832" t="s">
        <v>2048</v>
      </c>
      <c r="G1666" s="832" t="s">
        <v>2158</v>
      </c>
      <c r="H1666" s="832" t="s">
        <v>576</v>
      </c>
      <c r="I1666" s="832" t="s">
        <v>2827</v>
      </c>
      <c r="J1666" s="832" t="s">
        <v>771</v>
      </c>
      <c r="K1666" s="832" t="s">
        <v>2828</v>
      </c>
      <c r="L1666" s="835">
        <v>103.67</v>
      </c>
      <c r="M1666" s="835">
        <v>311.01</v>
      </c>
      <c r="N1666" s="832">
        <v>3</v>
      </c>
      <c r="O1666" s="836">
        <v>2</v>
      </c>
      <c r="P1666" s="835">
        <v>311.01</v>
      </c>
      <c r="Q1666" s="837">
        <v>1</v>
      </c>
      <c r="R1666" s="832">
        <v>3</v>
      </c>
      <c r="S1666" s="837">
        <v>1</v>
      </c>
      <c r="T1666" s="836">
        <v>2</v>
      </c>
      <c r="U1666" s="838">
        <v>1</v>
      </c>
    </row>
    <row r="1667" spans="1:21" ht="14.4" customHeight="1" x14ac:dyDescent="0.3">
      <c r="A1667" s="831">
        <v>4</v>
      </c>
      <c r="B1667" s="832" t="s">
        <v>2047</v>
      </c>
      <c r="C1667" s="832" t="s">
        <v>2054</v>
      </c>
      <c r="D1667" s="833" t="s">
        <v>3990</v>
      </c>
      <c r="E1667" s="834" t="s">
        <v>2085</v>
      </c>
      <c r="F1667" s="832" t="s">
        <v>2048</v>
      </c>
      <c r="G1667" s="832" t="s">
        <v>2158</v>
      </c>
      <c r="H1667" s="832" t="s">
        <v>576</v>
      </c>
      <c r="I1667" s="832" t="s">
        <v>2159</v>
      </c>
      <c r="J1667" s="832" t="s">
        <v>771</v>
      </c>
      <c r="K1667" s="832" t="s">
        <v>2160</v>
      </c>
      <c r="L1667" s="835">
        <v>103.67</v>
      </c>
      <c r="M1667" s="835">
        <v>1140.3699999999999</v>
      </c>
      <c r="N1667" s="832">
        <v>11</v>
      </c>
      <c r="O1667" s="836">
        <v>5.5</v>
      </c>
      <c r="P1667" s="835">
        <v>725.68999999999994</v>
      </c>
      <c r="Q1667" s="837">
        <v>0.63636363636363635</v>
      </c>
      <c r="R1667" s="832">
        <v>7</v>
      </c>
      <c r="S1667" s="837">
        <v>0.63636363636363635</v>
      </c>
      <c r="T1667" s="836">
        <v>3.5</v>
      </c>
      <c r="U1667" s="838">
        <v>0.63636363636363635</v>
      </c>
    </row>
    <row r="1668" spans="1:21" ht="14.4" customHeight="1" x14ac:dyDescent="0.3">
      <c r="A1668" s="831">
        <v>4</v>
      </c>
      <c r="B1668" s="832" t="s">
        <v>2047</v>
      </c>
      <c r="C1668" s="832" t="s">
        <v>2054</v>
      </c>
      <c r="D1668" s="833" t="s">
        <v>3990</v>
      </c>
      <c r="E1668" s="834" t="s">
        <v>2085</v>
      </c>
      <c r="F1668" s="832" t="s">
        <v>2048</v>
      </c>
      <c r="G1668" s="832" t="s">
        <v>2158</v>
      </c>
      <c r="H1668" s="832" t="s">
        <v>576</v>
      </c>
      <c r="I1668" s="832" t="s">
        <v>3821</v>
      </c>
      <c r="J1668" s="832" t="s">
        <v>3822</v>
      </c>
      <c r="K1668" s="832" t="s">
        <v>3823</v>
      </c>
      <c r="L1668" s="835">
        <v>64.5</v>
      </c>
      <c r="M1668" s="835">
        <v>64.5</v>
      </c>
      <c r="N1668" s="832">
        <v>1</v>
      </c>
      <c r="O1668" s="836">
        <v>0.5</v>
      </c>
      <c r="P1668" s="835">
        <v>64.5</v>
      </c>
      <c r="Q1668" s="837">
        <v>1</v>
      </c>
      <c r="R1668" s="832">
        <v>1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4</v>
      </c>
      <c r="B1669" s="832" t="s">
        <v>2047</v>
      </c>
      <c r="C1669" s="832" t="s">
        <v>2054</v>
      </c>
      <c r="D1669" s="833" t="s">
        <v>3990</v>
      </c>
      <c r="E1669" s="834" t="s">
        <v>2085</v>
      </c>
      <c r="F1669" s="832" t="s">
        <v>2048</v>
      </c>
      <c r="G1669" s="832" t="s">
        <v>2239</v>
      </c>
      <c r="H1669" s="832" t="s">
        <v>576</v>
      </c>
      <c r="I1669" s="832" t="s">
        <v>2921</v>
      </c>
      <c r="J1669" s="832" t="s">
        <v>631</v>
      </c>
      <c r="K1669" s="832" t="s">
        <v>2922</v>
      </c>
      <c r="L1669" s="835">
        <v>127.91</v>
      </c>
      <c r="M1669" s="835">
        <v>255.82</v>
      </c>
      <c r="N1669" s="832">
        <v>2</v>
      </c>
      <c r="O1669" s="836">
        <v>1</v>
      </c>
      <c r="P1669" s="835">
        <v>127.91</v>
      </c>
      <c r="Q1669" s="837">
        <v>0.5</v>
      </c>
      <c r="R1669" s="832">
        <v>1</v>
      </c>
      <c r="S1669" s="837">
        <v>0.5</v>
      </c>
      <c r="T1669" s="836">
        <v>0.5</v>
      </c>
      <c r="U1669" s="838">
        <v>0.5</v>
      </c>
    </row>
    <row r="1670" spans="1:21" ht="14.4" customHeight="1" x14ac:dyDescent="0.3">
      <c r="A1670" s="831">
        <v>4</v>
      </c>
      <c r="B1670" s="832" t="s">
        <v>2047</v>
      </c>
      <c r="C1670" s="832" t="s">
        <v>2054</v>
      </c>
      <c r="D1670" s="833" t="s">
        <v>3990</v>
      </c>
      <c r="E1670" s="834" t="s">
        <v>2085</v>
      </c>
      <c r="F1670" s="832" t="s">
        <v>2048</v>
      </c>
      <c r="G1670" s="832" t="s">
        <v>3420</v>
      </c>
      <c r="H1670" s="832" t="s">
        <v>576</v>
      </c>
      <c r="I1670" s="832" t="s">
        <v>3421</v>
      </c>
      <c r="J1670" s="832" t="s">
        <v>3422</v>
      </c>
      <c r="K1670" s="832" t="s">
        <v>3423</v>
      </c>
      <c r="L1670" s="835">
        <v>21.92</v>
      </c>
      <c r="M1670" s="835">
        <v>21.92</v>
      </c>
      <c r="N1670" s="832">
        <v>1</v>
      </c>
      <c r="O1670" s="836">
        <v>0.5</v>
      </c>
      <c r="P1670" s="835">
        <v>21.92</v>
      </c>
      <c r="Q1670" s="837">
        <v>1</v>
      </c>
      <c r="R1670" s="832">
        <v>1</v>
      </c>
      <c r="S1670" s="837">
        <v>1</v>
      </c>
      <c r="T1670" s="836">
        <v>0.5</v>
      </c>
      <c r="U1670" s="838">
        <v>1</v>
      </c>
    </row>
    <row r="1671" spans="1:21" ht="14.4" customHeight="1" x14ac:dyDescent="0.3">
      <c r="A1671" s="831">
        <v>4</v>
      </c>
      <c r="B1671" s="832" t="s">
        <v>2047</v>
      </c>
      <c r="C1671" s="832" t="s">
        <v>2054</v>
      </c>
      <c r="D1671" s="833" t="s">
        <v>3990</v>
      </c>
      <c r="E1671" s="834" t="s">
        <v>2085</v>
      </c>
      <c r="F1671" s="832" t="s">
        <v>2048</v>
      </c>
      <c r="G1671" s="832" t="s">
        <v>2108</v>
      </c>
      <c r="H1671" s="832" t="s">
        <v>576</v>
      </c>
      <c r="I1671" s="832" t="s">
        <v>2109</v>
      </c>
      <c r="J1671" s="832" t="s">
        <v>1300</v>
      </c>
      <c r="K1671" s="832" t="s">
        <v>2110</v>
      </c>
      <c r="L1671" s="835">
        <v>0</v>
      </c>
      <c r="M1671" s="835">
        <v>0</v>
      </c>
      <c r="N1671" s="832">
        <v>3</v>
      </c>
      <c r="O1671" s="836">
        <v>2.5</v>
      </c>
      <c r="P1671" s="835">
        <v>0</v>
      </c>
      <c r="Q1671" s="837"/>
      <c r="R1671" s="832">
        <v>3</v>
      </c>
      <c r="S1671" s="837">
        <v>1</v>
      </c>
      <c r="T1671" s="836">
        <v>2.5</v>
      </c>
      <c r="U1671" s="838">
        <v>1</v>
      </c>
    </row>
    <row r="1672" spans="1:21" ht="14.4" customHeight="1" x14ac:dyDescent="0.3">
      <c r="A1672" s="831">
        <v>4</v>
      </c>
      <c r="B1672" s="832" t="s">
        <v>2047</v>
      </c>
      <c r="C1672" s="832" t="s">
        <v>2054</v>
      </c>
      <c r="D1672" s="833" t="s">
        <v>3990</v>
      </c>
      <c r="E1672" s="834" t="s">
        <v>2085</v>
      </c>
      <c r="F1672" s="832" t="s">
        <v>2048</v>
      </c>
      <c r="G1672" s="832" t="s">
        <v>3824</v>
      </c>
      <c r="H1672" s="832" t="s">
        <v>576</v>
      </c>
      <c r="I1672" s="832" t="s">
        <v>3825</v>
      </c>
      <c r="J1672" s="832" t="s">
        <v>3826</v>
      </c>
      <c r="K1672" s="832" t="s">
        <v>3827</v>
      </c>
      <c r="L1672" s="835">
        <v>181.04</v>
      </c>
      <c r="M1672" s="835">
        <v>181.04</v>
      </c>
      <c r="N1672" s="832">
        <v>1</v>
      </c>
      <c r="O1672" s="836">
        <v>1</v>
      </c>
      <c r="P1672" s="835">
        <v>181.04</v>
      </c>
      <c r="Q1672" s="837">
        <v>1</v>
      </c>
      <c r="R1672" s="832">
        <v>1</v>
      </c>
      <c r="S1672" s="837">
        <v>1</v>
      </c>
      <c r="T1672" s="836">
        <v>1</v>
      </c>
      <c r="U1672" s="838">
        <v>1</v>
      </c>
    </row>
    <row r="1673" spans="1:21" ht="14.4" customHeight="1" x14ac:dyDescent="0.3">
      <c r="A1673" s="831">
        <v>4</v>
      </c>
      <c r="B1673" s="832" t="s">
        <v>2047</v>
      </c>
      <c r="C1673" s="832" t="s">
        <v>2054</v>
      </c>
      <c r="D1673" s="833" t="s">
        <v>3990</v>
      </c>
      <c r="E1673" s="834" t="s">
        <v>2085</v>
      </c>
      <c r="F1673" s="832" t="s">
        <v>2048</v>
      </c>
      <c r="G1673" s="832" t="s">
        <v>3262</v>
      </c>
      <c r="H1673" s="832" t="s">
        <v>576</v>
      </c>
      <c r="I1673" s="832" t="s">
        <v>3310</v>
      </c>
      <c r="J1673" s="832" t="s">
        <v>1135</v>
      </c>
      <c r="K1673" s="832" t="s">
        <v>3311</v>
      </c>
      <c r="L1673" s="835">
        <v>0</v>
      </c>
      <c r="M1673" s="835">
        <v>0</v>
      </c>
      <c r="N1673" s="832">
        <v>1</v>
      </c>
      <c r="O1673" s="836">
        <v>0.5</v>
      </c>
      <c r="P1673" s="835">
        <v>0</v>
      </c>
      <c r="Q1673" s="837"/>
      <c r="R1673" s="832">
        <v>1</v>
      </c>
      <c r="S1673" s="837">
        <v>1</v>
      </c>
      <c r="T1673" s="836">
        <v>0.5</v>
      </c>
      <c r="U1673" s="838">
        <v>1</v>
      </c>
    </row>
    <row r="1674" spans="1:21" ht="14.4" customHeight="1" x14ac:dyDescent="0.3">
      <c r="A1674" s="831">
        <v>4</v>
      </c>
      <c r="B1674" s="832" t="s">
        <v>2047</v>
      </c>
      <c r="C1674" s="832" t="s">
        <v>2054</v>
      </c>
      <c r="D1674" s="833" t="s">
        <v>3990</v>
      </c>
      <c r="E1674" s="834" t="s">
        <v>2085</v>
      </c>
      <c r="F1674" s="832" t="s">
        <v>2048</v>
      </c>
      <c r="G1674" s="832" t="s">
        <v>2111</v>
      </c>
      <c r="H1674" s="832" t="s">
        <v>628</v>
      </c>
      <c r="I1674" s="832" t="s">
        <v>1820</v>
      </c>
      <c r="J1674" s="832" t="s">
        <v>880</v>
      </c>
      <c r="K1674" s="832" t="s">
        <v>882</v>
      </c>
      <c r="L1674" s="835">
        <v>0</v>
      </c>
      <c r="M1674" s="835">
        <v>0</v>
      </c>
      <c r="N1674" s="832">
        <v>7</v>
      </c>
      <c r="O1674" s="836">
        <v>6</v>
      </c>
      <c r="P1674" s="835">
        <v>0</v>
      </c>
      <c r="Q1674" s="837"/>
      <c r="R1674" s="832">
        <v>6</v>
      </c>
      <c r="S1674" s="837">
        <v>0.8571428571428571</v>
      </c>
      <c r="T1674" s="836">
        <v>5</v>
      </c>
      <c r="U1674" s="838">
        <v>0.83333333333333337</v>
      </c>
    </row>
    <row r="1675" spans="1:21" ht="14.4" customHeight="1" x14ac:dyDescent="0.3">
      <c r="A1675" s="831">
        <v>4</v>
      </c>
      <c r="B1675" s="832" t="s">
        <v>2047</v>
      </c>
      <c r="C1675" s="832" t="s">
        <v>2054</v>
      </c>
      <c r="D1675" s="833" t="s">
        <v>3990</v>
      </c>
      <c r="E1675" s="834" t="s">
        <v>2085</v>
      </c>
      <c r="F1675" s="832" t="s">
        <v>2048</v>
      </c>
      <c r="G1675" s="832" t="s">
        <v>2111</v>
      </c>
      <c r="H1675" s="832" t="s">
        <v>628</v>
      </c>
      <c r="I1675" s="832" t="s">
        <v>1821</v>
      </c>
      <c r="J1675" s="832" t="s">
        <v>880</v>
      </c>
      <c r="K1675" s="832" t="s">
        <v>1822</v>
      </c>
      <c r="L1675" s="835">
        <v>76.86</v>
      </c>
      <c r="M1675" s="835">
        <v>76.86</v>
      </c>
      <c r="N1675" s="832">
        <v>1</v>
      </c>
      <c r="O1675" s="836">
        <v>0.5</v>
      </c>
      <c r="P1675" s="835">
        <v>76.86</v>
      </c>
      <c r="Q1675" s="837">
        <v>1</v>
      </c>
      <c r="R1675" s="832">
        <v>1</v>
      </c>
      <c r="S1675" s="837">
        <v>1</v>
      </c>
      <c r="T1675" s="836">
        <v>0.5</v>
      </c>
      <c r="U1675" s="838">
        <v>1</v>
      </c>
    </row>
    <row r="1676" spans="1:21" ht="14.4" customHeight="1" x14ac:dyDescent="0.3">
      <c r="A1676" s="831">
        <v>4</v>
      </c>
      <c r="B1676" s="832" t="s">
        <v>2047</v>
      </c>
      <c r="C1676" s="832" t="s">
        <v>2054</v>
      </c>
      <c r="D1676" s="833" t="s">
        <v>3990</v>
      </c>
      <c r="E1676" s="834" t="s">
        <v>2085</v>
      </c>
      <c r="F1676" s="832" t="s">
        <v>2048</v>
      </c>
      <c r="G1676" s="832" t="s">
        <v>2835</v>
      </c>
      <c r="H1676" s="832" t="s">
        <v>576</v>
      </c>
      <c r="I1676" s="832" t="s">
        <v>2836</v>
      </c>
      <c r="J1676" s="832" t="s">
        <v>956</v>
      </c>
      <c r="K1676" s="832" t="s">
        <v>2837</v>
      </c>
      <c r="L1676" s="835">
        <v>96.81</v>
      </c>
      <c r="M1676" s="835">
        <v>96.81</v>
      </c>
      <c r="N1676" s="832">
        <v>1</v>
      </c>
      <c r="O1676" s="836">
        <v>1</v>
      </c>
      <c r="P1676" s="835">
        <v>96.81</v>
      </c>
      <c r="Q1676" s="837">
        <v>1</v>
      </c>
      <c r="R1676" s="832">
        <v>1</v>
      </c>
      <c r="S1676" s="837">
        <v>1</v>
      </c>
      <c r="T1676" s="836">
        <v>1</v>
      </c>
      <c r="U1676" s="838">
        <v>1</v>
      </c>
    </row>
    <row r="1677" spans="1:21" ht="14.4" customHeight="1" x14ac:dyDescent="0.3">
      <c r="A1677" s="831">
        <v>4</v>
      </c>
      <c r="B1677" s="832" t="s">
        <v>2047</v>
      </c>
      <c r="C1677" s="832" t="s">
        <v>2054</v>
      </c>
      <c r="D1677" s="833" t="s">
        <v>3990</v>
      </c>
      <c r="E1677" s="834" t="s">
        <v>2085</v>
      </c>
      <c r="F1677" s="832" t="s">
        <v>2048</v>
      </c>
      <c r="G1677" s="832" t="s">
        <v>3175</v>
      </c>
      <c r="H1677" s="832" t="s">
        <v>628</v>
      </c>
      <c r="I1677" s="832" t="s">
        <v>3828</v>
      </c>
      <c r="J1677" s="832" t="s">
        <v>1705</v>
      </c>
      <c r="K1677" s="832" t="s">
        <v>3829</v>
      </c>
      <c r="L1677" s="835">
        <v>263.68</v>
      </c>
      <c r="M1677" s="835">
        <v>263.68</v>
      </c>
      <c r="N1677" s="832">
        <v>1</v>
      </c>
      <c r="O1677" s="836">
        <v>0.5</v>
      </c>
      <c r="P1677" s="835">
        <v>263.68</v>
      </c>
      <c r="Q1677" s="837">
        <v>1</v>
      </c>
      <c r="R1677" s="832">
        <v>1</v>
      </c>
      <c r="S1677" s="837">
        <v>1</v>
      </c>
      <c r="T1677" s="836">
        <v>0.5</v>
      </c>
      <c r="U1677" s="838">
        <v>1</v>
      </c>
    </row>
    <row r="1678" spans="1:21" ht="14.4" customHeight="1" x14ac:dyDescent="0.3">
      <c r="A1678" s="831">
        <v>4</v>
      </c>
      <c r="B1678" s="832" t="s">
        <v>2047</v>
      </c>
      <c r="C1678" s="832" t="s">
        <v>2054</v>
      </c>
      <c r="D1678" s="833" t="s">
        <v>3990</v>
      </c>
      <c r="E1678" s="834" t="s">
        <v>2085</v>
      </c>
      <c r="F1678" s="832" t="s">
        <v>2048</v>
      </c>
      <c r="G1678" s="832" t="s">
        <v>3830</v>
      </c>
      <c r="H1678" s="832" t="s">
        <v>576</v>
      </c>
      <c r="I1678" s="832" t="s">
        <v>3831</v>
      </c>
      <c r="J1678" s="832" t="s">
        <v>3832</v>
      </c>
      <c r="K1678" s="832" t="s">
        <v>3754</v>
      </c>
      <c r="L1678" s="835">
        <v>77.13</v>
      </c>
      <c r="M1678" s="835">
        <v>77.13</v>
      </c>
      <c r="N1678" s="832">
        <v>1</v>
      </c>
      <c r="O1678" s="836">
        <v>1</v>
      </c>
      <c r="P1678" s="835">
        <v>77.13</v>
      </c>
      <c r="Q1678" s="837">
        <v>1</v>
      </c>
      <c r="R1678" s="832">
        <v>1</v>
      </c>
      <c r="S1678" s="837">
        <v>1</v>
      </c>
      <c r="T1678" s="836">
        <v>1</v>
      </c>
      <c r="U1678" s="838">
        <v>1</v>
      </c>
    </row>
    <row r="1679" spans="1:21" ht="14.4" customHeight="1" x14ac:dyDescent="0.3">
      <c r="A1679" s="831">
        <v>4</v>
      </c>
      <c r="B1679" s="832" t="s">
        <v>2047</v>
      </c>
      <c r="C1679" s="832" t="s">
        <v>2054</v>
      </c>
      <c r="D1679" s="833" t="s">
        <v>3990</v>
      </c>
      <c r="E1679" s="834" t="s">
        <v>2085</v>
      </c>
      <c r="F1679" s="832" t="s">
        <v>2048</v>
      </c>
      <c r="G1679" s="832" t="s">
        <v>3833</v>
      </c>
      <c r="H1679" s="832" t="s">
        <v>576</v>
      </c>
      <c r="I1679" s="832" t="s">
        <v>3834</v>
      </c>
      <c r="J1679" s="832" t="s">
        <v>3835</v>
      </c>
      <c r="K1679" s="832" t="s">
        <v>3836</v>
      </c>
      <c r="L1679" s="835">
        <v>25.12</v>
      </c>
      <c r="M1679" s="835">
        <v>25.12</v>
      </c>
      <c r="N1679" s="832">
        <v>1</v>
      </c>
      <c r="O1679" s="836">
        <v>0.5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4</v>
      </c>
      <c r="B1680" s="832" t="s">
        <v>2047</v>
      </c>
      <c r="C1680" s="832" t="s">
        <v>2054</v>
      </c>
      <c r="D1680" s="833" t="s">
        <v>3990</v>
      </c>
      <c r="E1680" s="834" t="s">
        <v>2085</v>
      </c>
      <c r="F1680" s="832" t="s">
        <v>2048</v>
      </c>
      <c r="G1680" s="832" t="s">
        <v>3833</v>
      </c>
      <c r="H1680" s="832" t="s">
        <v>576</v>
      </c>
      <c r="I1680" s="832" t="s">
        <v>3837</v>
      </c>
      <c r="J1680" s="832" t="s">
        <v>3838</v>
      </c>
      <c r="K1680" s="832" t="s">
        <v>3839</v>
      </c>
      <c r="L1680" s="835">
        <v>25.12</v>
      </c>
      <c r="M1680" s="835">
        <v>25.12</v>
      </c>
      <c r="N1680" s="832">
        <v>1</v>
      </c>
      <c r="O1680" s="836">
        <v>0.5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4</v>
      </c>
      <c r="B1681" s="832" t="s">
        <v>2047</v>
      </c>
      <c r="C1681" s="832" t="s">
        <v>2054</v>
      </c>
      <c r="D1681" s="833" t="s">
        <v>3990</v>
      </c>
      <c r="E1681" s="834" t="s">
        <v>2085</v>
      </c>
      <c r="F1681" s="832" t="s">
        <v>2048</v>
      </c>
      <c r="G1681" s="832" t="s">
        <v>2934</v>
      </c>
      <c r="H1681" s="832" t="s">
        <v>576</v>
      </c>
      <c r="I1681" s="832" t="s">
        <v>3182</v>
      </c>
      <c r="J1681" s="832" t="s">
        <v>3183</v>
      </c>
      <c r="K1681" s="832" t="s">
        <v>2040</v>
      </c>
      <c r="L1681" s="835">
        <v>0</v>
      </c>
      <c r="M1681" s="835">
        <v>0</v>
      </c>
      <c r="N1681" s="832">
        <v>1</v>
      </c>
      <c r="O1681" s="836">
        <v>1</v>
      </c>
      <c r="P1681" s="835">
        <v>0</v>
      </c>
      <c r="Q1681" s="837"/>
      <c r="R1681" s="832">
        <v>1</v>
      </c>
      <c r="S1681" s="837">
        <v>1</v>
      </c>
      <c r="T1681" s="836">
        <v>1</v>
      </c>
      <c r="U1681" s="838">
        <v>1</v>
      </c>
    </row>
    <row r="1682" spans="1:21" ht="14.4" customHeight="1" x14ac:dyDescent="0.3">
      <c r="A1682" s="831">
        <v>4</v>
      </c>
      <c r="B1682" s="832" t="s">
        <v>2047</v>
      </c>
      <c r="C1682" s="832" t="s">
        <v>2054</v>
      </c>
      <c r="D1682" s="833" t="s">
        <v>3990</v>
      </c>
      <c r="E1682" s="834" t="s">
        <v>2085</v>
      </c>
      <c r="F1682" s="832" t="s">
        <v>2048</v>
      </c>
      <c r="G1682" s="832" t="s">
        <v>2709</v>
      </c>
      <c r="H1682" s="832" t="s">
        <v>628</v>
      </c>
      <c r="I1682" s="832" t="s">
        <v>1868</v>
      </c>
      <c r="J1682" s="832" t="s">
        <v>1628</v>
      </c>
      <c r="K1682" s="832" t="s">
        <v>1869</v>
      </c>
      <c r="L1682" s="835">
        <v>165.63</v>
      </c>
      <c r="M1682" s="835">
        <v>165.63</v>
      </c>
      <c r="N1682" s="832">
        <v>1</v>
      </c>
      <c r="O1682" s="836">
        <v>0.5</v>
      </c>
      <c r="P1682" s="835">
        <v>165.63</v>
      </c>
      <c r="Q1682" s="837">
        <v>1</v>
      </c>
      <c r="R1682" s="832">
        <v>1</v>
      </c>
      <c r="S1682" s="837">
        <v>1</v>
      </c>
      <c r="T1682" s="836">
        <v>0.5</v>
      </c>
      <c r="U1682" s="838">
        <v>1</v>
      </c>
    </row>
    <row r="1683" spans="1:21" ht="14.4" customHeight="1" x14ac:dyDescent="0.3">
      <c r="A1683" s="831">
        <v>4</v>
      </c>
      <c r="B1683" s="832" t="s">
        <v>2047</v>
      </c>
      <c r="C1683" s="832" t="s">
        <v>2054</v>
      </c>
      <c r="D1683" s="833" t="s">
        <v>3990</v>
      </c>
      <c r="E1683" s="834" t="s">
        <v>2085</v>
      </c>
      <c r="F1683" s="832" t="s">
        <v>2048</v>
      </c>
      <c r="G1683" s="832" t="s">
        <v>2709</v>
      </c>
      <c r="H1683" s="832" t="s">
        <v>628</v>
      </c>
      <c r="I1683" s="832" t="s">
        <v>1627</v>
      </c>
      <c r="J1683" s="832" t="s">
        <v>1628</v>
      </c>
      <c r="K1683" s="832" t="s">
        <v>1629</v>
      </c>
      <c r="L1683" s="835">
        <v>414.07</v>
      </c>
      <c r="M1683" s="835">
        <v>414.07</v>
      </c>
      <c r="N1683" s="832">
        <v>1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4</v>
      </c>
      <c r="B1684" s="832" t="s">
        <v>2047</v>
      </c>
      <c r="C1684" s="832" t="s">
        <v>2054</v>
      </c>
      <c r="D1684" s="833" t="s">
        <v>3990</v>
      </c>
      <c r="E1684" s="834" t="s">
        <v>2085</v>
      </c>
      <c r="F1684" s="832" t="s">
        <v>2048</v>
      </c>
      <c r="G1684" s="832" t="s">
        <v>2112</v>
      </c>
      <c r="H1684" s="832" t="s">
        <v>628</v>
      </c>
      <c r="I1684" s="832" t="s">
        <v>1983</v>
      </c>
      <c r="J1684" s="832" t="s">
        <v>1020</v>
      </c>
      <c r="K1684" s="832" t="s">
        <v>1984</v>
      </c>
      <c r="L1684" s="835">
        <v>154.36000000000001</v>
      </c>
      <c r="M1684" s="835">
        <v>2315.4</v>
      </c>
      <c r="N1684" s="832">
        <v>15</v>
      </c>
      <c r="O1684" s="836">
        <v>12.5</v>
      </c>
      <c r="P1684" s="835">
        <v>1234.8800000000001</v>
      </c>
      <c r="Q1684" s="837">
        <v>0.53333333333333333</v>
      </c>
      <c r="R1684" s="832">
        <v>8</v>
      </c>
      <c r="S1684" s="837">
        <v>0.53333333333333333</v>
      </c>
      <c r="T1684" s="836">
        <v>7</v>
      </c>
      <c r="U1684" s="838">
        <v>0.56000000000000005</v>
      </c>
    </row>
    <row r="1685" spans="1:21" ht="14.4" customHeight="1" x14ac:dyDescent="0.3">
      <c r="A1685" s="831">
        <v>4</v>
      </c>
      <c r="B1685" s="832" t="s">
        <v>2047</v>
      </c>
      <c r="C1685" s="832" t="s">
        <v>2054</v>
      </c>
      <c r="D1685" s="833" t="s">
        <v>3990</v>
      </c>
      <c r="E1685" s="834" t="s">
        <v>2085</v>
      </c>
      <c r="F1685" s="832" t="s">
        <v>2048</v>
      </c>
      <c r="G1685" s="832" t="s">
        <v>2112</v>
      </c>
      <c r="H1685" s="832" t="s">
        <v>576</v>
      </c>
      <c r="I1685" s="832" t="s">
        <v>2145</v>
      </c>
      <c r="J1685" s="832" t="s">
        <v>1020</v>
      </c>
      <c r="K1685" s="832" t="s">
        <v>1984</v>
      </c>
      <c r="L1685" s="835">
        <v>154.36000000000001</v>
      </c>
      <c r="M1685" s="835">
        <v>154.36000000000001</v>
      </c>
      <c r="N1685" s="832">
        <v>1</v>
      </c>
      <c r="O1685" s="836">
        <v>1</v>
      </c>
      <c r="P1685" s="835">
        <v>154.36000000000001</v>
      </c>
      <c r="Q1685" s="837">
        <v>1</v>
      </c>
      <c r="R1685" s="832">
        <v>1</v>
      </c>
      <c r="S1685" s="837">
        <v>1</v>
      </c>
      <c r="T1685" s="836">
        <v>1</v>
      </c>
      <c r="U1685" s="838">
        <v>1</v>
      </c>
    </row>
    <row r="1686" spans="1:21" ht="14.4" customHeight="1" x14ac:dyDescent="0.3">
      <c r="A1686" s="831">
        <v>4</v>
      </c>
      <c r="B1686" s="832" t="s">
        <v>2047</v>
      </c>
      <c r="C1686" s="832" t="s">
        <v>2054</v>
      </c>
      <c r="D1686" s="833" t="s">
        <v>3990</v>
      </c>
      <c r="E1686" s="834" t="s">
        <v>2085</v>
      </c>
      <c r="F1686" s="832" t="s">
        <v>2048</v>
      </c>
      <c r="G1686" s="832" t="s">
        <v>2112</v>
      </c>
      <c r="H1686" s="832" t="s">
        <v>576</v>
      </c>
      <c r="I1686" s="832" t="s">
        <v>3840</v>
      </c>
      <c r="J1686" s="832" t="s">
        <v>3841</v>
      </c>
      <c r="K1686" s="832" t="s">
        <v>1761</v>
      </c>
      <c r="L1686" s="835">
        <v>149.52000000000001</v>
      </c>
      <c r="M1686" s="835">
        <v>149.52000000000001</v>
      </c>
      <c r="N1686" s="832">
        <v>1</v>
      </c>
      <c r="O1686" s="836">
        <v>0.5</v>
      </c>
      <c r="P1686" s="835">
        <v>149.52000000000001</v>
      </c>
      <c r="Q1686" s="837">
        <v>1</v>
      </c>
      <c r="R1686" s="832">
        <v>1</v>
      </c>
      <c r="S1686" s="837">
        <v>1</v>
      </c>
      <c r="T1686" s="836">
        <v>0.5</v>
      </c>
      <c r="U1686" s="838">
        <v>1</v>
      </c>
    </row>
    <row r="1687" spans="1:21" ht="14.4" customHeight="1" x14ac:dyDescent="0.3">
      <c r="A1687" s="831">
        <v>4</v>
      </c>
      <c r="B1687" s="832" t="s">
        <v>2047</v>
      </c>
      <c r="C1687" s="832" t="s">
        <v>2054</v>
      </c>
      <c r="D1687" s="833" t="s">
        <v>3990</v>
      </c>
      <c r="E1687" s="834" t="s">
        <v>2085</v>
      </c>
      <c r="F1687" s="832" t="s">
        <v>2048</v>
      </c>
      <c r="G1687" s="832" t="s">
        <v>2146</v>
      </c>
      <c r="H1687" s="832" t="s">
        <v>576</v>
      </c>
      <c r="I1687" s="832" t="s">
        <v>2248</v>
      </c>
      <c r="J1687" s="832" t="s">
        <v>2148</v>
      </c>
      <c r="K1687" s="832" t="s">
        <v>2149</v>
      </c>
      <c r="L1687" s="835">
        <v>374.79</v>
      </c>
      <c r="M1687" s="835">
        <v>1499.16</v>
      </c>
      <c r="N1687" s="832">
        <v>4</v>
      </c>
      <c r="O1687" s="836">
        <v>2</v>
      </c>
      <c r="P1687" s="835">
        <v>1124.3700000000001</v>
      </c>
      <c r="Q1687" s="837">
        <v>0.75</v>
      </c>
      <c r="R1687" s="832">
        <v>3</v>
      </c>
      <c r="S1687" s="837">
        <v>0.75</v>
      </c>
      <c r="T1687" s="836">
        <v>1.5</v>
      </c>
      <c r="U1687" s="838">
        <v>0.75</v>
      </c>
    </row>
    <row r="1688" spans="1:21" ht="14.4" customHeight="1" x14ac:dyDescent="0.3">
      <c r="A1688" s="831">
        <v>4</v>
      </c>
      <c r="B1688" s="832" t="s">
        <v>2047</v>
      </c>
      <c r="C1688" s="832" t="s">
        <v>2054</v>
      </c>
      <c r="D1688" s="833" t="s">
        <v>3990</v>
      </c>
      <c r="E1688" s="834" t="s">
        <v>2085</v>
      </c>
      <c r="F1688" s="832" t="s">
        <v>2048</v>
      </c>
      <c r="G1688" s="832" t="s">
        <v>2146</v>
      </c>
      <c r="H1688" s="832" t="s">
        <v>576</v>
      </c>
      <c r="I1688" s="832" t="s">
        <v>2147</v>
      </c>
      <c r="J1688" s="832" t="s">
        <v>2148</v>
      </c>
      <c r="K1688" s="832" t="s">
        <v>2149</v>
      </c>
      <c r="L1688" s="835">
        <v>374.79</v>
      </c>
      <c r="M1688" s="835">
        <v>1499.16</v>
      </c>
      <c r="N1688" s="832">
        <v>4</v>
      </c>
      <c r="O1688" s="836">
        <v>2.5</v>
      </c>
      <c r="P1688" s="835">
        <v>1499.16</v>
      </c>
      <c r="Q1688" s="837">
        <v>1</v>
      </c>
      <c r="R1688" s="832">
        <v>4</v>
      </c>
      <c r="S1688" s="837">
        <v>1</v>
      </c>
      <c r="T1688" s="836">
        <v>2.5</v>
      </c>
      <c r="U1688" s="838">
        <v>1</v>
      </c>
    </row>
    <row r="1689" spans="1:21" ht="14.4" customHeight="1" x14ac:dyDescent="0.3">
      <c r="A1689" s="831">
        <v>4</v>
      </c>
      <c r="B1689" s="832" t="s">
        <v>2047</v>
      </c>
      <c r="C1689" s="832" t="s">
        <v>2054</v>
      </c>
      <c r="D1689" s="833" t="s">
        <v>3990</v>
      </c>
      <c r="E1689" s="834" t="s">
        <v>2085</v>
      </c>
      <c r="F1689" s="832" t="s">
        <v>2048</v>
      </c>
      <c r="G1689" s="832" t="s">
        <v>2939</v>
      </c>
      <c r="H1689" s="832" t="s">
        <v>576</v>
      </c>
      <c r="I1689" s="832" t="s">
        <v>2940</v>
      </c>
      <c r="J1689" s="832" t="s">
        <v>623</v>
      </c>
      <c r="K1689" s="832" t="s">
        <v>2941</v>
      </c>
      <c r="L1689" s="835">
        <v>0</v>
      </c>
      <c r="M1689" s="835">
        <v>0</v>
      </c>
      <c r="N1689" s="832">
        <v>1</v>
      </c>
      <c r="O1689" s="836">
        <v>1</v>
      </c>
      <c r="P1689" s="835">
        <v>0</v>
      </c>
      <c r="Q1689" s="837"/>
      <c r="R1689" s="832">
        <v>1</v>
      </c>
      <c r="S1689" s="837">
        <v>1</v>
      </c>
      <c r="T1689" s="836">
        <v>1</v>
      </c>
      <c r="U1689" s="838">
        <v>1</v>
      </c>
    </row>
    <row r="1690" spans="1:21" ht="14.4" customHeight="1" x14ac:dyDescent="0.3">
      <c r="A1690" s="831">
        <v>4</v>
      </c>
      <c r="B1690" s="832" t="s">
        <v>2047</v>
      </c>
      <c r="C1690" s="832" t="s">
        <v>2054</v>
      </c>
      <c r="D1690" s="833" t="s">
        <v>3990</v>
      </c>
      <c r="E1690" s="834" t="s">
        <v>2085</v>
      </c>
      <c r="F1690" s="832" t="s">
        <v>2049</v>
      </c>
      <c r="G1690" s="832" t="s">
        <v>2114</v>
      </c>
      <c r="H1690" s="832" t="s">
        <v>576</v>
      </c>
      <c r="I1690" s="832" t="s">
        <v>2115</v>
      </c>
      <c r="J1690" s="832" t="s">
        <v>2116</v>
      </c>
      <c r="K1690" s="832"/>
      <c r="L1690" s="835">
        <v>0</v>
      </c>
      <c r="M1690" s="835">
        <v>0</v>
      </c>
      <c r="N1690" s="832">
        <v>1</v>
      </c>
      <c r="O1690" s="836">
        <v>0.5</v>
      </c>
      <c r="P1690" s="835">
        <v>0</v>
      </c>
      <c r="Q1690" s="837"/>
      <c r="R1690" s="832">
        <v>1</v>
      </c>
      <c r="S1690" s="837">
        <v>1</v>
      </c>
      <c r="T1690" s="836">
        <v>0.5</v>
      </c>
      <c r="U1690" s="838">
        <v>1</v>
      </c>
    </row>
    <row r="1691" spans="1:21" ht="14.4" customHeight="1" x14ac:dyDescent="0.3">
      <c r="A1691" s="831">
        <v>4</v>
      </c>
      <c r="B1691" s="832" t="s">
        <v>2047</v>
      </c>
      <c r="C1691" s="832" t="s">
        <v>2054</v>
      </c>
      <c r="D1691" s="833" t="s">
        <v>3990</v>
      </c>
      <c r="E1691" s="834" t="s">
        <v>2085</v>
      </c>
      <c r="F1691" s="832" t="s">
        <v>2050</v>
      </c>
      <c r="G1691" s="832" t="s">
        <v>2633</v>
      </c>
      <c r="H1691" s="832" t="s">
        <v>576</v>
      </c>
      <c r="I1691" s="832" t="s">
        <v>2637</v>
      </c>
      <c r="J1691" s="832" t="s">
        <v>2638</v>
      </c>
      <c r="K1691" s="832" t="s">
        <v>2639</v>
      </c>
      <c r="L1691" s="835">
        <v>100</v>
      </c>
      <c r="M1691" s="835">
        <v>800</v>
      </c>
      <c r="N1691" s="832">
        <v>8</v>
      </c>
      <c r="O1691" s="836">
        <v>3</v>
      </c>
      <c r="P1691" s="835">
        <v>800</v>
      </c>
      <c r="Q1691" s="837">
        <v>1</v>
      </c>
      <c r="R1691" s="832">
        <v>8</v>
      </c>
      <c r="S1691" s="837">
        <v>1</v>
      </c>
      <c r="T1691" s="836">
        <v>3</v>
      </c>
      <c r="U1691" s="838">
        <v>1</v>
      </c>
    </row>
    <row r="1692" spans="1:21" ht="14.4" customHeight="1" x14ac:dyDescent="0.3">
      <c r="A1692" s="831">
        <v>4</v>
      </c>
      <c r="B1692" s="832" t="s">
        <v>2047</v>
      </c>
      <c r="C1692" s="832" t="s">
        <v>2054</v>
      </c>
      <c r="D1692" s="833" t="s">
        <v>3990</v>
      </c>
      <c r="E1692" s="834" t="s">
        <v>2085</v>
      </c>
      <c r="F1692" s="832" t="s">
        <v>2050</v>
      </c>
      <c r="G1692" s="832" t="s">
        <v>2633</v>
      </c>
      <c r="H1692" s="832" t="s">
        <v>576</v>
      </c>
      <c r="I1692" s="832" t="s">
        <v>2721</v>
      </c>
      <c r="J1692" s="832" t="s">
        <v>2722</v>
      </c>
      <c r="K1692" s="832" t="s">
        <v>2723</v>
      </c>
      <c r="L1692" s="835">
        <v>99</v>
      </c>
      <c r="M1692" s="835">
        <v>495</v>
      </c>
      <c r="N1692" s="832">
        <v>5</v>
      </c>
      <c r="O1692" s="836">
        <v>2</v>
      </c>
      <c r="P1692" s="835">
        <v>495</v>
      </c>
      <c r="Q1692" s="837">
        <v>1</v>
      </c>
      <c r="R1692" s="832">
        <v>5</v>
      </c>
      <c r="S1692" s="837">
        <v>1</v>
      </c>
      <c r="T1692" s="836">
        <v>2</v>
      </c>
      <c r="U1692" s="838">
        <v>1</v>
      </c>
    </row>
    <row r="1693" spans="1:21" ht="14.4" customHeight="1" x14ac:dyDescent="0.3">
      <c r="A1693" s="831">
        <v>4</v>
      </c>
      <c r="B1693" s="832" t="s">
        <v>2047</v>
      </c>
      <c r="C1693" s="832" t="s">
        <v>2054</v>
      </c>
      <c r="D1693" s="833" t="s">
        <v>3990</v>
      </c>
      <c r="E1693" s="834" t="s">
        <v>2085</v>
      </c>
      <c r="F1693" s="832" t="s">
        <v>2050</v>
      </c>
      <c r="G1693" s="832" t="s">
        <v>2633</v>
      </c>
      <c r="H1693" s="832" t="s">
        <v>576</v>
      </c>
      <c r="I1693" s="832" t="s">
        <v>2640</v>
      </c>
      <c r="J1693" s="832" t="s">
        <v>2641</v>
      </c>
      <c r="K1693" s="832" t="s">
        <v>2642</v>
      </c>
      <c r="L1693" s="835">
        <v>120</v>
      </c>
      <c r="M1693" s="835">
        <v>480</v>
      </c>
      <c r="N1693" s="832">
        <v>4</v>
      </c>
      <c r="O1693" s="836">
        <v>2</v>
      </c>
      <c r="P1693" s="835">
        <v>480</v>
      </c>
      <c r="Q1693" s="837">
        <v>1</v>
      </c>
      <c r="R1693" s="832">
        <v>4</v>
      </c>
      <c r="S1693" s="837">
        <v>1</v>
      </c>
      <c r="T1693" s="836">
        <v>2</v>
      </c>
      <c r="U1693" s="838">
        <v>1</v>
      </c>
    </row>
    <row r="1694" spans="1:21" ht="14.4" customHeight="1" x14ac:dyDescent="0.3">
      <c r="A1694" s="831">
        <v>4</v>
      </c>
      <c r="B1694" s="832" t="s">
        <v>2047</v>
      </c>
      <c r="C1694" s="832" t="s">
        <v>2054</v>
      </c>
      <c r="D1694" s="833" t="s">
        <v>3990</v>
      </c>
      <c r="E1694" s="834" t="s">
        <v>2085</v>
      </c>
      <c r="F1694" s="832" t="s">
        <v>2050</v>
      </c>
      <c r="G1694" s="832" t="s">
        <v>2633</v>
      </c>
      <c r="H1694" s="832" t="s">
        <v>576</v>
      </c>
      <c r="I1694" s="832" t="s">
        <v>3842</v>
      </c>
      <c r="J1694" s="832" t="s">
        <v>3843</v>
      </c>
      <c r="K1694" s="832" t="s">
        <v>2490</v>
      </c>
      <c r="L1694" s="835">
        <v>1512.58</v>
      </c>
      <c r="M1694" s="835">
        <v>3025.16</v>
      </c>
      <c r="N1694" s="832">
        <v>2</v>
      </c>
      <c r="O1694" s="836">
        <v>1</v>
      </c>
      <c r="P1694" s="835">
        <v>3025.16</v>
      </c>
      <c r="Q1694" s="837">
        <v>1</v>
      </c>
      <c r="R1694" s="832">
        <v>2</v>
      </c>
      <c r="S1694" s="837">
        <v>1</v>
      </c>
      <c r="T1694" s="836">
        <v>1</v>
      </c>
      <c r="U1694" s="838">
        <v>1</v>
      </c>
    </row>
    <row r="1695" spans="1:21" ht="14.4" customHeight="1" x14ac:dyDescent="0.3">
      <c r="A1695" s="831">
        <v>4</v>
      </c>
      <c r="B1695" s="832" t="s">
        <v>2047</v>
      </c>
      <c r="C1695" s="832" t="s">
        <v>2054</v>
      </c>
      <c r="D1695" s="833" t="s">
        <v>3990</v>
      </c>
      <c r="E1695" s="834" t="s">
        <v>2085</v>
      </c>
      <c r="F1695" s="832" t="s">
        <v>2050</v>
      </c>
      <c r="G1695" s="832" t="s">
        <v>2633</v>
      </c>
      <c r="H1695" s="832" t="s">
        <v>576</v>
      </c>
      <c r="I1695" s="832" t="s">
        <v>3844</v>
      </c>
      <c r="J1695" s="832" t="s">
        <v>3792</v>
      </c>
      <c r="K1695" s="832" t="s">
        <v>3845</v>
      </c>
      <c r="L1695" s="835">
        <v>535.17999999999995</v>
      </c>
      <c r="M1695" s="835">
        <v>1070.3599999999999</v>
      </c>
      <c r="N1695" s="832">
        <v>2</v>
      </c>
      <c r="O1695" s="836">
        <v>1</v>
      </c>
      <c r="P1695" s="835">
        <v>1070.3599999999999</v>
      </c>
      <c r="Q1695" s="837">
        <v>1</v>
      </c>
      <c r="R1695" s="832">
        <v>2</v>
      </c>
      <c r="S1695" s="837">
        <v>1</v>
      </c>
      <c r="T1695" s="836">
        <v>1</v>
      </c>
      <c r="U1695" s="838">
        <v>1</v>
      </c>
    </row>
    <row r="1696" spans="1:21" ht="14.4" customHeight="1" x14ac:dyDescent="0.3">
      <c r="A1696" s="831">
        <v>4</v>
      </c>
      <c r="B1696" s="832" t="s">
        <v>2047</v>
      </c>
      <c r="C1696" s="832" t="s">
        <v>2054</v>
      </c>
      <c r="D1696" s="833" t="s">
        <v>3990</v>
      </c>
      <c r="E1696" s="834" t="s">
        <v>2085</v>
      </c>
      <c r="F1696" s="832" t="s">
        <v>2050</v>
      </c>
      <c r="G1696" s="832" t="s">
        <v>2643</v>
      </c>
      <c r="H1696" s="832" t="s">
        <v>576</v>
      </c>
      <c r="I1696" s="832" t="s">
        <v>2644</v>
      </c>
      <c r="J1696" s="832" t="s">
        <v>2645</v>
      </c>
      <c r="K1696" s="832" t="s">
        <v>2646</v>
      </c>
      <c r="L1696" s="835">
        <v>410</v>
      </c>
      <c r="M1696" s="835">
        <v>5740</v>
      </c>
      <c r="N1696" s="832">
        <v>14</v>
      </c>
      <c r="O1696" s="836">
        <v>14</v>
      </c>
      <c r="P1696" s="835">
        <v>5740</v>
      </c>
      <c r="Q1696" s="837">
        <v>1</v>
      </c>
      <c r="R1696" s="832">
        <v>14</v>
      </c>
      <c r="S1696" s="837">
        <v>1</v>
      </c>
      <c r="T1696" s="836">
        <v>14</v>
      </c>
      <c r="U1696" s="838">
        <v>1</v>
      </c>
    </row>
    <row r="1697" spans="1:21" ht="14.4" customHeight="1" x14ac:dyDescent="0.3">
      <c r="A1697" s="831">
        <v>4</v>
      </c>
      <c r="B1697" s="832" t="s">
        <v>2047</v>
      </c>
      <c r="C1697" s="832" t="s">
        <v>2054</v>
      </c>
      <c r="D1697" s="833" t="s">
        <v>3990</v>
      </c>
      <c r="E1697" s="834" t="s">
        <v>2085</v>
      </c>
      <c r="F1697" s="832" t="s">
        <v>2050</v>
      </c>
      <c r="G1697" s="832" t="s">
        <v>2647</v>
      </c>
      <c r="H1697" s="832" t="s">
        <v>576</v>
      </c>
      <c r="I1697" s="832" t="s">
        <v>3637</v>
      </c>
      <c r="J1697" s="832" t="s">
        <v>3638</v>
      </c>
      <c r="K1697" s="832" t="s">
        <v>3639</v>
      </c>
      <c r="L1697" s="835">
        <v>500</v>
      </c>
      <c r="M1697" s="835">
        <v>500</v>
      </c>
      <c r="N1697" s="832">
        <v>1</v>
      </c>
      <c r="O1697" s="836">
        <v>1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4</v>
      </c>
      <c r="B1698" s="832" t="s">
        <v>2047</v>
      </c>
      <c r="C1698" s="832" t="s">
        <v>2054</v>
      </c>
      <c r="D1698" s="833" t="s">
        <v>3990</v>
      </c>
      <c r="E1698" s="834" t="s">
        <v>2085</v>
      </c>
      <c r="F1698" s="832" t="s">
        <v>2050</v>
      </c>
      <c r="G1698" s="832" t="s">
        <v>2647</v>
      </c>
      <c r="H1698" s="832" t="s">
        <v>576</v>
      </c>
      <c r="I1698" s="832" t="s">
        <v>2648</v>
      </c>
      <c r="J1698" s="832" t="s">
        <v>2649</v>
      </c>
      <c r="K1698" s="832" t="s">
        <v>2650</v>
      </c>
      <c r="L1698" s="835">
        <v>900</v>
      </c>
      <c r="M1698" s="835">
        <v>9900</v>
      </c>
      <c r="N1698" s="832">
        <v>11</v>
      </c>
      <c r="O1698" s="836">
        <v>11</v>
      </c>
      <c r="P1698" s="835">
        <v>9900</v>
      </c>
      <c r="Q1698" s="837">
        <v>1</v>
      </c>
      <c r="R1698" s="832">
        <v>11</v>
      </c>
      <c r="S1698" s="837">
        <v>1</v>
      </c>
      <c r="T1698" s="836">
        <v>11</v>
      </c>
      <c r="U1698" s="838">
        <v>1</v>
      </c>
    </row>
    <row r="1699" spans="1:21" ht="14.4" customHeight="1" x14ac:dyDescent="0.3">
      <c r="A1699" s="831">
        <v>4</v>
      </c>
      <c r="B1699" s="832" t="s">
        <v>2047</v>
      </c>
      <c r="C1699" s="832" t="s">
        <v>2054</v>
      </c>
      <c r="D1699" s="833" t="s">
        <v>3990</v>
      </c>
      <c r="E1699" s="834" t="s">
        <v>2085</v>
      </c>
      <c r="F1699" s="832" t="s">
        <v>2050</v>
      </c>
      <c r="G1699" s="832" t="s">
        <v>2647</v>
      </c>
      <c r="H1699" s="832" t="s">
        <v>576</v>
      </c>
      <c r="I1699" s="832" t="s">
        <v>2730</v>
      </c>
      <c r="J1699" s="832" t="s">
        <v>2731</v>
      </c>
      <c r="K1699" s="832" t="s">
        <v>2732</v>
      </c>
      <c r="L1699" s="835">
        <v>378.48</v>
      </c>
      <c r="M1699" s="835">
        <v>756.96</v>
      </c>
      <c r="N1699" s="832">
        <v>2</v>
      </c>
      <c r="O1699" s="836">
        <v>2</v>
      </c>
      <c r="P1699" s="835">
        <v>756.96</v>
      </c>
      <c r="Q1699" s="837">
        <v>1</v>
      </c>
      <c r="R1699" s="832">
        <v>2</v>
      </c>
      <c r="S1699" s="837">
        <v>1</v>
      </c>
      <c r="T1699" s="836">
        <v>2</v>
      </c>
      <c r="U1699" s="838">
        <v>1</v>
      </c>
    </row>
    <row r="1700" spans="1:21" ht="14.4" customHeight="1" x14ac:dyDescent="0.3">
      <c r="A1700" s="831">
        <v>4</v>
      </c>
      <c r="B1700" s="832" t="s">
        <v>2047</v>
      </c>
      <c r="C1700" s="832" t="s">
        <v>2054</v>
      </c>
      <c r="D1700" s="833" t="s">
        <v>3990</v>
      </c>
      <c r="E1700" s="834" t="s">
        <v>2085</v>
      </c>
      <c r="F1700" s="832" t="s">
        <v>2050</v>
      </c>
      <c r="G1700" s="832" t="s">
        <v>2647</v>
      </c>
      <c r="H1700" s="832" t="s">
        <v>576</v>
      </c>
      <c r="I1700" s="832" t="s">
        <v>2651</v>
      </c>
      <c r="J1700" s="832" t="s">
        <v>2652</v>
      </c>
      <c r="K1700" s="832" t="s">
        <v>2653</v>
      </c>
      <c r="L1700" s="835">
        <v>378.48</v>
      </c>
      <c r="M1700" s="835">
        <v>378.48</v>
      </c>
      <c r="N1700" s="832">
        <v>1</v>
      </c>
      <c r="O1700" s="836">
        <v>1</v>
      </c>
      <c r="P1700" s="835">
        <v>378.48</v>
      </c>
      <c r="Q1700" s="837">
        <v>1</v>
      </c>
      <c r="R1700" s="832">
        <v>1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4</v>
      </c>
      <c r="B1701" s="832" t="s">
        <v>2047</v>
      </c>
      <c r="C1701" s="832" t="s">
        <v>2054</v>
      </c>
      <c r="D1701" s="833" t="s">
        <v>3990</v>
      </c>
      <c r="E1701" s="834" t="s">
        <v>2085</v>
      </c>
      <c r="F1701" s="832" t="s">
        <v>2050</v>
      </c>
      <c r="G1701" s="832" t="s">
        <v>2647</v>
      </c>
      <c r="H1701" s="832" t="s">
        <v>576</v>
      </c>
      <c r="I1701" s="832" t="s">
        <v>2733</v>
      </c>
      <c r="J1701" s="832" t="s">
        <v>2734</v>
      </c>
      <c r="K1701" s="832" t="s">
        <v>2735</v>
      </c>
      <c r="L1701" s="835">
        <v>378.48</v>
      </c>
      <c r="M1701" s="835">
        <v>756.96</v>
      </c>
      <c r="N1701" s="832">
        <v>2</v>
      </c>
      <c r="O1701" s="836">
        <v>2</v>
      </c>
      <c r="P1701" s="835">
        <v>756.96</v>
      </c>
      <c r="Q1701" s="837">
        <v>1</v>
      </c>
      <c r="R1701" s="832">
        <v>2</v>
      </c>
      <c r="S1701" s="837">
        <v>1</v>
      </c>
      <c r="T1701" s="836">
        <v>2</v>
      </c>
      <c r="U1701" s="838">
        <v>1</v>
      </c>
    </row>
    <row r="1702" spans="1:21" ht="14.4" customHeight="1" x14ac:dyDescent="0.3">
      <c r="A1702" s="831">
        <v>4</v>
      </c>
      <c r="B1702" s="832" t="s">
        <v>2047</v>
      </c>
      <c r="C1702" s="832" t="s">
        <v>2054</v>
      </c>
      <c r="D1702" s="833" t="s">
        <v>3990</v>
      </c>
      <c r="E1702" s="834" t="s">
        <v>2085</v>
      </c>
      <c r="F1702" s="832" t="s">
        <v>2050</v>
      </c>
      <c r="G1702" s="832" t="s">
        <v>2647</v>
      </c>
      <c r="H1702" s="832" t="s">
        <v>576</v>
      </c>
      <c r="I1702" s="832" t="s">
        <v>2654</v>
      </c>
      <c r="J1702" s="832" t="s">
        <v>2655</v>
      </c>
      <c r="K1702" s="832" t="s">
        <v>2656</v>
      </c>
      <c r="L1702" s="835">
        <v>906.78</v>
      </c>
      <c r="M1702" s="835">
        <v>906.78</v>
      </c>
      <c r="N1702" s="832">
        <v>1</v>
      </c>
      <c r="O1702" s="836">
        <v>1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4</v>
      </c>
      <c r="B1703" s="832" t="s">
        <v>2047</v>
      </c>
      <c r="C1703" s="832" t="s">
        <v>2054</v>
      </c>
      <c r="D1703" s="833" t="s">
        <v>3990</v>
      </c>
      <c r="E1703" s="834" t="s">
        <v>2084</v>
      </c>
      <c r="F1703" s="832" t="s">
        <v>2048</v>
      </c>
      <c r="G1703" s="832" t="s">
        <v>2122</v>
      </c>
      <c r="H1703" s="832" t="s">
        <v>628</v>
      </c>
      <c r="I1703" s="832" t="s">
        <v>3647</v>
      </c>
      <c r="J1703" s="832" t="s">
        <v>751</v>
      </c>
      <c r="K1703" s="832" t="s">
        <v>3648</v>
      </c>
      <c r="L1703" s="835">
        <v>277.12</v>
      </c>
      <c r="M1703" s="835">
        <v>554.24</v>
      </c>
      <c r="N1703" s="832">
        <v>2</v>
      </c>
      <c r="O1703" s="836">
        <v>1</v>
      </c>
      <c r="P1703" s="835">
        <v>554.24</v>
      </c>
      <c r="Q1703" s="837">
        <v>1</v>
      </c>
      <c r="R1703" s="832">
        <v>2</v>
      </c>
      <c r="S1703" s="837">
        <v>1</v>
      </c>
      <c r="T1703" s="836">
        <v>1</v>
      </c>
      <c r="U1703" s="838">
        <v>1</v>
      </c>
    </row>
    <row r="1704" spans="1:21" ht="14.4" customHeight="1" x14ac:dyDescent="0.3">
      <c r="A1704" s="831">
        <v>4</v>
      </c>
      <c r="B1704" s="832" t="s">
        <v>2047</v>
      </c>
      <c r="C1704" s="832" t="s">
        <v>2054</v>
      </c>
      <c r="D1704" s="833" t="s">
        <v>3990</v>
      </c>
      <c r="E1704" s="834" t="s">
        <v>2097</v>
      </c>
      <c r="F1704" s="832" t="s">
        <v>2048</v>
      </c>
      <c r="G1704" s="832" t="s">
        <v>2122</v>
      </c>
      <c r="H1704" s="832" t="s">
        <v>628</v>
      </c>
      <c r="I1704" s="832" t="s">
        <v>2781</v>
      </c>
      <c r="J1704" s="832" t="s">
        <v>749</v>
      </c>
      <c r="K1704" s="832" t="s">
        <v>2782</v>
      </c>
      <c r="L1704" s="835">
        <v>368.16</v>
      </c>
      <c r="M1704" s="835">
        <v>368.16</v>
      </c>
      <c r="N1704" s="832">
        <v>1</v>
      </c>
      <c r="O1704" s="836">
        <v>0.5</v>
      </c>
      <c r="P1704" s="835">
        <v>368.16</v>
      </c>
      <c r="Q1704" s="837">
        <v>1</v>
      </c>
      <c r="R1704" s="832">
        <v>1</v>
      </c>
      <c r="S1704" s="837">
        <v>1</v>
      </c>
      <c r="T1704" s="836">
        <v>0.5</v>
      </c>
      <c r="U1704" s="838">
        <v>1</v>
      </c>
    </row>
    <row r="1705" spans="1:21" ht="14.4" customHeight="1" x14ac:dyDescent="0.3">
      <c r="A1705" s="831">
        <v>4</v>
      </c>
      <c r="B1705" s="832" t="s">
        <v>2047</v>
      </c>
      <c r="C1705" s="832" t="s">
        <v>2054</v>
      </c>
      <c r="D1705" s="833" t="s">
        <v>3990</v>
      </c>
      <c r="E1705" s="834" t="s">
        <v>2097</v>
      </c>
      <c r="F1705" s="832" t="s">
        <v>2048</v>
      </c>
      <c r="G1705" s="832" t="s">
        <v>2122</v>
      </c>
      <c r="H1705" s="832" t="s">
        <v>628</v>
      </c>
      <c r="I1705" s="832" t="s">
        <v>1647</v>
      </c>
      <c r="J1705" s="832" t="s">
        <v>749</v>
      </c>
      <c r="K1705" s="832" t="s">
        <v>1648</v>
      </c>
      <c r="L1705" s="835">
        <v>490.89</v>
      </c>
      <c r="M1705" s="835">
        <v>490.89</v>
      </c>
      <c r="N1705" s="832">
        <v>1</v>
      </c>
      <c r="O1705" s="836">
        <v>0.5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4</v>
      </c>
      <c r="B1706" s="832" t="s">
        <v>2047</v>
      </c>
      <c r="C1706" s="832" t="s">
        <v>2054</v>
      </c>
      <c r="D1706" s="833" t="s">
        <v>3990</v>
      </c>
      <c r="E1706" s="834" t="s">
        <v>2097</v>
      </c>
      <c r="F1706" s="832" t="s">
        <v>2048</v>
      </c>
      <c r="G1706" s="832" t="s">
        <v>2158</v>
      </c>
      <c r="H1706" s="832" t="s">
        <v>576</v>
      </c>
      <c r="I1706" s="832" t="s">
        <v>2159</v>
      </c>
      <c r="J1706" s="832" t="s">
        <v>771</v>
      </c>
      <c r="K1706" s="832" t="s">
        <v>2160</v>
      </c>
      <c r="L1706" s="835">
        <v>103.67</v>
      </c>
      <c r="M1706" s="835">
        <v>103.67</v>
      </c>
      <c r="N1706" s="832">
        <v>1</v>
      </c>
      <c r="O1706" s="836">
        <v>0.5</v>
      </c>
      <c r="P1706" s="835">
        <v>103.67</v>
      </c>
      <c r="Q1706" s="837">
        <v>1</v>
      </c>
      <c r="R1706" s="832">
        <v>1</v>
      </c>
      <c r="S1706" s="837">
        <v>1</v>
      </c>
      <c r="T1706" s="836">
        <v>0.5</v>
      </c>
      <c r="U1706" s="838">
        <v>1</v>
      </c>
    </row>
    <row r="1707" spans="1:21" ht="14.4" customHeight="1" x14ac:dyDescent="0.3">
      <c r="A1707" s="831">
        <v>4</v>
      </c>
      <c r="B1707" s="832" t="s">
        <v>2047</v>
      </c>
      <c r="C1707" s="832" t="s">
        <v>2054</v>
      </c>
      <c r="D1707" s="833" t="s">
        <v>3990</v>
      </c>
      <c r="E1707" s="834" t="s">
        <v>2097</v>
      </c>
      <c r="F1707" s="832" t="s">
        <v>2048</v>
      </c>
      <c r="G1707" s="832" t="s">
        <v>2702</v>
      </c>
      <c r="H1707" s="832" t="s">
        <v>628</v>
      </c>
      <c r="I1707" s="832" t="s">
        <v>1866</v>
      </c>
      <c r="J1707" s="832" t="s">
        <v>1864</v>
      </c>
      <c r="K1707" s="832" t="s">
        <v>1867</v>
      </c>
      <c r="L1707" s="835">
        <v>115.18</v>
      </c>
      <c r="M1707" s="835">
        <v>115.18</v>
      </c>
      <c r="N1707" s="832">
        <v>1</v>
      </c>
      <c r="O1707" s="836">
        <v>0.5</v>
      </c>
      <c r="P1707" s="835">
        <v>115.18</v>
      </c>
      <c r="Q1707" s="837">
        <v>1</v>
      </c>
      <c r="R1707" s="832">
        <v>1</v>
      </c>
      <c r="S1707" s="837">
        <v>1</v>
      </c>
      <c r="T1707" s="836">
        <v>0.5</v>
      </c>
      <c r="U1707" s="838">
        <v>1</v>
      </c>
    </row>
    <row r="1708" spans="1:21" ht="14.4" customHeight="1" x14ac:dyDescent="0.3">
      <c r="A1708" s="831">
        <v>4</v>
      </c>
      <c r="B1708" s="832" t="s">
        <v>2047</v>
      </c>
      <c r="C1708" s="832" t="s">
        <v>2054</v>
      </c>
      <c r="D1708" s="833" t="s">
        <v>3990</v>
      </c>
      <c r="E1708" s="834" t="s">
        <v>2097</v>
      </c>
      <c r="F1708" s="832" t="s">
        <v>2048</v>
      </c>
      <c r="G1708" s="832" t="s">
        <v>2709</v>
      </c>
      <c r="H1708" s="832" t="s">
        <v>628</v>
      </c>
      <c r="I1708" s="832" t="s">
        <v>1868</v>
      </c>
      <c r="J1708" s="832" t="s">
        <v>1628</v>
      </c>
      <c r="K1708" s="832" t="s">
        <v>1869</v>
      </c>
      <c r="L1708" s="835">
        <v>165.63</v>
      </c>
      <c r="M1708" s="835">
        <v>165.63</v>
      </c>
      <c r="N1708" s="832">
        <v>1</v>
      </c>
      <c r="O1708" s="836">
        <v>0.5</v>
      </c>
      <c r="P1708" s="835">
        <v>165.63</v>
      </c>
      <c r="Q1708" s="837">
        <v>1</v>
      </c>
      <c r="R1708" s="832">
        <v>1</v>
      </c>
      <c r="S1708" s="837">
        <v>1</v>
      </c>
      <c r="T1708" s="836">
        <v>0.5</v>
      </c>
      <c r="U1708" s="838">
        <v>1</v>
      </c>
    </row>
    <row r="1709" spans="1:21" ht="14.4" customHeight="1" x14ac:dyDescent="0.3">
      <c r="A1709" s="831">
        <v>4</v>
      </c>
      <c r="B1709" s="832" t="s">
        <v>2047</v>
      </c>
      <c r="C1709" s="832" t="s">
        <v>2054</v>
      </c>
      <c r="D1709" s="833" t="s">
        <v>3990</v>
      </c>
      <c r="E1709" s="834" t="s">
        <v>2097</v>
      </c>
      <c r="F1709" s="832" t="s">
        <v>2048</v>
      </c>
      <c r="G1709" s="832" t="s">
        <v>2112</v>
      </c>
      <c r="H1709" s="832" t="s">
        <v>628</v>
      </c>
      <c r="I1709" s="832" t="s">
        <v>1983</v>
      </c>
      <c r="J1709" s="832" t="s">
        <v>1020</v>
      </c>
      <c r="K1709" s="832" t="s">
        <v>1984</v>
      </c>
      <c r="L1709" s="835">
        <v>154.36000000000001</v>
      </c>
      <c r="M1709" s="835">
        <v>154.36000000000001</v>
      </c>
      <c r="N1709" s="832">
        <v>1</v>
      </c>
      <c r="O1709" s="836">
        <v>0.5</v>
      </c>
      <c r="P1709" s="835">
        <v>154.36000000000001</v>
      </c>
      <c r="Q1709" s="837">
        <v>1</v>
      </c>
      <c r="R1709" s="832">
        <v>1</v>
      </c>
      <c r="S1709" s="837">
        <v>1</v>
      </c>
      <c r="T1709" s="836">
        <v>0.5</v>
      </c>
      <c r="U1709" s="838">
        <v>1</v>
      </c>
    </row>
    <row r="1710" spans="1:21" ht="14.4" customHeight="1" x14ac:dyDescent="0.3">
      <c r="A1710" s="831">
        <v>4</v>
      </c>
      <c r="B1710" s="832" t="s">
        <v>2047</v>
      </c>
      <c r="C1710" s="832" t="s">
        <v>2054</v>
      </c>
      <c r="D1710" s="833" t="s">
        <v>3990</v>
      </c>
      <c r="E1710" s="834" t="s">
        <v>2097</v>
      </c>
      <c r="F1710" s="832" t="s">
        <v>2048</v>
      </c>
      <c r="G1710" s="832" t="s">
        <v>2146</v>
      </c>
      <c r="H1710" s="832" t="s">
        <v>576</v>
      </c>
      <c r="I1710" s="832" t="s">
        <v>2248</v>
      </c>
      <c r="J1710" s="832" t="s">
        <v>2148</v>
      </c>
      <c r="K1710" s="832" t="s">
        <v>2149</v>
      </c>
      <c r="L1710" s="835">
        <v>374.79</v>
      </c>
      <c r="M1710" s="835">
        <v>749.58</v>
      </c>
      <c r="N1710" s="832">
        <v>2</v>
      </c>
      <c r="O1710" s="836">
        <v>1</v>
      </c>
      <c r="P1710" s="835">
        <v>374.79</v>
      </c>
      <c r="Q1710" s="837">
        <v>0.5</v>
      </c>
      <c r="R1710" s="832">
        <v>1</v>
      </c>
      <c r="S1710" s="837">
        <v>0.5</v>
      </c>
      <c r="T1710" s="836">
        <v>0.5</v>
      </c>
      <c r="U1710" s="838">
        <v>0.5</v>
      </c>
    </row>
    <row r="1711" spans="1:21" ht="14.4" customHeight="1" x14ac:dyDescent="0.3">
      <c r="A1711" s="831">
        <v>4</v>
      </c>
      <c r="B1711" s="832" t="s">
        <v>2047</v>
      </c>
      <c r="C1711" s="832" t="s">
        <v>2054</v>
      </c>
      <c r="D1711" s="833" t="s">
        <v>3990</v>
      </c>
      <c r="E1711" s="834" t="s">
        <v>2066</v>
      </c>
      <c r="F1711" s="832" t="s">
        <v>2048</v>
      </c>
      <c r="G1711" s="832" t="s">
        <v>2158</v>
      </c>
      <c r="H1711" s="832" t="s">
        <v>576</v>
      </c>
      <c r="I1711" s="832" t="s">
        <v>3846</v>
      </c>
      <c r="J1711" s="832" t="s">
        <v>3822</v>
      </c>
      <c r="K1711" s="832" t="s">
        <v>3847</v>
      </c>
      <c r="L1711" s="835">
        <v>64.5</v>
      </c>
      <c r="M1711" s="835">
        <v>129</v>
      </c>
      <c r="N1711" s="832">
        <v>2</v>
      </c>
      <c r="O1711" s="836">
        <v>0.5</v>
      </c>
      <c r="P1711" s="835">
        <v>129</v>
      </c>
      <c r="Q1711" s="837">
        <v>1</v>
      </c>
      <c r="R1711" s="832">
        <v>2</v>
      </c>
      <c r="S1711" s="837">
        <v>1</v>
      </c>
      <c r="T1711" s="836">
        <v>0.5</v>
      </c>
      <c r="U1711" s="838">
        <v>1</v>
      </c>
    </row>
    <row r="1712" spans="1:21" ht="14.4" customHeight="1" x14ac:dyDescent="0.3">
      <c r="A1712" s="831">
        <v>4</v>
      </c>
      <c r="B1712" s="832" t="s">
        <v>2047</v>
      </c>
      <c r="C1712" s="832" t="s">
        <v>2054</v>
      </c>
      <c r="D1712" s="833" t="s">
        <v>3990</v>
      </c>
      <c r="E1712" s="834" t="s">
        <v>2066</v>
      </c>
      <c r="F1712" s="832" t="s">
        <v>2048</v>
      </c>
      <c r="G1712" s="832" t="s">
        <v>2709</v>
      </c>
      <c r="H1712" s="832" t="s">
        <v>628</v>
      </c>
      <c r="I1712" s="832" t="s">
        <v>1627</v>
      </c>
      <c r="J1712" s="832" t="s">
        <v>1628</v>
      </c>
      <c r="K1712" s="832" t="s">
        <v>1629</v>
      </c>
      <c r="L1712" s="835">
        <v>414.07</v>
      </c>
      <c r="M1712" s="835">
        <v>414.07</v>
      </c>
      <c r="N1712" s="832">
        <v>1</v>
      </c>
      <c r="O1712" s="836">
        <v>0.5</v>
      </c>
      <c r="P1712" s="835">
        <v>414.07</v>
      </c>
      <c r="Q1712" s="837">
        <v>1</v>
      </c>
      <c r="R1712" s="832">
        <v>1</v>
      </c>
      <c r="S1712" s="837">
        <v>1</v>
      </c>
      <c r="T1712" s="836">
        <v>0.5</v>
      </c>
      <c r="U1712" s="838">
        <v>1</v>
      </c>
    </row>
    <row r="1713" spans="1:21" ht="14.4" customHeight="1" x14ac:dyDescent="0.3">
      <c r="A1713" s="831">
        <v>4</v>
      </c>
      <c r="B1713" s="832" t="s">
        <v>2047</v>
      </c>
      <c r="C1713" s="832" t="s">
        <v>2054</v>
      </c>
      <c r="D1713" s="833" t="s">
        <v>3990</v>
      </c>
      <c r="E1713" s="834" t="s">
        <v>2094</v>
      </c>
      <c r="F1713" s="832" t="s">
        <v>2048</v>
      </c>
      <c r="G1713" s="832" t="s">
        <v>2849</v>
      </c>
      <c r="H1713" s="832" t="s">
        <v>576</v>
      </c>
      <c r="I1713" s="832" t="s">
        <v>2850</v>
      </c>
      <c r="J1713" s="832" t="s">
        <v>852</v>
      </c>
      <c r="K1713" s="832" t="s">
        <v>2851</v>
      </c>
      <c r="L1713" s="835">
        <v>0</v>
      </c>
      <c r="M1713" s="835">
        <v>0</v>
      </c>
      <c r="N1713" s="832">
        <v>1</v>
      </c>
      <c r="O1713" s="836">
        <v>0.5</v>
      </c>
      <c r="P1713" s="835"/>
      <c r="Q1713" s="837"/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4</v>
      </c>
      <c r="B1714" s="832" t="s">
        <v>2047</v>
      </c>
      <c r="C1714" s="832" t="s">
        <v>2054</v>
      </c>
      <c r="D1714" s="833" t="s">
        <v>3990</v>
      </c>
      <c r="E1714" s="834" t="s">
        <v>2094</v>
      </c>
      <c r="F1714" s="832" t="s">
        <v>2048</v>
      </c>
      <c r="G1714" s="832" t="s">
        <v>2746</v>
      </c>
      <c r="H1714" s="832" t="s">
        <v>576</v>
      </c>
      <c r="I1714" s="832" t="s">
        <v>3373</v>
      </c>
      <c r="J1714" s="832" t="s">
        <v>2748</v>
      </c>
      <c r="K1714" s="832" t="s">
        <v>3374</v>
      </c>
      <c r="L1714" s="835">
        <v>0</v>
      </c>
      <c r="M1714" s="835">
        <v>0</v>
      </c>
      <c r="N1714" s="832">
        <v>2</v>
      </c>
      <c r="O1714" s="836">
        <v>1</v>
      </c>
      <c r="P1714" s="835"/>
      <c r="Q1714" s="837"/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4</v>
      </c>
      <c r="B1715" s="832" t="s">
        <v>2047</v>
      </c>
      <c r="C1715" s="832" t="s">
        <v>2054</v>
      </c>
      <c r="D1715" s="833" t="s">
        <v>3990</v>
      </c>
      <c r="E1715" s="834" t="s">
        <v>2094</v>
      </c>
      <c r="F1715" s="832" t="s">
        <v>2048</v>
      </c>
      <c r="G1715" s="832" t="s">
        <v>2864</v>
      </c>
      <c r="H1715" s="832" t="s">
        <v>628</v>
      </c>
      <c r="I1715" s="832" t="s">
        <v>3376</v>
      </c>
      <c r="J1715" s="832" t="s">
        <v>2866</v>
      </c>
      <c r="K1715" s="832" t="s">
        <v>3377</v>
      </c>
      <c r="L1715" s="835">
        <v>85.27</v>
      </c>
      <c r="M1715" s="835">
        <v>85.27</v>
      </c>
      <c r="N1715" s="832">
        <v>1</v>
      </c>
      <c r="O1715" s="836">
        <v>1</v>
      </c>
      <c r="P1715" s="835">
        <v>85.27</v>
      </c>
      <c r="Q1715" s="837">
        <v>1</v>
      </c>
      <c r="R1715" s="832">
        <v>1</v>
      </c>
      <c r="S1715" s="837">
        <v>1</v>
      </c>
      <c r="T1715" s="836">
        <v>1</v>
      </c>
      <c r="U1715" s="838">
        <v>1</v>
      </c>
    </row>
    <row r="1716" spans="1:21" ht="14.4" customHeight="1" x14ac:dyDescent="0.3">
      <c r="A1716" s="831">
        <v>4</v>
      </c>
      <c r="B1716" s="832" t="s">
        <v>2047</v>
      </c>
      <c r="C1716" s="832" t="s">
        <v>2054</v>
      </c>
      <c r="D1716" s="833" t="s">
        <v>3990</v>
      </c>
      <c r="E1716" s="834" t="s">
        <v>2094</v>
      </c>
      <c r="F1716" s="832" t="s">
        <v>2048</v>
      </c>
      <c r="G1716" s="832" t="s">
        <v>3805</v>
      </c>
      <c r="H1716" s="832" t="s">
        <v>628</v>
      </c>
      <c r="I1716" s="832" t="s">
        <v>3848</v>
      </c>
      <c r="J1716" s="832" t="s">
        <v>673</v>
      </c>
      <c r="K1716" s="832" t="s">
        <v>674</v>
      </c>
      <c r="L1716" s="835">
        <v>132</v>
      </c>
      <c r="M1716" s="835">
        <v>264</v>
      </c>
      <c r="N1716" s="832">
        <v>2</v>
      </c>
      <c r="O1716" s="836">
        <v>2</v>
      </c>
      <c r="P1716" s="835">
        <v>132</v>
      </c>
      <c r="Q1716" s="837">
        <v>0.5</v>
      </c>
      <c r="R1716" s="832">
        <v>1</v>
      </c>
      <c r="S1716" s="837">
        <v>0.5</v>
      </c>
      <c r="T1716" s="836">
        <v>1</v>
      </c>
      <c r="U1716" s="838">
        <v>0.5</v>
      </c>
    </row>
    <row r="1717" spans="1:21" ht="14.4" customHeight="1" x14ac:dyDescent="0.3">
      <c r="A1717" s="831">
        <v>4</v>
      </c>
      <c r="B1717" s="832" t="s">
        <v>2047</v>
      </c>
      <c r="C1717" s="832" t="s">
        <v>2054</v>
      </c>
      <c r="D1717" s="833" t="s">
        <v>3990</v>
      </c>
      <c r="E1717" s="834" t="s">
        <v>2094</v>
      </c>
      <c r="F1717" s="832" t="s">
        <v>2048</v>
      </c>
      <c r="G1717" s="832" t="s">
        <v>2174</v>
      </c>
      <c r="H1717" s="832" t="s">
        <v>576</v>
      </c>
      <c r="I1717" s="832" t="s">
        <v>2763</v>
      </c>
      <c r="J1717" s="832" t="s">
        <v>693</v>
      </c>
      <c r="K1717" s="832" t="s">
        <v>2764</v>
      </c>
      <c r="L1717" s="835">
        <v>91.11</v>
      </c>
      <c r="M1717" s="835">
        <v>1913.31</v>
      </c>
      <c r="N1717" s="832">
        <v>21</v>
      </c>
      <c r="O1717" s="836">
        <v>18.5</v>
      </c>
      <c r="P1717" s="835">
        <v>728.88</v>
      </c>
      <c r="Q1717" s="837">
        <v>0.38095238095238099</v>
      </c>
      <c r="R1717" s="832">
        <v>8</v>
      </c>
      <c r="S1717" s="837">
        <v>0.38095238095238093</v>
      </c>
      <c r="T1717" s="836">
        <v>7</v>
      </c>
      <c r="U1717" s="838">
        <v>0.3783783783783784</v>
      </c>
    </row>
    <row r="1718" spans="1:21" ht="14.4" customHeight="1" x14ac:dyDescent="0.3">
      <c r="A1718" s="831">
        <v>4</v>
      </c>
      <c r="B1718" s="832" t="s">
        <v>2047</v>
      </c>
      <c r="C1718" s="832" t="s">
        <v>2054</v>
      </c>
      <c r="D1718" s="833" t="s">
        <v>3990</v>
      </c>
      <c r="E1718" s="834" t="s">
        <v>2094</v>
      </c>
      <c r="F1718" s="832" t="s">
        <v>2048</v>
      </c>
      <c r="G1718" s="832" t="s">
        <v>2174</v>
      </c>
      <c r="H1718" s="832" t="s">
        <v>576</v>
      </c>
      <c r="I1718" s="832" t="s">
        <v>2668</v>
      </c>
      <c r="J1718" s="832" t="s">
        <v>693</v>
      </c>
      <c r="K1718" s="832" t="s">
        <v>2669</v>
      </c>
      <c r="L1718" s="835">
        <v>45.56</v>
      </c>
      <c r="M1718" s="835">
        <v>136.68</v>
      </c>
      <c r="N1718" s="832">
        <v>3</v>
      </c>
      <c r="O1718" s="836">
        <v>2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4</v>
      </c>
      <c r="B1719" s="832" t="s">
        <v>2047</v>
      </c>
      <c r="C1719" s="832" t="s">
        <v>2054</v>
      </c>
      <c r="D1719" s="833" t="s">
        <v>3990</v>
      </c>
      <c r="E1719" s="834" t="s">
        <v>2094</v>
      </c>
      <c r="F1719" s="832" t="s">
        <v>2048</v>
      </c>
      <c r="G1719" s="832" t="s">
        <v>2174</v>
      </c>
      <c r="H1719" s="832" t="s">
        <v>576</v>
      </c>
      <c r="I1719" s="832" t="s">
        <v>3232</v>
      </c>
      <c r="J1719" s="832" t="s">
        <v>693</v>
      </c>
      <c r="K1719" s="832" t="s">
        <v>2764</v>
      </c>
      <c r="L1719" s="835">
        <v>91.11</v>
      </c>
      <c r="M1719" s="835">
        <v>364.44</v>
      </c>
      <c r="N1719" s="832">
        <v>4</v>
      </c>
      <c r="O1719" s="836">
        <v>4</v>
      </c>
      <c r="P1719" s="835">
        <v>91.11</v>
      </c>
      <c r="Q1719" s="837">
        <v>0.25</v>
      </c>
      <c r="R1719" s="832">
        <v>1</v>
      </c>
      <c r="S1719" s="837">
        <v>0.25</v>
      </c>
      <c r="T1719" s="836">
        <v>1</v>
      </c>
      <c r="U1719" s="838">
        <v>0.25</v>
      </c>
    </row>
    <row r="1720" spans="1:21" ht="14.4" customHeight="1" x14ac:dyDescent="0.3">
      <c r="A1720" s="831">
        <v>4</v>
      </c>
      <c r="B1720" s="832" t="s">
        <v>2047</v>
      </c>
      <c r="C1720" s="832" t="s">
        <v>2054</v>
      </c>
      <c r="D1720" s="833" t="s">
        <v>3990</v>
      </c>
      <c r="E1720" s="834" t="s">
        <v>2094</v>
      </c>
      <c r="F1720" s="832" t="s">
        <v>2048</v>
      </c>
      <c r="G1720" s="832" t="s">
        <v>2174</v>
      </c>
      <c r="H1720" s="832" t="s">
        <v>576</v>
      </c>
      <c r="I1720" s="832" t="s">
        <v>3849</v>
      </c>
      <c r="J1720" s="832" t="s">
        <v>693</v>
      </c>
      <c r="K1720" s="832" t="s">
        <v>2764</v>
      </c>
      <c r="L1720" s="835">
        <v>91.11</v>
      </c>
      <c r="M1720" s="835">
        <v>91.11</v>
      </c>
      <c r="N1720" s="832">
        <v>1</v>
      </c>
      <c r="O1720" s="836">
        <v>1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4</v>
      </c>
      <c r="B1721" s="832" t="s">
        <v>2047</v>
      </c>
      <c r="C1721" s="832" t="s">
        <v>2054</v>
      </c>
      <c r="D1721" s="833" t="s">
        <v>3990</v>
      </c>
      <c r="E1721" s="834" t="s">
        <v>2094</v>
      </c>
      <c r="F1721" s="832" t="s">
        <v>2048</v>
      </c>
      <c r="G1721" s="832" t="s">
        <v>3286</v>
      </c>
      <c r="H1721" s="832" t="s">
        <v>576</v>
      </c>
      <c r="I1721" s="832" t="s">
        <v>3287</v>
      </c>
      <c r="J1721" s="832" t="s">
        <v>808</v>
      </c>
      <c r="K1721" s="832" t="s">
        <v>810</v>
      </c>
      <c r="L1721" s="835">
        <v>105.63</v>
      </c>
      <c r="M1721" s="835">
        <v>105.63</v>
      </c>
      <c r="N1721" s="832">
        <v>1</v>
      </c>
      <c r="O1721" s="836">
        <v>1</v>
      </c>
      <c r="P1721" s="835">
        <v>105.63</v>
      </c>
      <c r="Q1721" s="837">
        <v>1</v>
      </c>
      <c r="R1721" s="832">
        <v>1</v>
      </c>
      <c r="S1721" s="837">
        <v>1</v>
      </c>
      <c r="T1721" s="836">
        <v>1</v>
      </c>
      <c r="U1721" s="838">
        <v>1</v>
      </c>
    </row>
    <row r="1722" spans="1:21" ht="14.4" customHeight="1" x14ac:dyDescent="0.3">
      <c r="A1722" s="831">
        <v>4</v>
      </c>
      <c r="B1722" s="832" t="s">
        <v>2047</v>
      </c>
      <c r="C1722" s="832" t="s">
        <v>2054</v>
      </c>
      <c r="D1722" s="833" t="s">
        <v>3990</v>
      </c>
      <c r="E1722" s="834" t="s">
        <v>2094</v>
      </c>
      <c r="F1722" s="832" t="s">
        <v>2048</v>
      </c>
      <c r="G1722" s="832" t="s">
        <v>2215</v>
      </c>
      <c r="H1722" s="832" t="s">
        <v>576</v>
      </c>
      <c r="I1722" s="832" t="s">
        <v>2216</v>
      </c>
      <c r="J1722" s="832" t="s">
        <v>2217</v>
      </c>
      <c r="K1722" s="832" t="s">
        <v>2218</v>
      </c>
      <c r="L1722" s="835">
        <v>91.78</v>
      </c>
      <c r="M1722" s="835">
        <v>91.78</v>
      </c>
      <c r="N1722" s="832">
        <v>1</v>
      </c>
      <c r="O1722" s="836">
        <v>0.5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4</v>
      </c>
      <c r="B1723" s="832" t="s">
        <v>2047</v>
      </c>
      <c r="C1723" s="832" t="s">
        <v>2054</v>
      </c>
      <c r="D1723" s="833" t="s">
        <v>3990</v>
      </c>
      <c r="E1723" s="834" t="s">
        <v>2094</v>
      </c>
      <c r="F1723" s="832" t="s">
        <v>2048</v>
      </c>
      <c r="G1723" s="832" t="s">
        <v>2685</v>
      </c>
      <c r="H1723" s="832" t="s">
        <v>576</v>
      </c>
      <c r="I1723" s="832" t="s">
        <v>2686</v>
      </c>
      <c r="J1723" s="832" t="s">
        <v>1050</v>
      </c>
      <c r="K1723" s="832" t="s">
        <v>2687</v>
      </c>
      <c r="L1723" s="835">
        <v>48.09</v>
      </c>
      <c r="M1723" s="835">
        <v>48.09</v>
      </c>
      <c r="N1723" s="832">
        <v>1</v>
      </c>
      <c r="O1723" s="836">
        <v>0.5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4</v>
      </c>
      <c r="B1724" s="832" t="s">
        <v>2047</v>
      </c>
      <c r="C1724" s="832" t="s">
        <v>2054</v>
      </c>
      <c r="D1724" s="833" t="s">
        <v>3990</v>
      </c>
      <c r="E1724" s="834" t="s">
        <v>2094</v>
      </c>
      <c r="F1724" s="832" t="s">
        <v>2048</v>
      </c>
      <c r="G1724" s="832" t="s">
        <v>3850</v>
      </c>
      <c r="H1724" s="832" t="s">
        <v>576</v>
      </c>
      <c r="I1724" s="832" t="s">
        <v>3851</v>
      </c>
      <c r="J1724" s="832" t="s">
        <v>704</v>
      </c>
      <c r="K1724" s="832" t="s">
        <v>3852</v>
      </c>
      <c r="L1724" s="835">
        <v>27.28</v>
      </c>
      <c r="M1724" s="835">
        <v>54.56</v>
      </c>
      <c r="N1724" s="832">
        <v>2</v>
      </c>
      <c r="O1724" s="836">
        <v>1.5</v>
      </c>
      <c r="P1724" s="835">
        <v>54.56</v>
      </c>
      <c r="Q1724" s="837">
        <v>1</v>
      </c>
      <c r="R1724" s="832">
        <v>2</v>
      </c>
      <c r="S1724" s="837">
        <v>1</v>
      </c>
      <c r="T1724" s="836">
        <v>1.5</v>
      </c>
      <c r="U1724" s="838">
        <v>1</v>
      </c>
    </row>
    <row r="1725" spans="1:21" ht="14.4" customHeight="1" x14ac:dyDescent="0.3">
      <c r="A1725" s="831">
        <v>4</v>
      </c>
      <c r="B1725" s="832" t="s">
        <v>2047</v>
      </c>
      <c r="C1725" s="832" t="s">
        <v>2054</v>
      </c>
      <c r="D1725" s="833" t="s">
        <v>3990</v>
      </c>
      <c r="E1725" s="834" t="s">
        <v>2094</v>
      </c>
      <c r="F1725" s="832" t="s">
        <v>2048</v>
      </c>
      <c r="G1725" s="832" t="s">
        <v>3564</v>
      </c>
      <c r="H1725" s="832" t="s">
        <v>576</v>
      </c>
      <c r="I1725" s="832" t="s">
        <v>3853</v>
      </c>
      <c r="J1725" s="832" t="s">
        <v>3566</v>
      </c>
      <c r="K1725" s="832" t="s">
        <v>3854</v>
      </c>
      <c r="L1725" s="835">
        <v>0</v>
      </c>
      <c r="M1725" s="835">
        <v>0</v>
      </c>
      <c r="N1725" s="832">
        <v>1</v>
      </c>
      <c r="O1725" s="836">
        <v>1</v>
      </c>
      <c r="P1725" s="835">
        <v>0</v>
      </c>
      <c r="Q1725" s="837"/>
      <c r="R1725" s="832">
        <v>1</v>
      </c>
      <c r="S1725" s="837">
        <v>1</v>
      </c>
      <c r="T1725" s="836">
        <v>1</v>
      </c>
      <c r="U1725" s="838">
        <v>1</v>
      </c>
    </row>
    <row r="1726" spans="1:21" ht="14.4" customHeight="1" x14ac:dyDescent="0.3">
      <c r="A1726" s="831">
        <v>4</v>
      </c>
      <c r="B1726" s="832" t="s">
        <v>2047</v>
      </c>
      <c r="C1726" s="832" t="s">
        <v>2054</v>
      </c>
      <c r="D1726" s="833" t="s">
        <v>3990</v>
      </c>
      <c r="E1726" s="834" t="s">
        <v>2094</v>
      </c>
      <c r="F1726" s="832" t="s">
        <v>2048</v>
      </c>
      <c r="G1726" s="832" t="s">
        <v>3564</v>
      </c>
      <c r="H1726" s="832" t="s">
        <v>576</v>
      </c>
      <c r="I1726" s="832" t="s">
        <v>3853</v>
      </c>
      <c r="J1726" s="832" t="s">
        <v>3566</v>
      </c>
      <c r="K1726" s="832" t="s">
        <v>3854</v>
      </c>
      <c r="L1726" s="835">
        <v>42.95</v>
      </c>
      <c r="M1726" s="835">
        <v>42.95</v>
      </c>
      <c r="N1726" s="832">
        <v>1</v>
      </c>
      <c r="O1726" s="836">
        <v>1</v>
      </c>
      <c r="P1726" s="835">
        <v>42.95</v>
      </c>
      <c r="Q1726" s="837">
        <v>1</v>
      </c>
      <c r="R1726" s="832">
        <v>1</v>
      </c>
      <c r="S1726" s="837">
        <v>1</v>
      </c>
      <c r="T1726" s="836">
        <v>1</v>
      </c>
      <c r="U1726" s="838">
        <v>1</v>
      </c>
    </row>
    <row r="1727" spans="1:21" ht="14.4" customHeight="1" x14ac:dyDescent="0.3">
      <c r="A1727" s="831">
        <v>4</v>
      </c>
      <c r="B1727" s="832" t="s">
        <v>2047</v>
      </c>
      <c r="C1727" s="832" t="s">
        <v>2054</v>
      </c>
      <c r="D1727" s="833" t="s">
        <v>3990</v>
      </c>
      <c r="E1727" s="834" t="s">
        <v>2094</v>
      </c>
      <c r="F1727" s="832" t="s">
        <v>2048</v>
      </c>
      <c r="G1727" s="832" t="s">
        <v>3564</v>
      </c>
      <c r="H1727" s="832" t="s">
        <v>576</v>
      </c>
      <c r="I1727" s="832" t="s">
        <v>3855</v>
      </c>
      <c r="J1727" s="832" t="s">
        <v>3566</v>
      </c>
      <c r="K1727" s="832" t="s">
        <v>3856</v>
      </c>
      <c r="L1727" s="835">
        <v>0</v>
      </c>
      <c r="M1727" s="835">
        <v>0</v>
      </c>
      <c r="N1727" s="832">
        <v>1</v>
      </c>
      <c r="O1727" s="836">
        <v>1</v>
      </c>
      <c r="P1727" s="835">
        <v>0</v>
      </c>
      <c r="Q1727" s="837"/>
      <c r="R1727" s="832">
        <v>1</v>
      </c>
      <c r="S1727" s="837">
        <v>1</v>
      </c>
      <c r="T1727" s="836">
        <v>1</v>
      </c>
      <c r="U1727" s="838">
        <v>1</v>
      </c>
    </row>
    <row r="1728" spans="1:21" ht="14.4" customHeight="1" x14ac:dyDescent="0.3">
      <c r="A1728" s="831">
        <v>4</v>
      </c>
      <c r="B1728" s="832" t="s">
        <v>2047</v>
      </c>
      <c r="C1728" s="832" t="s">
        <v>2054</v>
      </c>
      <c r="D1728" s="833" t="s">
        <v>3990</v>
      </c>
      <c r="E1728" s="834" t="s">
        <v>2094</v>
      </c>
      <c r="F1728" s="832" t="s">
        <v>2048</v>
      </c>
      <c r="G1728" s="832" t="s">
        <v>2154</v>
      </c>
      <c r="H1728" s="832" t="s">
        <v>576</v>
      </c>
      <c r="I1728" s="832" t="s">
        <v>3857</v>
      </c>
      <c r="J1728" s="832" t="s">
        <v>677</v>
      </c>
      <c r="K1728" s="832" t="s">
        <v>2692</v>
      </c>
      <c r="L1728" s="835">
        <v>73.989999999999995</v>
      </c>
      <c r="M1728" s="835">
        <v>73.989999999999995</v>
      </c>
      <c r="N1728" s="832">
        <v>1</v>
      </c>
      <c r="O1728" s="836">
        <v>1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4</v>
      </c>
      <c r="B1729" s="832" t="s">
        <v>2047</v>
      </c>
      <c r="C1729" s="832" t="s">
        <v>2054</v>
      </c>
      <c r="D1729" s="833" t="s">
        <v>3990</v>
      </c>
      <c r="E1729" s="834" t="s">
        <v>2094</v>
      </c>
      <c r="F1729" s="832" t="s">
        <v>2048</v>
      </c>
      <c r="G1729" s="832" t="s">
        <v>2695</v>
      </c>
      <c r="H1729" s="832" t="s">
        <v>576</v>
      </c>
      <c r="I1729" s="832" t="s">
        <v>2887</v>
      </c>
      <c r="J1729" s="832" t="s">
        <v>2888</v>
      </c>
      <c r="K1729" s="832" t="s">
        <v>2889</v>
      </c>
      <c r="L1729" s="835">
        <v>0</v>
      </c>
      <c r="M1729" s="835">
        <v>0</v>
      </c>
      <c r="N1729" s="832">
        <v>1</v>
      </c>
      <c r="O1729" s="836">
        <v>1</v>
      </c>
      <c r="P1729" s="835">
        <v>0</v>
      </c>
      <c r="Q1729" s="837"/>
      <c r="R1729" s="832">
        <v>1</v>
      </c>
      <c r="S1729" s="837">
        <v>1</v>
      </c>
      <c r="T1729" s="836">
        <v>1</v>
      </c>
      <c r="U1729" s="838">
        <v>1</v>
      </c>
    </row>
    <row r="1730" spans="1:21" ht="14.4" customHeight="1" x14ac:dyDescent="0.3">
      <c r="A1730" s="831">
        <v>4</v>
      </c>
      <c r="B1730" s="832" t="s">
        <v>2047</v>
      </c>
      <c r="C1730" s="832" t="s">
        <v>2054</v>
      </c>
      <c r="D1730" s="833" t="s">
        <v>3990</v>
      </c>
      <c r="E1730" s="834" t="s">
        <v>2094</v>
      </c>
      <c r="F1730" s="832" t="s">
        <v>2048</v>
      </c>
      <c r="G1730" s="832" t="s">
        <v>2899</v>
      </c>
      <c r="H1730" s="832" t="s">
        <v>576</v>
      </c>
      <c r="I1730" s="832" t="s">
        <v>2900</v>
      </c>
      <c r="J1730" s="832" t="s">
        <v>2901</v>
      </c>
      <c r="K1730" s="832" t="s">
        <v>2902</v>
      </c>
      <c r="L1730" s="835">
        <v>90.95</v>
      </c>
      <c r="M1730" s="835">
        <v>272.85000000000002</v>
      </c>
      <c r="N1730" s="832">
        <v>3</v>
      </c>
      <c r="O1730" s="836">
        <v>2.5</v>
      </c>
      <c r="P1730" s="835">
        <v>272.85000000000002</v>
      </c>
      <c r="Q1730" s="837">
        <v>1</v>
      </c>
      <c r="R1730" s="832">
        <v>3</v>
      </c>
      <c r="S1730" s="837">
        <v>1</v>
      </c>
      <c r="T1730" s="836">
        <v>2.5</v>
      </c>
      <c r="U1730" s="838">
        <v>1</v>
      </c>
    </row>
    <row r="1731" spans="1:21" ht="14.4" customHeight="1" x14ac:dyDescent="0.3">
      <c r="A1731" s="831">
        <v>4</v>
      </c>
      <c r="B1731" s="832" t="s">
        <v>2047</v>
      </c>
      <c r="C1731" s="832" t="s">
        <v>2054</v>
      </c>
      <c r="D1731" s="833" t="s">
        <v>3990</v>
      </c>
      <c r="E1731" s="834" t="s">
        <v>2094</v>
      </c>
      <c r="F1731" s="832" t="s">
        <v>2048</v>
      </c>
      <c r="G1731" s="832" t="s">
        <v>2142</v>
      </c>
      <c r="H1731" s="832" t="s">
        <v>576</v>
      </c>
      <c r="I1731" s="832" t="s">
        <v>2143</v>
      </c>
      <c r="J1731" s="832" t="s">
        <v>1048</v>
      </c>
      <c r="K1731" s="832" t="s">
        <v>2144</v>
      </c>
      <c r="L1731" s="835">
        <v>34.19</v>
      </c>
      <c r="M1731" s="835">
        <v>136.76</v>
      </c>
      <c r="N1731" s="832">
        <v>4</v>
      </c>
      <c r="O1731" s="836">
        <v>1</v>
      </c>
      <c r="P1731" s="835">
        <v>136.76</v>
      </c>
      <c r="Q1731" s="837">
        <v>1</v>
      </c>
      <c r="R1731" s="832">
        <v>4</v>
      </c>
      <c r="S1731" s="837">
        <v>1</v>
      </c>
      <c r="T1731" s="836">
        <v>1</v>
      </c>
      <c r="U1731" s="838">
        <v>1</v>
      </c>
    </row>
    <row r="1732" spans="1:21" ht="14.4" customHeight="1" x14ac:dyDescent="0.3">
      <c r="A1732" s="831">
        <v>4</v>
      </c>
      <c r="B1732" s="832" t="s">
        <v>2047</v>
      </c>
      <c r="C1732" s="832" t="s">
        <v>2054</v>
      </c>
      <c r="D1732" s="833" t="s">
        <v>3990</v>
      </c>
      <c r="E1732" s="834" t="s">
        <v>2094</v>
      </c>
      <c r="F1732" s="832" t="s">
        <v>2048</v>
      </c>
      <c r="G1732" s="832" t="s">
        <v>2122</v>
      </c>
      <c r="H1732" s="832" t="s">
        <v>628</v>
      </c>
      <c r="I1732" s="832" t="s">
        <v>2156</v>
      </c>
      <c r="J1732" s="832" t="s">
        <v>749</v>
      </c>
      <c r="K1732" s="832" t="s">
        <v>2157</v>
      </c>
      <c r="L1732" s="835">
        <v>923.74</v>
      </c>
      <c r="M1732" s="835">
        <v>1847.48</v>
      </c>
      <c r="N1732" s="832">
        <v>2</v>
      </c>
      <c r="O1732" s="836">
        <v>1</v>
      </c>
      <c r="P1732" s="835">
        <v>1847.48</v>
      </c>
      <c r="Q1732" s="837">
        <v>1</v>
      </c>
      <c r="R1732" s="832">
        <v>2</v>
      </c>
      <c r="S1732" s="837">
        <v>1</v>
      </c>
      <c r="T1732" s="836">
        <v>1</v>
      </c>
      <c r="U1732" s="838">
        <v>1</v>
      </c>
    </row>
    <row r="1733" spans="1:21" ht="14.4" customHeight="1" x14ac:dyDescent="0.3">
      <c r="A1733" s="831">
        <v>4</v>
      </c>
      <c r="B1733" s="832" t="s">
        <v>2047</v>
      </c>
      <c r="C1733" s="832" t="s">
        <v>2054</v>
      </c>
      <c r="D1733" s="833" t="s">
        <v>3990</v>
      </c>
      <c r="E1733" s="834" t="s">
        <v>2094</v>
      </c>
      <c r="F1733" s="832" t="s">
        <v>2048</v>
      </c>
      <c r="G1733" s="832" t="s">
        <v>2169</v>
      </c>
      <c r="H1733" s="832" t="s">
        <v>576</v>
      </c>
      <c r="I1733" s="832" t="s">
        <v>3678</v>
      </c>
      <c r="J1733" s="832" t="s">
        <v>3679</v>
      </c>
      <c r="K1733" s="832" t="s">
        <v>3355</v>
      </c>
      <c r="L1733" s="835">
        <v>35.25</v>
      </c>
      <c r="M1733" s="835">
        <v>35.25</v>
      </c>
      <c r="N1733" s="832">
        <v>1</v>
      </c>
      <c r="O1733" s="836">
        <v>1</v>
      </c>
      <c r="P1733" s="835">
        <v>35.25</v>
      </c>
      <c r="Q1733" s="837">
        <v>1</v>
      </c>
      <c r="R1733" s="832">
        <v>1</v>
      </c>
      <c r="S1733" s="837">
        <v>1</v>
      </c>
      <c r="T1733" s="836">
        <v>1</v>
      </c>
      <c r="U1733" s="838">
        <v>1</v>
      </c>
    </row>
    <row r="1734" spans="1:21" ht="14.4" customHeight="1" x14ac:dyDescent="0.3">
      <c r="A1734" s="831">
        <v>4</v>
      </c>
      <c r="B1734" s="832" t="s">
        <v>2047</v>
      </c>
      <c r="C1734" s="832" t="s">
        <v>2054</v>
      </c>
      <c r="D1734" s="833" t="s">
        <v>3990</v>
      </c>
      <c r="E1734" s="834" t="s">
        <v>2094</v>
      </c>
      <c r="F1734" s="832" t="s">
        <v>2048</v>
      </c>
      <c r="G1734" s="832" t="s">
        <v>2184</v>
      </c>
      <c r="H1734" s="832" t="s">
        <v>576</v>
      </c>
      <c r="I1734" s="832" t="s">
        <v>2185</v>
      </c>
      <c r="J1734" s="832" t="s">
        <v>2186</v>
      </c>
      <c r="K1734" s="832" t="s">
        <v>2187</v>
      </c>
      <c r="L1734" s="835">
        <v>78.33</v>
      </c>
      <c r="M1734" s="835">
        <v>78.33</v>
      </c>
      <c r="N1734" s="832">
        <v>1</v>
      </c>
      <c r="O1734" s="836">
        <v>1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4</v>
      </c>
      <c r="B1735" s="832" t="s">
        <v>2047</v>
      </c>
      <c r="C1735" s="832" t="s">
        <v>2054</v>
      </c>
      <c r="D1735" s="833" t="s">
        <v>3990</v>
      </c>
      <c r="E1735" s="834" t="s">
        <v>2094</v>
      </c>
      <c r="F1735" s="832" t="s">
        <v>2048</v>
      </c>
      <c r="G1735" s="832" t="s">
        <v>2158</v>
      </c>
      <c r="H1735" s="832" t="s">
        <v>576</v>
      </c>
      <c r="I1735" s="832" t="s">
        <v>2827</v>
      </c>
      <c r="J1735" s="832" t="s">
        <v>771</v>
      </c>
      <c r="K1735" s="832" t="s">
        <v>2828</v>
      </c>
      <c r="L1735" s="835">
        <v>103.67</v>
      </c>
      <c r="M1735" s="835">
        <v>103.67</v>
      </c>
      <c r="N1735" s="832">
        <v>1</v>
      </c>
      <c r="O1735" s="836">
        <v>0.5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4</v>
      </c>
      <c r="B1736" s="832" t="s">
        <v>2047</v>
      </c>
      <c r="C1736" s="832" t="s">
        <v>2054</v>
      </c>
      <c r="D1736" s="833" t="s">
        <v>3990</v>
      </c>
      <c r="E1736" s="834" t="s">
        <v>2094</v>
      </c>
      <c r="F1736" s="832" t="s">
        <v>2048</v>
      </c>
      <c r="G1736" s="832" t="s">
        <v>2158</v>
      </c>
      <c r="H1736" s="832" t="s">
        <v>576</v>
      </c>
      <c r="I1736" s="832" t="s">
        <v>3846</v>
      </c>
      <c r="J1736" s="832" t="s">
        <v>3822</v>
      </c>
      <c r="K1736" s="832" t="s">
        <v>3847</v>
      </c>
      <c r="L1736" s="835">
        <v>64.5</v>
      </c>
      <c r="M1736" s="835">
        <v>64.5</v>
      </c>
      <c r="N1736" s="832">
        <v>1</v>
      </c>
      <c r="O1736" s="836">
        <v>0.5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4</v>
      </c>
      <c r="B1737" s="832" t="s">
        <v>2047</v>
      </c>
      <c r="C1737" s="832" t="s">
        <v>2054</v>
      </c>
      <c r="D1737" s="833" t="s">
        <v>3990</v>
      </c>
      <c r="E1737" s="834" t="s">
        <v>2094</v>
      </c>
      <c r="F1737" s="832" t="s">
        <v>2048</v>
      </c>
      <c r="G1737" s="832" t="s">
        <v>2238</v>
      </c>
      <c r="H1737" s="832" t="s">
        <v>628</v>
      </c>
      <c r="I1737" s="832" t="s">
        <v>3858</v>
      </c>
      <c r="J1737" s="832" t="s">
        <v>3859</v>
      </c>
      <c r="K1737" s="832" t="s">
        <v>3860</v>
      </c>
      <c r="L1737" s="835">
        <v>286.18</v>
      </c>
      <c r="M1737" s="835">
        <v>572.36</v>
      </c>
      <c r="N1737" s="832">
        <v>2</v>
      </c>
      <c r="O1737" s="836">
        <v>2</v>
      </c>
      <c r="P1737" s="835">
        <v>572.36</v>
      </c>
      <c r="Q1737" s="837">
        <v>1</v>
      </c>
      <c r="R1737" s="832">
        <v>2</v>
      </c>
      <c r="S1737" s="837">
        <v>1</v>
      </c>
      <c r="T1737" s="836">
        <v>2</v>
      </c>
      <c r="U1737" s="838">
        <v>1</v>
      </c>
    </row>
    <row r="1738" spans="1:21" ht="14.4" customHeight="1" x14ac:dyDescent="0.3">
      <c r="A1738" s="831">
        <v>4</v>
      </c>
      <c r="B1738" s="832" t="s">
        <v>2047</v>
      </c>
      <c r="C1738" s="832" t="s">
        <v>2054</v>
      </c>
      <c r="D1738" s="833" t="s">
        <v>3990</v>
      </c>
      <c r="E1738" s="834" t="s">
        <v>2094</v>
      </c>
      <c r="F1738" s="832" t="s">
        <v>2048</v>
      </c>
      <c r="G1738" s="832" t="s">
        <v>2239</v>
      </c>
      <c r="H1738" s="832" t="s">
        <v>576</v>
      </c>
      <c r="I1738" s="832" t="s">
        <v>2921</v>
      </c>
      <c r="J1738" s="832" t="s">
        <v>631</v>
      </c>
      <c r="K1738" s="832" t="s">
        <v>2922</v>
      </c>
      <c r="L1738" s="835">
        <v>108.44</v>
      </c>
      <c r="M1738" s="835">
        <v>108.44</v>
      </c>
      <c r="N1738" s="832">
        <v>1</v>
      </c>
      <c r="O1738" s="836">
        <v>1</v>
      </c>
      <c r="P1738" s="835">
        <v>108.44</v>
      </c>
      <c r="Q1738" s="837">
        <v>1</v>
      </c>
      <c r="R1738" s="832">
        <v>1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4</v>
      </c>
      <c r="B1739" s="832" t="s">
        <v>2047</v>
      </c>
      <c r="C1739" s="832" t="s">
        <v>2054</v>
      </c>
      <c r="D1739" s="833" t="s">
        <v>3990</v>
      </c>
      <c r="E1739" s="834" t="s">
        <v>2094</v>
      </c>
      <c r="F1739" s="832" t="s">
        <v>2048</v>
      </c>
      <c r="G1739" s="832" t="s">
        <v>2239</v>
      </c>
      <c r="H1739" s="832" t="s">
        <v>576</v>
      </c>
      <c r="I1739" s="832" t="s">
        <v>2921</v>
      </c>
      <c r="J1739" s="832" t="s">
        <v>631</v>
      </c>
      <c r="K1739" s="832" t="s">
        <v>2922</v>
      </c>
      <c r="L1739" s="835">
        <v>127.91</v>
      </c>
      <c r="M1739" s="835">
        <v>127.91</v>
      </c>
      <c r="N1739" s="832">
        <v>1</v>
      </c>
      <c r="O1739" s="836">
        <v>1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4</v>
      </c>
      <c r="B1740" s="832" t="s">
        <v>2047</v>
      </c>
      <c r="C1740" s="832" t="s">
        <v>2054</v>
      </c>
      <c r="D1740" s="833" t="s">
        <v>3990</v>
      </c>
      <c r="E1740" s="834" t="s">
        <v>2094</v>
      </c>
      <c r="F1740" s="832" t="s">
        <v>2048</v>
      </c>
      <c r="G1740" s="832" t="s">
        <v>3861</v>
      </c>
      <c r="H1740" s="832" t="s">
        <v>576</v>
      </c>
      <c r="I1740" s="832" t="s">
        <v>3862</v>
      </c>
      <c r="J1740" s="832" t="s">
        <v>3863</v>
      </c>
      <c r="K1740" s="832" t="s">
        <v>3864</v>
      </c>
      <c r="L1740" s="835">
        <v>316.33</v>
      </c>
      <c r="M1740" s="835">
        <v>316.33</v>
      </c>
      <c r="N1740" s="832">
        <v>1</v>
      </c>
      <c r="O1740" s="836">
        <v>1</v>
      </c>
      <c r="P1740" s="835">
        <v>316.33</v>
      </c>
      <c r="Q1740" s="837">
        <v>1</v>
      </c>
      <c r="R1740" s="832">
        <v>1</v>
      </c>
      <c r="S1740" s="837">
        <v>1</v>
      </c>
      <c r="T1740" s="836">
        <v>1</v>
      </c>
      <c r="U1740" s="838">
        <v>1</v>
      </c>
    </row>
    <row r="1741" spans="1:21" ht="14.4" customHeight="1" x14ac:dyDescent="0.3">
      <c r="A1741" s="831">
        <v>4</v>
      </c>
      <c r="B1741" s="832" t="s">
        <v>2047</v>
      </c>
      <c r="C1741" s="832" t="s">
        <v>2054</v>
      </c>
      <c r="D1741" s="833" t="s">
        <v>3990</v>
      </c>
      <c r="E1741" s="834" t="s">
        <v>2094</v>
      </c>
      <c r="F1741" s="832" t="s">
        <v>2048</v>
      </c>
      <c r="G1741" s="832" t="s">
        <v>2108</v>
      </c>
      <c r="H1741" s="832" t="s">
        <v>576</v>
      </c>
      <c r="I1741" s="832" t="s">
        <v>2109</v>
      </c>
      <c r="J1741" s="832" t="s">
        <v>1300</v>
      </c>
      <c r="K1741" s="832" t="s">
        <v>2110</v>
      </c>
      <c r="L1741" s="835">
        <v>0</v>
      </c>
      <c r="M1741" s="835">
        <v>0</v>
      </c>
      <c r="N1741" s="832">
        <v>1</v>
      </c>
      <c r="O1741" s="836">
        <v>0.5</v>
      </c>
      <c r="P1741" s="835">
        <v>0</v>
      </c>
      <c r="Q1741" s="837"/>
      <c r="R1741" s="832">
        <v>1</v>
      </c>
      <c r="S1741" s="837">
        <v>1</v>
      </c>
      <c r="T1741" s="836">
        <v>0.5</v>
      </c>
      <c r="U1741" s="838">
        <v>1</v>
      </c>
    </row>
    <row r="1742" spans="1:21" ht="14.4" customHeight="1" x14ac:dyDescent="0.3">
      <c r="A1742" s="831">
        <v>4</v>
      </c>
      <c r="B1742" s="832" t="s">
        <v>2047</v>
      </c>
      <c r="C1742" s="832" t="s">
        <v>2054</v>
      </c>
      <c r="D1742" s="833" t="s">
        <v>3990</v>
      </c>
      <c r="E1742" s="834" t="s">
        <v>2094</v>
      </c>
      <c r="F1742" s="832" t="s">
        <v>2048</v>
      </c>
      <c r="G1742" s="832" t="s">
        <v>2111</v>
      </c>
      <c r="H1742" s="832" t="s">
        <v>628</v>
      </c>
      <c r="I1742" s="832" t="s">
        <v>1820</v>
      </c>
      <c r="J1742" s="832" t="s">
        <v>880</v>
      </c>
      <c r="K1742" s="832" t="s">
        <v>882</v>
      </c>
      <c r="L1742" s="835">
        <v>0</v>
      </c>
      <c r="M1742" s="835">
        <v>0</v>
      </c>
      <c r="N1742" s="832">
        <v>2</v>
      </c>
      <c r="O1742" s="836">
        <v>1.5</v>
      </c>
      <c r="P1742" s="835">
        <v>0</v>
      </c>
      <c r="Q1742" s="837"/>
      <c r="R1742" s="832">
        <v>2</v>
      </c>
      <c r="S1742" s="837">
        <v>1</v>
      </c>
      <c r="T1742" s="836">
        <v>1.5</v>
      </c>
      <c r="U1742" s="838">
        <v>1</v>
      </c>
    </row>
    <row r="1743" spans="1:21" ht="14.4" customHeight="1" x14ac:dyDescent="0.3">
      <c r="A1743" s="831">
        <v>4</v>
      </c>
      <c r="B1743" s="832" t="s">
        <v>2047</v>
      </c>
      <c r="C1743" s="832" t="s">
        <v>2054</v>
      </c>
      <c r="D1743" s="833" t="s">
        <v>3990</v>
      </c>
      <c r="E1743" s="834" t="s">
        <v>2094</v>
      </c>
      <c r="F1743" s="832" t="s">
        <v>2048</v>
      </c>
      <c r="G1743" s="832" t="s">
        <v>2705</v>
      </c>
      <c r="H1743" s="832" t="s">
        <v>576</v>
      </c>
      <c r="I1743" s="832" t="s">
        <v>2786</v>
      </c>
      <c r="J1743" s="832" t="s">
        <v>1068</v>
      </c>
      <c r="K1743" s="832" t="s">
        <v>2708</v>
      </c>
      <c r="L1743" s="835">
        <v>42.54</v>
      </c>
      <c r="M1743" s="835">
        <v>42.54</v>
      </c>
      <c r="N1743" s="832">
        <v>1</v>
      </c>
      <c r="O1743" s="836">
        <v>0.5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4</v>
      </c>
      <c r="B1744" s="832" t="s">
        <v>2047</v>
      </c>
      <c r="C1744" s="832" t="s">
        <v>2054</v>
      </c>
      <c r="D1744" s="833" t="s">
        <v>3990</v>
      </c>
      <c r="E1744" s="834" t="s">
        <v>2094</v>
      </c>
      <c r="F1744" s="832" t="s">
        <v>2048</v>
      </c>
      <c r="G1744" s="832" t="s">
        <v>2705</v>
      </c>
      <c r="H1744" s="832" t="s">
        <v>576</v>
      </c>
      <c r="I1744" s="832" t="s">
        <v>3865</v>
      </c>
      <c r="J1744" s="832" t="s">
        <v>3866</v>
      </c>
      <c r="K1744" s="832" t="s">
        <v>3867</v>
      </c>
      <c r="L1744" s="835">
        <v>33.44</v>
      </c>
      <c r="M1744" s="835">
        <v>33.44</v>
      </c>
      <c r="N1744" s="832">
        <v>1</v>
      </c>
      <c r="O1744" s="836">
        <v>1</v>
      </c>
      <c r="P1744" s="835">
        <v>33.44</v>
      </c>
      <c r="Q1744" s="837">
        <v>1</v>
      </c>
      <c r="R1744" s="832">
        <v>1</v>
      </c>
      <c r="S1744" s="837">
        <v>1</v>
      </c>
      <c r="T1744" s="836">
        <v>1</v>
      </c>
      <c r="U1744" s="838">
        <v>1</v>
      </c>
    </row>
    <row r="1745" spans="1:21" ht="14.4" customHeight="1" x14ac:dyDescent="0.3">
      <c r="A1745" s="831">
        <v>4</v>
      </c>
      <c r="B1745" s="832" t="s">
        <v>2047</v>
      </c>
      <c r="C1745" s="832" t="s">
        <v>2054</v>
      </c>
      <c r="D1745" s="833" t="s">
        <v>3990</v>
      </c>
      <c r="E1745" s="834" t="s">
        <v>2094</v>
      </c>
      <c r="F1745" s="832" t="s">
        <v>2048</v>
      </c>
      <c r="G1745" s="832" t="s">
        <v>2930</v>
      </c>
      <c r="H1745" s="832" t="s">
        <v>576</v>
      </c>
      <c r="I1745" s="832" t="s">
        <v>3868</v>
      </c>
      <c r="J1745" s="832" t="s">
        <v>2932</v>
      </c>
      <c r="K1745" s="832" t="s">
        <v>3869</v>
      </c>
      <c r="L1745" s="835">
        <v>31.32</v>
      </c>
      <c r="M1745" s="835">
        <v>31.32</v>
      </c>
      <c r="N1745" s="832">
        <v>1</v>
      </c>
      <c r="O1745" s="836">
        <v>1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4</v>
      </c>
      <c r="B1746" s="832" t="s">
        <v>2047</v>
      </c>
      <c r="C1746" s="832" t="s">
        <v>2054</v>
      </c>
      <c r="D1746" s="833" t="s">
        <v>3990</v>
      </c>
      <c r="E1746" s="834" t="s">
        <v>2094</v>
      </c>
      <c r="F1746" s="832" t="s">
        <v>2048</v>
      </c>
      <c r="G1746" s="832" t="s">
        <v>2934</v>
      </c>
      <c r="H1746" s="832" t="s">
        <v>628</v>
      </c>
      <c r="I1746" s="832" t="s">
        <v>3464</v>
      </c>
      <c r="J1746" s="832" t="s">
        <v>980</v>
      </c>
      <c r="K1746" s="832" t="s">
        <v>3465</v>
      </c>
      <c r="L1746" s="835">
        <v>0</v>
      </c>
      <c r="M1746" s="835">
        <v>0</v>
      </c>
      <c r="N1746" s="832">
        <v>2</v>
      </c>
      <c r="O1746" s="836">
        <v>1.5</v>
      </c>
      <c r="P1746" s="835"/>
      <c r="Q1746" s="837"/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4</v>
      </c>
      <c r="B1747" s="832" t="s">
        <v>2047</v>
      </c>
      <c r="C1747" s="832" t="s">
        <v>2054</v>
      </c>
      <c r="D1747" s="833" t="s">
        <v>3990</v>
      </c>
      <c r="E1747" s="834" t="s">
        <v>2094</v>
      </c>
      <c r="F1747" s="832" t="s">
        <v>2048</v>
      </c>
      <c r="G1747" s="832" t="s">
        <v>2934</v>
      </c>
      <c r="H1747" s="832" t="s">
        <v>628</v>
      </c>
      <c r="I1747" s="832" t="s">
        <v>1843</v>
      </c>
      <c r="J1747" s="832" t="s">
        <v>980</v>
      </c>
      <c r="K1747" s="832" t="s">
        <v>1844</v>
      </c>
      <c r="L1747" s="835">
        <v>0</v>
      </c>
      <c r="M1747" s="835">
        <v>0</v>
      </c>
      <c r="N1747" s="832">
        <v>1</v>
      </c>
      <c r="O1747" s="836">
        <v>0.5</v>
      </c>
      <c r="P1747" s="835"/>
      <c r="Q1747" s="837"/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4</v>
      </c>
      <c r="B1748" s="832" t="s">
        <v>2047</v>
      </c>
      <c r="C1748" s="832" t="s">
        <v>2054</v>
      </c>
      <c r="D1748" s="833" t="s">
        <v>3990</v>
      </c>
      <c r="E1748" s="834" t="s">
        <v>2094</v>
      </c>
      <c r="F1748" s="832" t="s">
        <v>2048</v>
      </c>
      <c r="G1748" s="832" t="s">
        <v>2112</v>
      </c>
      <c r="H1748" s="832" t="s">
        <v>628</v>
      </c>
      <c r="I1748" s="832" t="s">
        <v>1983</v>
      </c>
      <c r="J1748" s="832" t="s">
        <v>1020</v>
      </c>
      <c r="K1748" s="832" t="s">
        <v>1984</v>
      </c>
      <c r="L1748" s="835">
        <v>154.36000000000001</v>
      </c>
      <c r="M1748" s="835">
        <v>463.08000000000004</v>
      </c>
      <c r="N1748" s="832">
        <v>3</v>
      </c>
      <c r="O1748" s="836">
        <v>2</v>
      </c>
      <c r="P1748" s="835">
        <v>308.72000000000003</v>
      </c>
      <c r="Q1748" s="837">
        <v>0.66666666666666663</v>
      </c>
      <c r="R1748" s="832">
        <v>2</v>
      </c>
      <c r="S1748" s="837">
        <v>0.66666666666666663</v>
      </c>
      <c r="T1748" s="836">
        <v>1.5</v>
      </c>
      <c r="U1748" s="838">
        <v>0.75</v>
      </c>
    </row>
    <row r="1749" spans="1:21" ht="14.4" customHeight="1" x14ac:dyDescent="0.3">
      <c r="A1749" s="831">
        <v>4</v>
      </c>
      <c r="B1749" s="832" t="s">
        <v>2047</v>
      </c>
      <c r="C1749" s="832" t="s">
        <v>2054</v>
      </c>
      <c r="D1749" s="833" t="s">
        <v>3990</v>
      </c>
      <c r="E1749" s="834" t="s">
        <v>2094</v>
      </c>
      <c r="F1749" s="832" t="s">
        <v>2048</v>
      </c>
      <c r="G1749" s="832" t="s">
        <v>2112</v>
      </c>
      <c r="H1749" s="832" t="s">
        <v>576</v>
      </c>
      <c r="I1749" s="832" t="s">
        <v>2145</v>
      </c>
      <c r="J1749" s="832" t="s">
        <v>1020</v>
      </c>
      <c r="K1749" s="832" t="s">
        <v>1984</v>
      </c>
      <c r="L1749" s="835">
        <v>154.36000000000001</v>
      </c>
      <c r="M1749" s="835">
        <v>154.36000000000001</v>
      </c>
      <c r="N1749" s="832">
        <v>1</v>
      </c>
      <c r="O1749" s="836">
        <v>0.5</v>
      </c>
      <c r="P1749" s="835">
        <v>154.36000000000001</v>
      </c>
      <c r="Q1749" s="837">
        <v>1</v>
      </c>
      <c r="R1749" s="832">
        <v>1</v>
      </c>
      <c r="S1749" s="837">
        <v>1</v>
      </c>
      <c r="T1749" s="836">
        <v>0.5</v>
      </c>
      <c r="U1749" s="838">
        <v>1</v>
      </c>
    </row>
    <row r="1750" spans="1:21" ht="14.4" customHeight="1" x14ac:dyDescent="0.3">
      <c r="A1750" s="831">
        <v>4</v>
      </c>
      <c r="B1750" s="832" t="s">
        <v>2047</v>
      </c>
      <c r="C1750" s="832" t="s">
        <v>2054</v>
      </c>
      <c r="D1750" s="833" t="s">
        <v>3990</v>
      </c>
      <c r="E1750" s="834" t="s">
        <v>2094</v>
      </c>
      <c r="F1750" s="832" t="s">
        <v>2048</v>
      </c>
      <c r="G1750" s="832" t="s">
        <v>2939</v>
      </c>
      <c r="H1750" s="832" t="s">
        <v>576</v>
      </c>
      <c r="I1750" s="832" t="s">
        <v>3437</v>
      </c>
      <c r="J1750" s="832" t="s">
        <v>623</v>
      </c>
      <c r="K1750" s="832" t="s">
        <v>3438</v>
      </c>
      <c r="L1750" s="835">
        <v>0</v>
      </c>
      <c r="M1750" s="835">
        <v>0</v>
      </c>
      <c r="N1750" s="832">
        <v>3</v>
      </c>
      <c r="O1750" s="836">
        <v>2</v>
      </c>
      <c r="P1750" s="835">
        <v>0</v>
      </c>
      <c r="Q1750" s="837"/>
      <c r="R1750" s="832">
        <v>1</v>
      </c>
      <c r="S1750" s="837">
        <v>0.33333333333333331</v>
      </c>
      <c r="T1750" s="836">
        <v>0.5</v>
      </c>
      <c r="U1750" s="838">
        <v>0.25</v>
      </c>
    </row>
    <row r="1751" spans="1:21" ht="14.4" customHeight="1" x14ac:dyDescent="0.3">
      <c r="A1751" s="831">
        <v>4</v>
      </c>
      <c r="B1751" s="832" t="s">
        <v>2047</v>
      </c>
      <c r="C1751" s="832" t="s">
        <v>2054</v>
      </c>
      <c r="D1751" s="833" t="s">
        <v>3990</v>
      </c>
      <c r="E1751" s="834" t="s">
        <v>2094</v>
      </c>
      <c r="F1751" s="832" t="s">
        <v>2048</v>
      </c>
      <c r="G1751" s="832" t="s">
        <v>2249</v>
      </c>
      <c r="H1751" s="832" t="s">
        <v>576</v>
      </c>
      <c r="I1751" s="832" t="s">
        <v>2797</v>
      </c>
      <c r="J1751" s="832" t="s">
        <v>2798</v>
      </c>
      <c r="K1751" s="832" t="s">
        <v>2799</v>
      </c>
      <c r="L1751" s="835">
        <v>248.55</v>
      </c>
      <c r="M1751" s="835">
        <v>248.55</v>
      </c>
      <c r="N1751" s="832">
        <v>1</v>
      </c>
      <c r="O1751" s="836">
        <v>1</v>
      </c>
      <c r="P1751" s="835">
        <v>248.55</v>
      </c>
      <c r="Q1751" s="837">
        <v>1</v>
      </c>
      <c r="R1751" s="832">
        <v>1</v>
      </c>
      <c r="S1751" s="837">
        <v>1</v>
      </c>
      <c r="T1751" s="836">
        <v>1</v>
      </c>
      <c r="U1751" s="838">
        <v>1</v>
      </c>
    </row>
    <row r="1752" spans="1:21" ht="14.4" customHeight="1" x14ac:dyDescent="0.3">
      <c r="A1752" s="831">
        <v>4</v>
      </c>
      <c r="B1752" s="832" t="s">
        <v>2047</v>
      </c>
      <c r="C1752" s="832" t="s">
        <v>2054</v>
      </c>
      <c r="D1752" s="833" t="s">
        <v>3990</v>
      </c>
      <c r="E1752" s="834" t="s">
        <v>2094</v>
      </c>
      <c r="F1752" s="832" t="s">
        <v>2049</v>
      </c>
      <c r="G1752" s="832" t="s">
        <v>2114</v>
      </c>
      <c r="H1752" s="832" t="s">
        <v>576</v>
      </c>
      <c r="I1752" s="832" t="s">
        <v>2253</v>
      </c>
      <c r="J1752" s="832" t="s">
        <v>2116</v>
      </c>
      <c r="K1752" s="832"/>
      <c r="L1752" s="835">
        <v>0</v>
      </c>
      <c r="M1752" s="835">
        <v>0</v>
      </c>
      <c r="N1752" s="832">
        <v>1</v>
      </c>
      <c r="O1752" s="836">
        <v>0.5</v>
      </c>
      <c r="P1752" s="835"/>
      <c r="Q1752" s="837"/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4</v>
      </c>
      <c r="B1753" s="832" t="s">
        <v>2047</v>
      </c>
      <c r="C1753" s="832" t="s">
        <v>2054</v>
      </c>
      <c r="D1753" s="833" t="s">
        <v>3990</v>
      </c>
      <c r="E1753" s="834" t="s">
        <v>2094</v>
      </c>
      <c r="F1753" s="832" t="s">
        <v>2049</v>
      </c>
      <c r="G1753" s="832" t="s">
        <v>2114</v>
      </c>
      <c r="H1753" s="832" t="s">
        <v>576</v>
      </c>
      <c r="I1753" s="832" t="s">
        <v>2713</v>
      </c>
      <c r="J1753" s="832" t="s">
        <v>2116</v>
      </c>
      <c r="K1753" s="832"/>
      <c r="L1753" s="835">
        <v>0</v>
      </c>
      <c r="M1753" s="835">
        <v>0</v>
      </c>
      <c r="N1753" s="832">
        <v>1</v>
      </c>
      <c r="O1753" s="836">
        <v>1</v>
      </c>
      <c r="P1753" s="835"/>
      <c r="Q1753" s="837"/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4</v>
      </c>
      <c r="B1754" s="832" t="s">
        <v>2047</v>
      </c>
      <c r="C1754" s="832" t="s">
        <v>2054</v>
      </c>
      <c r="D1754" s="833" t="s">
        <v>3990</v>
      </c>
      <c r="E1754" s="834" t="s">
        <v>2094</v>
      </c>
      <c r="F1754" s="832" t="s">
        <v>2049</v>
      </c>
      <c r="G1754" s="832" t="s">
        <v>2114</v>
      </c>
      <c r="H1754" s="832" t="s">
        <v>576</v>
      </c>
      <c r="I1754" s="832" t="s">
        <v>3870</v>
      </c>
      <c r="J1754" s="832" t="s">
        <v>2116</v>
      </c>
      <c r="K1754" s="832"/>
      <c r="L1754" s="835">
        <v>0</v>
      </c>
      <c r="M1754" s="835">
        <v>0</v>
      </c>
      <c r="N1754" s="832">
        <v>1</v>
      </c>
      <c r="O1754" s="836">
        <v>0.5</v>
      </c>
      <c r="P1754" s="835"/>
      <c r="Q1754" s="837"/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4</v>
      </c>
      <c r="B1755" s="832" t="s">
        <v>2047</v>
      </c>
      <c r="C1755" s="832" t="s">
        <v>2054</v>
      </c>
      <c r="D1755" s="833" t="s">
        <v>3990</v>
      </c>
      <c r="E1755" s="834" t="s">
        <v>2094</v>
      </c>
      <c r="F1755" s="832" t="s">
        <v>2049</v>
      </c>
      <c r="G1755" s="832" t="s">
        <v>2114</v>
      </c>
      <c r="H1755" s="832" t="s">
        <v>576</v>
      </c>
      <c r="I1755" s="832" t="s">
        <v>2115</v>
      </c>
      <c r="J1755" s="832" t="s">
        <v>2116</v>
      </c>
      <c r="K1755" s="832"/>
      <c r="L1755" s="835">
        <v>0</v>
      </c>
      <c r="M1755" s="835">
        <v>0</v>
      </c>
      <c r="N1755" s="832">
        <v>5</v>
      </c>
      <c r="O1755" s="836">
        <v>3</v>
      </c>
      <c r="P1755" s="835">
        <v>0</v>
      </c>
      <c r="Q1755" s="837"/>
      <c r="R1755" s="832">
        <v>3</v>
      </c>
      <c r="S1755" s="837">
        <v>0.6</v>
      </c>
      <c r="T1755" s="836">
        <v>1.5</v>
      </c>
      <c r="U1755" s="838">
        <v>0.5</v>
      </c>
    </row>
    <row r="1756" spans="1:21" ht="14.4" customHeight="1" x14ac:dyDescent="0.3">
      <c r="A1756" s="831">
        <v>4</v>
      </c>
      <c r="B1756" s="832" t="s">
        <v>2047</v>
      </c>
      <c r="C1756" s="832" t="s">
        <v>2054</v>
      </c>
      <c r="D1756" s="833" t="s">
        <v>3990</v>
      </c>
      <c r="E1756" s="834" t="s">
        <v>2094</v>
      </c>
      <c r="F1756" s="832" t="s">
        <v>2050</v>
      </c>
      <c r="G1756" s="832" t="s">
        <v>2254</v>
      </c>
      <c r="H1756" s="832" t="s">
        <v>576</v>
      </c>
      <c r="I1756" s="832" t="s">
        <v>2255</v>
      </c>
      <c r="J1756" s="832" t="s">
        <v>2256</v>
      </c>
      <c r="K1756" s="832" t="s">
        <v>2257</v>
      </c>
      <c r="L1756" s="835">
        <v>500</v>
      </c>
      <c r="M1756" s="835">
        <v>500</v>
      </c>
      <c r="N1756" s="832">
        <v>1</v>
      </c>
      <c r="O1756" s="836">
        <v>1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4</v>
      </c>
      <c r="B1757" s="832" t="s">
        <v>2047</v>
      </c>
      <c r="C1757" s="832" t="s">
        <v>2054</v>
      </c>
      <c r="D1757" s="833" t="s">
        <v>3990</v>
      </c>
      <c r="E1757" s="834" t="s">
        <v>2094</v>
      </c>
      <c r="F1757" s="832" t="s">
        <v>2050</v>
      </c>
      <c r="G1757" s="832" t="s">
        <v>2254</v>
      </c>
      <c r="H1757" s="832" t="s">
        <v>576</v>
      </c>
      <c r="I1757" s="832" t="s">
        <v>2258</v>
      </c>
      <c r="J1757" s="832" t="s">
        <v>2259</v>
      </c>
      <c r="K1757" s="832" t="s">
        <v>2260</v>
      </c>
      <c r="L1757" s="835">
        <v>287</v>
      </c>
      <c r="M1757" s="835">
        <v>2296</v>
      </c>
      <c r="N1757" s="832">
        <v>8</v>
      </c>
      <c r="O1757" s="836">
        <v>5</v>
      </c>
      <c r="P1757" s="835">
        <v>2296</v>
      </c>
      <c r="Q1757" s="837">
        <v>1</v>
      </c>
      <c r="R1757" s="832">
        <v>8</v>
      </c>
      <c r="S1757" s="837">
        <v>1</v>
      </c>
      <c r="T1757" s="836">
        <v>5</v>
      </c>
      <c r="U1757" s="838">
        <v>1</v>
      </c>
    </row>
    <row r="1758" spans="1:21" ht="14.4" customHeight="1" x14ac:dyDescent="0.3">
      <c r="A1758" s="831">
        <v>4</v>
      </c>
      <c r="B1758" s="832" t="s">
        <v>2047</v>
      </c>
      <c r="C1758" s="832" t="s">
        <v>2054</v>
      </c>
      <c r="D1758" s="833" t="s">
        <v>3990</v>
      </c>
      <c r="E1758" s="834" t="s">
        <v>2094</v>
      </c>
      <c r="F1758" s="832" t="s">
        <v>2050</v>
      </c>
      <c r="G1758" s="832" t="s">
        <v>2254</v>
      </c>
      <c r="H1758" s="832" t="s">
        <v>576</v>
      </c>
      <c r="I1758" s="832" t="s">
        <v>2261</v>
      </c>
      <c r="J1758" s="832" t="s">
        <v>2262</v>
      </c>
      <c r="K1758" s="832" t="s">
        <v>2263</v>
      </c>
      <c r="L1758" s="835">
        <v>253</v>
      </c>
      <c r="M1758" s="835">
        <v>1012</v>
      </c>
      <c r="N1758" s="832">
        <v>4</v>
      </c>
      <c r="O1758" s="836">
        <v>3</v>
      </c>
      <c r="P1758" s="835">
        <v>1012</v>
      </c>
      <c r="Q1758" s="837">
        <v>1</v>
      </c>
      <c r="R1758" s="832">
        <v>4</v>
      </c>
      <c r="S1758" s="837">
        <v>1</v>
      </c>
      <c r="T1758" s="836">
        <v>3</v>
      </c>
      <c r="U1758" s="838">
        <v>1</v>
      </c>
    </row>
    <row r="1759" spans="1:21" ht="14.4" customHeight="1" x14ac:dyDescent="0.3">
      <c r="A1759" s="831">
        <v>4</v>
      </c>
      <c r="B1759" s="832" t="s">
        <v>2047</v>
      </c>
      <c r="C1759" s="832" t="s">
        <v>2054</v>
      </c>
      <c r="D1759" s="833" t="s">
        <v>3990</v>
      </c>
      <c r="E1759" s="834" t="s">
        <v>2094</v>
      </c>
      <c r="F1759" s="832" t="s">
        <v>2050</v>
      </c>
      <c r="G1759" s="832" t="s">
        <v>2254</v>
      </c>
      <c r="H1759" s="832" t="s">
        <v>576</v>
      </c>
      <c r="I1759" s="832" t="s">
        <v>2946</v>
      </c>
      <c r="J1759" s="832" t="s">
        <v>2947</v>
      </c>
      <c r="K1759" s="832" t="s">
        <v>2370</v>
      </c>
      <c r="L1759" s="835">
        <v>161</v>
      </c>
      <c r="M1759" s="835">
        <v>161</v>
      </c>
      <c r="N1759" s="832">
        <v>1</v>
      </c>
      <c r="O1759" s="836">
        <v>1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4</v>
      </c>
      <c r="B1760" s="832" t="s">
        <v>2047</v>
      </c>
      <c r="C1760" s="832" t="s">
        <v>2054</v>
      </c>
      <c r="D1760" s="833" t="s">
        <v>3990</v>
      </c>
      <c r="E1760" s="834" t="s">
        <v>2094</v>
      </c>
      <c r="F1760" s="832" t="s">
        <v>2050</v>
      </c>
      <c r="G1760" s="832" t="s">
        <v>2254</v>
      </c>
      <c r="H1760" s="832" t="s">
        <v>576</v>
      </c>
      <c r="I1760" s="832" t="s">
        <v>2282</v>
      </c>
      <c r="J1760" s="832" t="s">
        <v>2283</v>
      </c>
      <c r="K1760" s="832" t="s">
        <v>2284</v>
      </c>
      <c r="L1760" s="835">
        <v>500</v>
      </c>
      <c r="M1760" s="835">
        <v>1500</v>
      </c>
      <c r="N1760" s="832">
        <v>3</v>
      </c>
      <c r="O1760" s="836">
        <v>3</v>
      </c>
      <c r="P1760" s="835">
        <v>1500</v>
      </c>
      <c r="Q1760" s="837">
        <v>1</v>
      </c>
      <c r="R1760" s="832">
        <v>3</v>
      </c>
      <c r="S1760" s="837">
        <v>1</v>
      </c>
      <c r="T1760" s="836">
        <v>3</v>
      </c>
      <c r="U1760" s="838">
        <v>1</v>
      </c>
    </row>
    <row r="1761" spans="1:21" ht="14.4" customHeight="1" x14ac:dyDescent="0.3">
      <c r="A1761" s="831">
        <v>4</v>
      </c>
      <c r="B1761" s="832" t="s">
        <v>2047</v>
      </c>
      <c r="C1761" s="832" t="s">
        <v>2054</v>
      </c>
      <c r="D1761" s="833" t="s">
        <v>3990</v>
      </c>
      <c r="E1761" s="834" t="s">
        <v>2094</v>
      </c>
      <c r="F1761" s="832" t="s">
        <v>2050</v>
      </c>
      <c r="G1761" s="832" t="s">
        <v>2254</v>
      </c>
      <c r="H1761" s="832" t="s">
        <v>576</v>
      </c>
      <c r="I1761" s="832" t="s">
        <v>2285</v>
      </c>
      <c r="J1761" s="832" t="s">
        <v>2286</v>
      </c>
      <c r="K1761" s="832" t="s">
        <v>2287</v>
      </c>
      <c r="L1761" s="835">
        <v>579</v>
      </c>
      <c r="M1761" s="835">
        <v>1158</v>
      </c>
      <c r="N1761" s="832">
        <v>2</v>
      </c>
      <c r="O1761" s="836">
        <v>2</v>
      </c>
      <c r="P1761" s="835">
        <v>1158</v>
      </c>
      <c r="Q1761" s="837">
        <v>1</v>
      </c>
      <c r="R1761" s="832">
        <v>2</v>
      </c>
      <c r="S1761" s="837">
        <v>1</v>
      </c>
      <c r="T1761" s="836">
        <v>2</v>
      </c>
      <c r="U1761" s="838">
        <v>1</v>
      </c>
    </row>
    <row r="1762" spans="1:21" ht="14.4" customHeight="1" x14ac:dyDescent="0.3">
      <c r="A1762" s="831">
        <v>4</v>
      </c>
      <c r="B1762" s="832" t="s">
        <v>2047</v>
      </c>
      <c r="C1762" s="832" t="s">
        <v>2054</v>
      </c>
      <c r="D1762" s="833" t="s">
        <v>3990</v>
      </c>
      <c r="E1762" s="834" t="s">
        <v>2094</v>
      </c>
      <c r="F1762" s="832" t="s">
        <v>2050</v>
      </c>
      <c r="G1762" s="832" t="s">
        <v>2254</v>
      </c>
      <c r="H1762" s="832" t="s">
        <v>576</v>
      </c>
      <c r="I1762" s="832" t="s">
        <v>2291</v>
      </c>
      <c r="J1762" s="832" t="s">
        <v>2292</v>
      </c>
      <c r="K1762" s="832" t="s">
        <v>2293</v>
      </c>
      <c r="L1762" s="835">
        <v>5343.9</v>
      </c>
      <c r="M1762" s="835">
        <v>16031.699999999999</v>
      </c>
      <c r="N1762" s="832">
        <v>3</v>
      </c>
      <c r="O1762" s="836">
        <v>1</v>
      </c>
      <c r="P1762" s="835">
        <v>16031.699999999999</v>
      </c>
      <c r="Q1762" s="837">
        <v>1</v>
      </c>
      <c r="R1762" s="832">
        <v>3</v>
      </c>
      <c r="S1762" s="837">
        <v>1</v>
      </c>
      <c r="T1762" s="836">
        <v>1</v>
      </c>
      <c r="U1762" s="838">
        <v>1</v>
      </c>
    </row>
    <row r="1763" spans="1:21" ht="14.4" customHeight="1" x14ac:dyDescent="0.3">
      <c r="A1763" s="831">
        <v>4</v>
      </c>
      <c r="B1763" s="832" t="s">
        <v>2047</v>
      </c>
      <c r="C1763" s="832" t="s">
        <v>2054</v>
      </c>
      <c r="D1763" s="833" t="s">
        <v>3990</v>
      </c>
      <c r="E1763" s="834" t="s">
        <v>2094</v>
      </c>
      <c r="F1763" s="832" t="s">
        <v>2050</v>
      </c>
      <c r="G1763" s="832" t="s">
        <v>2254</v>
      </c>
      <c r="H1763" s="832" t="s">
        <v>576</v>
      </c>
      <c r="I1763" s="832" t="s">
        <v>2314</v>
      </c>
      <c r="J1763" s="832" t="s">
        <v>2315</v>
      </c>
      <c r="K1763" s="832" t="s">
        <v>2316</v>
      </c>
      <c r="L1763" s="835">
        <v>320</v>
      </c>
      <c r="M1763" s="835">
        <v>320</v>
      </c>
      <c r="N1763" s="832">
        <v>1</v>
      </c>
      <c r="O1763" s="836">
        <v>1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4</v>
      </c>
      <c r="B1764" s="832" t="s">
        <v>2047</v>
      </c>
      <c r="C1764" s="832" t="s">
        <v>2054</v>
      </c>
      <c r="D1764" s="833" t="s">
        <v>3990</v>
      </c>
      <c r="E1764" s="834" t="s">
        <v>2094</v>
      </c>
      <c r="F1764" s="832" t="s">
        <v>2050</v>
      </c>
      <c r="G1764" s="832" t="s">
        <v>2254</v>
      </c>
      <c r="H1764" s="832" t="s">
        <v>576</v>
      </c>
      <c r="I1764" s="832" t="s">
        <v>2320</v>
      </c>
      <c r="J1764" s="832" t="s">
        <v>2321</v>
      </c>
      <c r="K1764" s="832" t="s">
        <v>2322</v>
      </c>
      <c r="L1764" s="835">
        <v>2816</v>
      </c>
      <c r="M1764" s="835">
        <v>8448</v>
      </c>
      <c r="N1764" s="832">
        <v>3</v>
      </c>
      <c r="O1764" s="836">
        <v>1</v>
      </c>
      <c r="P1764" s="835">
        <v>8448</v>
      </c>
      <c r="Q1764" s="837">
        <v>1</v>
      </c>
      <c r="R1764" s="832">
        <v>3</v>
      </c>
      <c r="S1764" s="837">
        <v>1</v>
      </c>
      <c r="T1764" s="836">
        <v>1</v>
      </c>
      <c r="U1764" s="838">
        <v>1</v>
      </c>
    </row>
    <row r="1765" spans="1:21" ht="14.4" customHeight="1" x14ac:dyDescent="0.3">
      <c r="A1765" s="831">
        <v>4</v>
      </c>
      <c r="B1765" s="832" t="s">
        <v>2047</v>
      </c>
      <c r="C1765" s="832" t="s">
        <v>2054</v>
      </c>
      <c r="D1765" s="833" t="s">
        <v>3990</v>
      </c>
      <c r="E1765" s="834" t="s">
        <v>2094</v>
      </c>
      <c r="F1765" s="832" t="s">
        <v>2050</v>
      </c>
      <c r="G1765" s="832" t="s">
        <v>2254</v>
      </c>
      <c r="H1765" s="832" t="s">
        <v>576</v>
      </c>
      <c r="I1765" s="832" t="s">
        <v>2331</v>
      </c>
      <c r="J1765" s="832" t="s">
        <v>2332</v>
      </c>
      <c r="K1765" s="832" t="s">
        <v>2333</v>
      </c>
      <c r="L1765" s="835">
        <v>761.3</v>
      </c>
      <c r="M1765" s="835">
        <v>2283.8999999999996</v>
      </c>
      <c r="N1765" s="832">
        <v>3</v>
      </c>
      <c r="O1765" s="836">
        <v>1</v>
      </c>
      <c r="P1765" s="835">
        <v>2283.8999999999996</v>
      </c>
      <c r="Q1765" s="837">
        <v>1</v>
      </c>
      <c r="R1765" s="832">
        <v>3</v>
      </c>
      <c r="S1765" s="837">
        <v>1</v>
      </c>
      <c r="T1765" s="836">
        <v>1</v>
      </c>
      <c r="U1765" s="838">
        <v>1</v>
      </c>
    </row>
    <row r="1766" spans="1:21" ht="14.4" customHeight="1" x14ac:dyDescent="0.3">
      <c r="A1766" s="831">
        <v>4</v>
      </c>
      <c r="B1766" s="832" t="s">
        <v>2047</v>
      </c>
      <c r="C1766" s="832" t="s">
        <v>2054</v>
      </c>
      <c r="D1766" s="833" t="s">
        <v>3990</v>
      </c>
      <c r="E1766" s="834" t="s">
        <v>2094</v>
      </c>
      <c r="F1766" s="832" t="s">
        <v>2050</v>
      </c>
      <c r="G1766" s="832" t="s">
        <v>2254</v>
      </c>
      <c r="H1766" s="832" t="s">
        <v>576</v>
      </c>
      <c r="I1766" s="832" t="s">
        <v>2355</v>
      </c>
      <c r="J1766" s="832" t="s">
        <v>2356</v>
      </c>
      <c r="K1766" s="832" t="s">
        <v>2257</v>
      </c>
      <c r="L1766" s="835">
        <v>1080</v>
      </c>
      <c r="M1766" s="835">
        <v>1080</v>
      </c>
      <c r="N1766" s="832">
        <v>1</v>
      </c>
      <c r="O1766" s="836">
        <v>1</v>
      </c>
      <c r="P1766" s="835">
        <v>1080</v>
      </c>
      <c r="Q1766" s="837">
        <v>1</v>
      </c>
      <c r="R1766" s="832">
        <v>1</v>
      </c>
      <c r="S1766" s="837">
        <v>1</v>
      </c>
      <c r="T1766" s="836">
        <v>1</v>
      </c>
      <c r="U1766" s="838">
        <v>1</v>
      </c>
    </row>
    <row r="1767" spans="1:21" ht="14.4" customHeight="1" x14ac:dyDescent="0.3">
      <c r="A1767" s="831">
        <v>4</v>
      </c>
      <c r="B1767" s="832" t="s">
        <v>2047</v>
      </c>
      <c r="C1767" s="832" t="s">
        <v>2054</v>
      </c>
      <c r="D1767" s="833" t="s">
        <v>3990</v>
      </c>
      <c r="E1767" s="834" t="s">
        <v>2094</v>
      </c>
      <c r="F1767" s="832" t="s">
        <v>2050</v>
      </c>
      <c r="G1767" s="832" t="s">
        <v>2254</v>
      </c>
      <c r="H1767" s="832" t="s">
        <v>576</v>
      </c>
      <c r="I1767" s="832" t="s">
        <v>2359</v>
      </c>
      <c r="J1767" s="832" t="s">
        <v>2360</v>
      </c>
      <c r="K1767" s="832" t="s">
        <v>2361</v>
      </c>
      <c r="L1767" s="835">
        <v>500</v>
      </c>
      <c r="M1767" s="835">
        <v>500</v>
      </c>
      <c r="N1767" s="832">
        <v>1</v>
      </c>
      <c r="O1767" s="836">
        <v>1</v>
      </c>
      <c r="P1767" s="835">
        <v>500</v>
      </c>
      <c r="Q1767" s="837">
        <v>1</v>
      </c>
      <c r="R1767" s="832">
        <v>1</v>
      </c>
      <c r="S1767" s="837">
        <v>1</v>
      </c>
      <c r="T1767" s="836">
        <v>1</v>
      </c>
      <c r="U1767" s="838">
        <v>1</v>
      </c>
    </row>
    <row r="1768" spans="1:21" ht="14.4" customHeight="1" x14ac:dyDescent="0.3">
      <c r="A1768" s="831">
        <v>4</v>
      </c>
      <c r="B1768" s="832" t="s">
        <v>2047</v>
      </c>
      <c r="C1768" s="832" t="s">
        <v>2054</v>
      </c>
      <c r="D1768" s="833" t="s">
        <v>3990</v>
      </c>
      <c r="E1768" s="834" t="s">
        <v>2094</v>
      </c>
      <c r="F1768" s="832" t="s">
        <v>2050</v>
      </c>
      <c r="G1768" s="832" t="s">
        <v>2254</v>
      </c>
      <c r="H1768" s="832" t="s">
        <v>576</v>
      </c>
      <c r="I1768" s="832" t="s">
        <v>2362</v>
      </c>
      <c r="J1768" s="832" t="s">
        <v>2363</v>
      </c>
      <c r="K1768" s="832" t="s">
        <v>1352</v>
      </c>
      <c r="L1768" s="835">
        <v>1000</v>
      </c>
      <c r="M1768" s="835">
        <v>3000</v>
      </c>
      <c r="N1768" s="832">
        <v>3</v>
      </c>
      <c r="O1768" s="836">
        <v>2</v>
      </c>
      <c r="P1768" s="835">
        <v>3000</v>
      </c>
      <c r="Q1768" s="837">
        <v>1</v>
      </c>
      <c r="R1768" s="832">
        <v>3</v>
      </c>
      <c r="S1768" s="837">
        <v>1</v>
      </c>
      <c r="T1768" s="836">
        <v>2</v>
      </c>
      <c r="U1768" s="838">
        <v>1</v>
      </c>
    </row>
    <row r="1769" spans="1:21" ht="14.4" customHeight="1" x14ac:dyDescent="0.3">
      <c r="A1769" s="831">
        <v>4</v>
      </c>
      <c r="B1769" s="832" t="s">
        <v>2047</v>
      </c>
      <c r="C1769" s="832" t="s">
        <v>2054</v>
      </c>
      <c r="D1769" s="833" t="s">
        <v>3990</v>
      </c>
      <c r="E1769" s="834" t="s">
        <v>2094</v>
      </c>
      <c r="F1769" s="832" t="s">
        <v>2050</v>
      </c>
      <c r="G1769" s="832" t="s">
        <v>2254</v>
      </c>
      <c r="H1769" s="832" t="s">
        <v>576</v>
      </c>
      <c r="I1769" s="832" t="s">
        <v>2953</v>
      </c>
      <c r="J1769" s="832" t="s">
        <v>2954</v>
      </c>
      <c r="K1769" s="832" t="s">
        <v>2955</v>
      </c>
      <c r="L1769" s="835">
        <v>3000</v>
      </c>
      <c r="M1769" s="835">
        <v>3000</v>
      </c>
      <c r="N1769" s="832">
        <v>1</v>
      </c>
      <c r="O1769" s="836">
        <v>1</v>
      </c>
      <c r="P1769" s="835">
        <v>3000</v>
      </c>
      <c r="Q1769" s="837">
        <v>1</v>
      </c>
      <c r="R1769" s="832">
        <v>1</v>
      </c>
      <c r="S1769" s="837">
        <v>1</v>
      </c>
      <c r="T1769" s="836">
        <v>1</v>
      </c>
      <c r="U1769" s="838">
        <v>1</v>
      </c>
    </row>
    <row r="1770" spans="1:21" ht="14.4" customHeight="1" x14ac:dyDescent="0.3">
      <c r="A1770" s="831">
        <v>4</v>
      </c>
      <c r="B1770" s="832" t="s">
        <v>2047</v>
      </c>
      <c r="C1770" s="832" t="s">
        <v>2054</v>
      </c>
      <c r="D1770" s="833" t="s">
        <v>3990</v>
      </c>
      <c r="E1770" s="834" t="s">
        <v>2094</v>
      </c>
      <c r="F1770" s="832" t="s">
        <v>2050</v>
      </c>
      <c r="G1770" s="832" t="s">
        <v>2254</v>
      </c>
      <c r="H1770" s="832" t="s">
        <v>576</v>
      </c>
      <c r="I1770" s="832" t="s">
        <v>2364</v>
      </c>
      <c r="J1770" s="832" t="s">
        <v>2365</v>
      </c>
      <c r="K1770" s="832" t="s">
        <v>2361</v>
      </c>
      <c r="L1770" s="835">
        <v>300</v>
      </c>
      <c r="M1770" s="835">
        <v>2700</v>
      </c>
      <c r="N1770" s="832">
        <v>9</v>
      </c>
      <c r="O1770" s="836">
        <v>5</v>
      </c>
      <c r="P1770" s="835">
        <v>2100</v>
      </c>
      <c r="Q1770" s="837">
        <v>0.77777777777777779</v>
      </c>
      <c r="R1770" s="832">
        <v>7</v>
      </c>
      <c r="S1770" s="837">
        <v>0.77777777777777779</v>
      </c>
      <c r="T1770" s="836">
        <v>4</v>
      </c>
      <c r="U1770" s="838">
        <v>0.8</v>
      </c>
    </row>
    <row r="1771" spans="1:21" ht="14.4" customHeight="1" x14ac:dyDescent="0.3">
      <c r="A1771" s="831">
        <v>4</v>
      </c>
      <c r="B1771" s="832" t="s">
        <v>2047</v>
      </c>
      <c r="C1771" s="832" t="s">
        <v>2054</v>
      </c>
      <c r="D1771" s="833" t="s">
        <v>3990</v>
      </c>
      <c r="E1771" s="834" t="s">
        <v>2094</v>
      </c>
      <c r="F1771" s="832" t="s">
        <v>2050</v>
      </c>
      <c r="G1771" s="832" t="s">
        <v>2254</v>
      </c>
      <c r="H1771" s="832" t="s">
        <v>576</v>
      </c>
      <c r="I1771" s="832" t="s">
        <v>3530</v>
      </c>
      <c r="J1771" s="832" t="s">
        <v>3531</v>
      </c>
      <c r="K1771" s="832" t="s">
        <v>3532</v>
      </c>
      <c r="L1771" s="835">
        <v>540</v>
      </c>
      <c r="M1771" s="835">
        <v>540</v>
      </c>
      <c r="N1771" s="832">
        <v>1</v>
      </c>
      <c r="O1771" s="836">
        <v>1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4</v>
      </c>
      <c r="B1772" s="832" t="s">
        <v>2047</v>
      </c>
      <c r="C1772" s="832" t="s">
        <v>2054</v>
      </c>
      <c r="D1772" s="833" t="s">
        <v>3990</v>
      </c>
      <c r="E1772" s="834" t="s">
        <v>2094</v>
      </c>
      <c r="F1772" s="832" t="s">
        <v>2050</v>
      </c>
      <c r="G1772" s="832" t="s">
        <v>2254</v>
      </c>
      <c r="H1772" s="832" t="s">
        <v>576</v>
      </c>
      <c r="I1772" s="832" t="s">
        <v>2391</v>
      </c>
      <c r="J1772" s="832" t="s">
        <v>2392</v>
      </c>
      <c r="K1772" s="832" t="s">
        <v>2393</v>
      </c>
      <c r="L1772" s="835">
        <v>319</v>
      </c>
      <c r="M1772" s="835">
        <v>638</v>
      </c>
      <c r="N1772" s="832">
        <v>2</v>
      </c>
      <c r="O1772" s="836">
        <v>1</v>
      </c>
      <c r="P1772" s="835">
        <v>638</v>
      </c>
      <c r="Q1772" s="837">
        <v>1</v>
      </c>
      <c r="R1772" s="832">
        <v>2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4</v>
      </c>
      <c r="B1773" s="832" t="s">
        <v>2047</v>
      </c>
      <c r="C1773" s="832" t="s">
        <v>2054</v>
      </c>
      <c r="D1773" s="833" t="s">
        <v>3990</v>
      </c>
      <c r="E1773" s="834" t="s">
        <v>2094</v>
      </c>
      <c r="F1773" s="832" t="s">
        <v>2050</v>
      </c>
      <c r="G1773" s="832" t="s">
        <v>2254</v>
      </c>
      <c r="H1773" s="832" t="s">
        <v>576</v>
      </c>
      <c r="I1773" s="832" t="s">
        <v>2394</v>
      </c>
      <c r="J1773" s="832" t="s">
        <v>2395</v>
      </c>
      <c r="K1773" s="832" t="s">
        <v>2396</v>
      </c>
      <c r="L1773" s="835">
        <v>1781.3</v>
      </c>
      <c r="M1773" s="835">
        <v>16031.699999999999</v>
      </c>
      <c r="N1773" s="832">
        <v>9</v>
      </c>
      <c r="O1773" s="836">
        <v>1</v>
      </c>
      <c r="P1773" s="835">
        <v>16031.699999999999</v>
      </c>
      <c r="Q1773" s="837">
        <v>1</v>
      </c>
      <c r="R1773" s="832">
        <v>9</v>
      </c>
      <c r="S1773" s="837">
        <v>1</v>
      </c>
      <c r="T1773" s="836">
        <v>1</v>
      </c>
      <c r="U1773" s="838">
        <v>1</v>
      </c>
    </row>
    <row r="1774" spans="1:21" ht="14.4" customHeight="1" x14ac:dyDescent="0.3">
      <c r="A1774" s="831">
        <v>4</v>
      </c>
      <c r="B1774" s="832" t="s">
        <v>2047</v>
      </c>
      <c r="C1774" s="832" t="s">
        <v>2054</v>
      </c>
      <c r="D1774" s="833" t="s">
        <v>3990</v>
      </c>
      <c r="E1774" s="834" t="s">
        <v>2094</v>
      </c>
      <c r="F1774" s="832" t="s">
        <v>2050</v>
      </c>
      <c r="G1774" s="832" t="s">
        <v>2254</v>
      </c>
      <c r="H1774" s="832" t="s">
        <v>576</v>
      </c>
      <c r="I1774" s="832" t="s">
        <v>2976</v>
      </c>
      <c r="J1774" s="832" t="s">
        <v>2332</v>
      </c>
      <c r="K1774" s="832" t="s">
        <v>2977</v>
      </c>
      <c r="L1774" s="835">
        <v>761.3</v>
      </c>
      <c r="M1774" s="835">
        <v>6851.6999999999989</v>
      </c>
      <c r="N1774" s="832">
        <v>9</v>
      </c>
      <c r="O1774" s="836">
        <v>2</v>
      </c>
      <c r="P1774" s="835">
        <v>4567.7999999999993</v>
      </c>
      <c r="Q1774" s="837">
        <v>0.66666666666666663</v>
      </c>
      <c r="R1774" s="832">
        <v>6</v>
      </c>
      <c r="S1774" s="837">
        <v>0.66666666666666663</v>
      </c>
      <c r="T1774" s="836">
        <v>1</v>
      </c>
      <c r="U1774" s="838">
        <v>0.5</v>
      </c>
    </row>
    <row r="1775" spans="1:21" ht="14.4" customHeight="1" x14ac:dyDescent="0.3">
      <c r="A1775" s="831">
        <v>4</v>
      </c>
      <c r="B1775" s="832" t="s">
        <v>2047</v>
      </c>
      <c r="C1775" s="832" t="s">
        <v>2054</v>
      </c>
      <c r="D1775" s="833" t="s">
        <v>3990</v>
      </c>
      <c r="E1775" s="834" t="s">
        <v>2094</v>
      </c>
      <c r="F1775" s="832" t="s">
        <v>2050</v>
      </c>
      <c r="G1775" s="832" t="s">
        <v>2254</v>
      </c>
      <c r="H1775" s="832" t="s">
        <v>576</v>
      </c>
      <c r="I1775" s="832" t="s">
        <v>2409</v>
      </c>
      <c r="J1775" s="832" t="s">
        <v>2410</v>
      </c>
      <c r="K1775" s="832" t="s">
        <v>2411</v>
      </c>
      <c r="L1775" s="835">
        <v>1124.9000000000001</v>
      </c>
      <c r="M1775" s="835">
        <v>7874.3</v>
      </c>
      <c r="N1775" s="832">
        <v>7</v>
      </c>
      <c r="O1775" s="836">
        <v>2</v>
      </c>
      <c r="P1775" s="835">
        <v>7874.3</v>
      </c>
      <c r="Q1775" s="837">
        <v>1</v>
      </c>
      <c r="R1775" s="832">
        <v>7</v>
      </c>
      <c r="S1775" s="837">
        <v>1</v>
      </c>
      <c r="T1775" s="836">
        <v>2</v>
      </c>
      <c r="U1775" s="838">
        <v>1</v>
      </c>
    </row>
    <row r="1776" spans="1:21" ht="14.4" customHeight="1" x14ac:dyDescent="0.3">
      <c r="A1776" s="831">
        <v>4</v>
      </c>
      <c r="B1776" s="832" t="s">
        <v>2047</v>
      </c>
      <c r="C1776" s="832" t="s">
        <v>2054</v>
      </c>
      <c r="D1776" s="833" t="s">
        <v>3990</v>
      </c>
      <c r="E1776" s="834" t="s">
        <v>2094</v>
      </c>
      <c r="F1776" s="832" t="s">
        <v>2050</v>
      </c>
      <c r="G1776" s="832" t="s">
        <v>2254</v>
      </c>
      <c r="H1776" s="832" t="s">
        <v>576</v>
      </c>
      <c r="I1776" s="832" t="s">
        <v>2414</v>
      </c>
      <c r="J1776" s="832" t="s">
        <v>2415</v>
      </c>
      <c r="K1776" s="832" t="s">
        <v>2416</v>
      </c>
      <c r="L1776" s="835">
        <v>299.25</v>
      </c>
      <c r="M1776" s="835">
        <v>299.25</v>
      </c>
      <c r="N1776" s="832">
        <v>1</v>
      </c>
      <c r="O1776" s="836">
        <v>1</v>
      </c>
      <c r="P1776" s="835">
        <v>299.25</v>
      </c>
      <c r="Q1776" s="837">
        <v>1</v>
      </c>
      <c r="R1776" s="832">
        <v>1</v>
      </c>
      <c r="S1776" s="837">
        <v>1</v>
      </c>
      <c r="T1776" s="836">
        <v>1</v>
      </c>
      <c r="U1776" s="838">
        <v>1</v>
      </c>
    </row>
    <row r="1777" spans="1:21" ht="14.4" customHeight="1" x14ac:dyDescent="0.3">
      <c r="A1777" s="831">
        <v>4</v>
      </c>
      <c r="B1777" s="832" t="s">
        <v>2047</v>
      </c>
      <c r="C1777" s="832" t="s">
        <v>2054</v>
      </c>
      <c r="D1777" s="833" t="s">
        <v>3990</v>
      </c>
      <c r="E1777" s="834" t="s">
        <v>2094</v>
      </c>
      <c r="F1777" s="832" t="s">
        <v>2050</v>
      </c>
      <c r="G1777" s="832" t="s">
        <v>2254</v>
      </c>
      <c r="H1777" s="832" t="s">
        <v>576</v>
      </c>
      <c r="I1777" s="832" t="s">
        <v>2417</v>
      </c>
      <c r="J1777" s="832" t="s">
        <v>2418</v>
      </c>
      <c r="K1777" s="832" t="s">
        <v>2370</v>
      </c>
      <c r="L1777" s="835">
        <v>311</v>
      </c>
      <c r="M1777" s="835">
        <v>933</v>
      </c>
      <c r="N1777" s="832">
        <v>3</v>
      </c>
      <c r="O1777" s="836">
        <v>1</v>
      </c>
      <c r="P1777" s="835">
        <v>933</v>
      </c>
      <c r="Q1777" s="837">
        <v>1</v>
      </c>
      <c r="R1777" s="832">
        <v>3</v>
      </c>
      <c r="S1777" s="837">
        <v>1</v>
      </c>
      <c r="T1777" s="836">
        <v>1</v>
      </c>
      <c r="U1777" s="838">
        <v>1</v>
      </c>
    </row>
    <row r="1778" spans="1:21" ht="14.4" customHeight="1" x14ac:dyDescent="0.3">
      <c r="A1778" s="831">
        <v>4</v>
      </c>
      <c r="B1778" s="832" t="s">
        <v>2047</v>
      </c>
      <c r="C1778" s="832" t="s">
        <v>2054</v>
      </c>
      <c r="D1778" s="833" t="s">
        <v>3990</v>
      </c>
      <c r="E1778" s="834" t="s">
        <v>2094</v>
      </c>
      <c r="F1778" s="832" t="s">
        <v>2050</v>
      </c>
      <c r="G1778" s="832" t="s">
        <v>2254</v>
      </c>
      <c r="H1778" s="832" t="s">
        <v>576</v>
      </c>
      <c r="I1778" s="832" t="s">
        <v>3702</v>
      </c>
      <c r="J1778" s="832" t="s">
        <v>3703</v>
      </c>
      <c r="K1778" s="832" t="s">
        <v>3704</v>
      </c>
      <c r="L1778" s="835">
        <v>517</v>
      </c>
      <c r="M1778" s="835">
        <v>517</v>
      </c>
      <c r="N1778" s="832">
        <v>1</v>
      </c>
      <c r="O1778" s="836">
        <v>1</v>
      </c>
      <c r="P1778" s="835">
        <v>517</v>
      </c>
      <c r="Q1778" s="837">
        <v>1</v>
      </c>
      <c r="R1778" s="832">
        <v>1</v>
      </c>
      <c r="S1778" s="837">
        <v>1</v>
      </c>
      <c r="T1778" s="836">
        <v>1</v>
      </c>
      <c r="U1778" s="838">
        <v>1</v>
      </c>
    </row>
    <row r="1779" spans="1:21" ht="14.4" customHeight="1" x14ac:dyDescent="0.3">
      <c r="A1779" s="831">
        <v>4</v>
      </c>
      <c r="B1779" s="832" t="s">
        <v>2047</v>
      </c>
      <c r="C1779" s="832" t="s">
        <v>2054</v>
      </c>
      <c r="D1779" s="833" t="s">
        <v>3990</v>
      </c>
      <c r="E1779" s="834" t="s">
        <v>2094</v>
      </c>
      <c r="F1779" s="832" t="s">
        <v>2050</v>
      </c>
      <c r="G1779" s="832" t="s">
        <v>2254</v>
      </c>
      <c r="H1779" s="832" t="s">
        <v>576</v>
      </c>
      <c r="I1779" s="832" t="s">
        <v>2445</v>
      </c>
      <c r="J1779" s="832" t="s">
        <v>2446</v>
      </c>
      <c r="K1779" s="832" t="s">
        <v>2447</v>
      </c>
      <c r="L1779" s="835">
        <v>260.51</v>
      </c>
      <c r="M1779" s="835">
        <v>260.51</v>
      </c>
      <c r="N1779" s="832">
        <v>1</v>
      </c>
      <c r="O1779" s="836">
        <v>1</v>
      </c>
      <c r="P1779" s="835">
        <v>260.51</v>
      </c>
      <c r="Q1779" s="837">
        <v>1</v>
      </c>
      <c r="R1779" s="832">
        <v>1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4</v>
      </c>
      <c r="B1780" s="832" t="s">
        <v>2047</v>
      </c>
      <c r="C1780" s="832" t="s">
        <v>2054</v>
      </c>
      <c r="D1780" s="833" t="s">
        <v>3990</v>
      </c>
      <c r="E1780" s="834" t="s">
        <v>2094</v>
      </c>
      <c r="F1780" s="832" t="s">
        <v>2050</v>
      </c>
      <c r="G1780" s="832" t="s">
        <v>2254</v>
      </c>
      <c r="H1780" s="832" t="s">
        <v>576</v>
      </c>
      <c r="I1780" s="832" t="s">
        <v>2474</v>
      </c>
      <c r="J1780" s="832" t="s">
        <v>2475</v>
      </c>
      <c r="K1780" s="832" t="s">
        <v>2476</v>
      </c>
      <c r="L1780" s="835">
        <v>224.7</v>
      </c>
      <c r="M1780" s="835">
        <v>449.4</v>
      </c>
      <c r="N1780" s="832">
        <v>2</v>
      </c>
      <c r="O1780" s="836">
        <v>1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" customHeight="1" x14ac:dyDescent="0.3">
      <c r="A1781" s="831">
        <v>4</v>
      </c>
      <c r="B1781" s="832" t="s">
        <v>2047</v>
      </c>
      <c r="C1781" s="832" t="s">
        <v>2054</v>
      </c>
      <c r="D1781" s="833" t="s">
        <v>3990</v>
      </c>
      <c r="E1781" s="834" t="s">
        <v>2094</v>
      </c>
      <c r="F1781" s="832" t="s">
        <v>2050</v>
      </c>
      <c r="G1781" s="832" t="s">
        <v>2254</v>
      </c>
      <c r="H1781" s="832" t="s">
        <v>576</v>
      </c>
      <c r="I1781" s="832" t="s">
        <v>2479</v>
      </c>
      <c r="J1781" s="832" t="s">
        <v>2480</v>
      </c>
      <c r="K1781" s="832" t="s">
        <v>2481</v>
      </c>
      <c r="L1781" s="835">
        <v>175</v>
      </c>
      <c r="M1781" s="835">
        <v>350</v>
      </c>
      <c r="N1781" s="832">
        <v>2</v>
      </c>
      <c r="O1781" s="836">
        <v>2</v>
      </c>
      <c r="P1781" s="835">
        <v>350</v>
      </c>
      <c r="Q1781" s="837">
        <v>1</v>
      </c>
      <c r="R1781" s="832">
        <v>2</v>
      </c>
      <c r="S1781" s="837">
        <v>1</v>
      </c>
      <c r="T1781" s="836">
        <v>2</v>
      </c>
      <c r="U1781" s="838">
        <v>1</v>
      </c>
    </row>
    <row r="1782" spans="1:21" ht="14.4" customHeight="1" x14ac:dyDescent="0.3">
      <c r="A1782" s="831">
        <v>4</v>
      </c>
      <c r="B1782" s="832" t="s">
        <v>2047</v>
      </c>
      <c r="C1782" s="832" t="s">
        <v>2054</v>
      </c>
      <c r="D1782" s="833" t="s">
        <v>3990</v>
      </c>
      <c r="E1782" s="834" t="s">
        <v>2094</v>
      </c>
      <c r="F1782" s="832" t="s">
        <v>2050</v>
      </c>
      <c r="G1782" s="832" t="s">
        <v>2254</v>
      </c>
      <c r="H1782" s="832" t="s">
        <v>576</v>
      </c>
      <c r="I1782" s="832" t="s">
        <v>2493</v>
      </c>
      <c r="J1782" s="832" t="s">
        <v>2494</v>
      </c>
      <c r="K1782" s="832" t="s">
        <v>2495</v>
      </c>
      <c r="L1782" s="835">
        <v>2939</v>
      </c>
      <c r="M1782" s="835">
        <v>8817</v>
      </c>
      <c r="N1782" s="832">
        <v>3</v>
      </c>
      <c r="O1782" s="836">
        <v>2</v>
      </c>
      <c r="P1782" s="835">
        <v>8817</v>
      </c>
      <c r="Q1782" s="837">
        <v>1</v>
      </c>
      <c r="R1782" s="832">
        <v>3</v>
      </c>
      <c r="S1782" s="837">
        <v>1</v>
      </c>
      <c r="T1782" s="836">
        <v>2</v>
      </c>
      <c r="U1782" s="838">
        <v>1</v>
      </c>
    </row>
    <row r="1783" spans="1:21" ht="14.4" customHeight="1" x14ac:dyDescent="0.3">
      <c r="A1783" s="831">
        <v>4</v>
      </c>
      <c r="B1783" s="832" t="s">
        <v>2047</v>
      </c>
      <c r="C1783" s="832" t="s">
        <v>2054</v>
      </c>
      <c r="D1783" s="833" t="s">
        <v>3990</v>
      </c>
      <c r="E1783" s="834" t="s">
        <v>2094</v>
      </c>
      <c r="F1783" s="832" t="s">
        <v>2050</v>
      </c>
      <c r="G1783" s="832" t="s">
        <v>2254</v>
      </c>
      <c r="H1783" s="832" t="s">
        <v>576</v>
      </c>
      <c r="I1783" s="832" t="s">
        <v>3198</v>
      </c>
      <c r="J1783" s="832" t="s">
        <v>3199</v>
      </c>
      <c r="K1783" s="832" t="s">
        <v>3200</v>
      </c>
      <c r="L1783" s="835">
        <v>296.39999999999998</v>
      </c>
      <c r="M1783" s="835">
        <v>296.39999999999998</v>
      </c>
      <c r="N1783" s="832">
        <v>1</v>
      </c>
      <c r="O1783" s="836">
        <v>1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4</v>
      </c>
      <c r="B1784" s="832" t="s">
        <v>2047</v>
      </c>
      <c r="C1784" s="832" t="s">
        <v>2054</v>
      </c>
      <c r="D1784" s="833" t="s">
        <v>3990</v>
      </c>
      <c r="E1784" s="834" t="s">
        <v>2094</v>
      </c>
      <c r="F1784" s="832" t="s">
        <v>2050</v>
      </c>
      <c r="G1784" s="832" t="s">
        <v>2254</v>
      </c>
      <c r="H1784" s="832" t="s">
        <v>576</v>
      </c>
      <c r="I1784" s="832" t="s">
        <v>2505</v>
      </c>
      <c r="J1784" s="832" t="s">
        <v>2506</v>
      </c>
      <c r="K1784" s="832" t="s">
        <v>2507</v>
      </c>
      <c r="L1784" s="835">
        <v>2284</v>
      </c>
      <c r="M1784" s="835">
        <v>4568</v>
      </c>
      <c r="N1784" s="832">
        <v>2</v>
      </c>
      <c r="O1784" s="836">
        <v>1</v>
      </c>
      <c r="P1784" s="835">
        <v>4568</v>
      </c>
      <c r="Q1784" s="837">
        <v>1</v>
      </c>
      <c r="R1784" s="832">
        <v>2</v>
      </c>
      <c r="S1784" s="837">
        <v>1</v>
      </c>
      <c r="T1784" s="836">
        <v>1</v>
      </c>
      <c r="U1784" s="838">
        <v>1</v>
      </c>
    </row>
    <row r="1785" spans="1:21" ht="14.4" customHeight="1" x14ac:dyDescent="0.3">
      <c r="A1785" s="831">
        <v>4</v>
      </c>
      <c r="B1785" s="832" t="s">
        <v>2047</v>
      </c>
      <c r="C1785" s="832" t="s">
        <v>2054</v>
      </c>
      <c r="D1785" s="833" t="s">
        <v>3990</v>
      </c>
      <c r="E1785" s="834" t="s">
        <v>2094</v>
      </c>
      <c r="F1785" s="832" t="s">
        <v>2050</v>
      </c>
      <c r="G1785" s="832" t="s">
        <v>2254</v>
      </c>
      <c r="H1785" s="832" t="s">
        <v>576</v>
      </c>
      <c r="I1785" s="832" t="s">
        <v>3541</v>
      </c>
      <c r="J1785" s="832" t="s">
        <v>3542</v>
      </c>
      <c r="K1785" s="832" t="s">
        <v>3543</v>
      </c>
      <c r="L1785" s="835">
        <v>700</v>
      </c>
      <c r="M1785" s="835">
        <v>700</v>
      </c>
      <c r="N1785" s="832">
        <v>1</v>
      </c>
      <c r="O1785" s="836">
        <v>1</v>
      </c>
      <c r="P1785" s="835">
        <v>700</v>
      </c>
      <c r="Q1785" s="837">
        <v>1</v>
      </c>
      <c r="R1785" s="832">
        <v>1</v>
      </c>
      <c r="S1785" s="837">
        <v>1</v>
      </c>
      <c r="T1785" s="836">
        <v>1</v>
      </c>
      <c r="U1785" s="838">
        <v>1</v>
      </c>
    </row>
    <row r="1786" spans="1:21" ht="14.4" customHeight="1" x14ac:dyDescent="0.3">
      <c r="A1786" s="831">
        <v>4</v>
      </c>
      <c r="B1786" s="832" t="s">
        <v>2047</v>
      </c>
      <c r="C1786" s="832" t="s">
        <v>2054</v>
      </c>
      <c r="D1786" s="833" t="s">
        <v>3990</v>
      </c>
      <c r="E1786" s="834" t="s">
        <v>2094</v>
      </c>
      <c r="F1786" s="832" t="s">
        <v>2050</v>
      </c>
      <c r="G1786" s="832" t="s">
        <v>2254</v>
      </c>
      <c r="H1786" s="832" t="s">
        <v>576</v>
      </c>
      <c r="I1786" s="832" t="s">
        <v>3015</v>
      </c>
      <c r="J1786" s="832" t="s">
        <v>3016</v>
      </c>
      <c r="K1786" s="832" t="s">
        <v>3017</v>
      </c>
      <c r="L1786" s="835">
        <v>804.22</v>
      </c>
      <c r="M1786" s="835">
        <v>3216.88</v>
      </c>
      <c r="N1786" s="832">
        <v>4</v>
      </c>
      <c r="O1786" s="836">
        <v>1</v>
      </c>
      <c r="P1786" s="835">
        <v>3216.88</v>
      </c>
      <c r="Q1786" s="837">
        <v>1</v>
      </c>
      <c r="R1786" s="832">
        <v>4</v>
      </c>
      <c r="S1786" s="837">
        <v>1</v>
      </c>
      <c r="T1786" s="836">
        <v>1</v>
      </c>
      <c r="U1786" s="838">
        <v>1</v>
      </c>
    </row>
    <row r="1787" spans="1:21" ht="14.4" customHeight="1" x14ac:dyDescent="0.3">
      <c r="A1787" s="831">
        <v>4</v>
      </c>
      <c r="B1787" s="832" t="s">
        <v>2047</v>
      </c>
      <c r="C1787" s="832" t="s">
        <v>2054</v>
      </c>
      <c r="D1787" s="833" t="s">
        <v>3990</v>
      </c>
      <c r="E1787" s="834" t="s">
        <v>2094</v>
      </c>
      <c r="F1787" s="832" t="s">
        <v>2050</v>
      </c>
      <c r="G1787" s="832" t="s">
        <v>2254</v>
      </c>
      <c r="H1787" s="832" t="s">
        <v>576</v>
      </c>
      <c r="I1787" s="832" t="s">
        <v>2531</v>
      </c>
      <c r="J1787" s="832" t="s">
        <v>2532</v>
      </c>
      <c r="K1787" s="832" t="s">
        <v>2533</v>
      </c>
      <c r="L1787" s="835">
        <v>599.44000000000005</v>
      </c>
      <c r="M1787" s="835">
        <v>1198.8800000000001</v>
      </c>
      <c r="N1787" s="832">
        <v>2</v>
      </c>
      <c r="O1787" s="836">
        <v>2</v>
      </c>
      <c r="P1787" s="835">
        <v>599.44000000000005</v>
      </c>
      <c r="Q1787" s="837">
        <v>0.5</v>
      </c>
      <c r="R1787" s="832">
        <v>1</v>
      </c>
      <c r="S1787" s="837">
        <v>0.5</v>
      </c>
      <c r="T1787" s="836">
        <v>1</v>
      </c>
      <c r="U1787" s="838">
        <v>0.5</v>
      </c>
    </row>
    <row r="1788" spans="1:21" ht="14.4" customHeight="1" x14ac:dyDescent="0.3">
      <c r="A1788" s="831">
        <v>4</v>
      </c>
      <c r="B1788" s="832" t="s">
        <v>2047</v>
      </c>
      <c r="C1788" s="832" t="s">
        <v>2054</v>
      </c>
      <c r="D1788" s="833" t="s">
        <v>3990</v>
      </c>
      <c r="E1788" s="834" t="s">
        <v>2094</v>
      </c>
      <c r="F1788" s="832" t="s">
        <v>2050</v>
      </c>
      <c r="G1788" s="832" t="s">
        <v>2254</v>
      </c>
      <c r="H1788" s="832" t="s">
        <v>576</v>
      </c>
      <c r="I1788" s="832" t="s">
        <v>2553</v>
      </c>
      <c r="J1788" s="832" t="s">
        <v>2554</v>
      </c>
      <c r="K1788" s="832" t="s">
        <v>2555</v>
      </c>
      <c r="L1788" s="835">
        <v>1629.94</v>
      </c>
      <c r="M1788" s="835">
        <v>6519.76</v>
      </c>
      <c r="N1788" s="832">
        <v>4</v>
      </c>
      <c r="O1788" s="836">
        <v>3</v>
      </c>
      <c r="P1788" s="835">
        <v>4889.82</v>
      </c>
      <c r="Q1788" s="837">
        <v>0.74999999999999989</v>
      </c>
      <c r="R1788" s="832">
        <v>3</v>
      </c>
      <c r="S1788" s="837">
        <v>0.75</v>
      </c>
      <c r="T1788" s="836">
        <v>2</v>
      </c>
      <c r="U1788" s="838">
        <v>0.66666666666666663</v>
      </c>
    </row>
    <row r="1789" spans="1:21" ht="14.4" customHeight="1" x14ac:dyDescent="0.3">
      <c r="A1789" s="831">
        <v>4</v>
      </c>
      <c r="B1789" s="832" t="s">
        <v>2047</v>
      </c>
      <c r="C1789" s="832" t="s">
        <v>2054</v>
      </c>
      <c r="D1789" s="833" t="s">
        <v>3990</v>
      </c>
      <c r="E1789" s="834" t="s">
        <v>2094</v>
      </c>
      <c r="F1789" s="832" t="s">
        <v>2050</v>
      </c>
      <c r="G1789" s="832" t="s">
        <v>2254</v>
      </c>
      <c r="H1789" s="832" t="s">
        <v>576</v>
      </c>
      <c r="I1789" s="832" t="s">
        <v>2556</v>
      </c>
      <c r="J1789" s="832" t="s">
        <v>2557</v>
      </c>
      <c r="K1789" s="832" t="s">
        <v>2558</v>
      </c>
      <c r="L1789" s="835">
        <v>1992.32</v>
      </c>
      <c r="M1789" s="835">
        <v>1992.32</v>
      </c>
      <c r="N1789" s="832">
        <v>1</v>
      </c>
      <c r="O1789" s="836">
        <v>1</v>
      </c>
      <c r="P1789" s="835">
        <v>1992.32</v>
      </c>
      <c r="Q1789" s="837">
        <v>1</v>
      </c>
      <c r="R1789" s="832">
        <v>1</v>
      </c>
      <c r="S1789" s="837">
        <v>1</v>
      </c>
      <c r="T1789" s="836">
        <v>1</v>
      </c>
      <c r="U1789" s="838">
        <v>1</v>
      </c>
    </row>
    <row r="1790" spans="1:21" ht="14.4" customHeight="1" x14ac:dyDescent="0.3">
      <c r="A1790" s="831">
        <v>4</v>
      </c>
      <c r="B1790" s="832" t="s">
        <v>2047</v>
      </c>
      <c r="C1790" s="832" t="s">
        <v>2054</v>
      </c>
      <c r="D1790" s="833" t="s">
        <v>3990</v>
      </c>
      <c r="E1790" s="834" t="s">
        <v>2094</v>
      </c>
      <c r="F1790" s="832" t="s">
        <v>2050</v>
      </c>
      <c r="G1790" s="832" t="s">
        <v>2254</v>
      </c>
      <c r="H1790" s="832" t="s">
        <v>576</v>
      </c>
      <c r="I1790" s="832" t="s">
        <v>3051</v>
      </c>
      <c r="J1790" s="832" t="s">
        <v>3052</v>
      </c>
      <c r="K1790" s="832" t="s">
        <v>3053</v>
      </c>
      <c r="L1790" s="835">
        <v>5343.9</v>
      </c>
      <c r="M1790" s="835">
        <v>5343.9</v>
      </c>
      <c r="N1790" s="832">
        <v>1</v>
      </c>
      <c r="O1790" s="836">
        <v>1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4</v>
      </c>
      <c r="B1791" s="832" t="s">
        <v>2047</v>
      </c>
      <c r="C1791" s="832" t="s">
        <v>2054</v>
      </c>
      <c r="D1791" s="833" t="s">
        <v>3990</v>
      </c>
      <c r="E1791" s="834" t="s">
        <v>2094</v>
      </c>
      <c r="F1791" s="832" t="s">
        <v>2050</v>
      </c>
      <c r="G1791" s="832" t="s">
        <v>2254</v>
      </c>
      <c r="H1791" s="832" t="s">
        <v>576</v>
      </c>
      <c r="I1791" s="832" t="s">
        <v>3054</v>
      </c>
      <c r="J1791" s="832" t="s">
        <v>2566</v>
      </c>
      <c r="K1791" s="832" t="s">
        <v>3055</v>
      </c>
      <c r="L1791" s="835">
        <v>1500</v>
      </c>
      <c r="M1791" s="835">
        <v>9000</v>
      </c>
      <c r="N1791" s="832">
        <v>6</v>
      </c>
      <c r="O1791" s="836">
        <v>1</v>
      </c>
      <c r="P1791" s="835">
        <v>9000</v>
      </c>
      <c r="Q1791" s="837">
        <v>1</v>
      </c>
      <c r="R1791" s="832">
        <v>6</v>
      </c>
      <c r="S1791" s="837">
        <v>1</v>
      </c>
      <c r="T1791" s="836">
        <v>1</v>
      </c>
      <c r="U1791" s="838">
        <v>1</v>
      </c>
    </row>
    <row r="1792" spans="1:21" ht="14.4" customHeight="1" x14ac:dyDescent="0.3">
      <c r="A1792" s="831">
        <v>4</v>
      </c>
      <c r="B1792" s="832" t="s">
        <v>2047</v>
      </c>
      <c r="C1792" s="832" t="s">
        <v>2054</v>
      </c>
      <c r="D1792" s="833" t="s">
        <v>3990</v>
      </c>
      <c r="E1792" s="834" t="s">
        <v>2094</v>
      </c>
      <c r="F1792" s="832" t="s">
        <v>2050</v>
      </c>
      <c r="G1792" s="832" t="s">
        <v>2254</v>
      </c>
      <c r="H1792" s="832" t="s">
        <v>576</v>
      </c>
      <c r="I1792" s="832" t="s">
        <v>2616</v>
      </c>
      <c r="J1792" s="832" t="s">
        <v>2617</v>
      </c>
      <c r="K1792" s="832" t="s">
        <v>2411</v>
      </c>
      <c r="L1792" s="835">
        <v>1599.49</v>
      </c>
      <c r="M1792" s="835">
        <v>7997.45</v>
      </c>
      <c r="N1792" s="832">
        <v>5</v>
      </c>
      <c r="O1792" s="836">
        <v>2</v>
      </c>
      <c r="P1792" s="835">
        <v>7997.45</v>
      </c>
      <c r="Q1792" s="837">
        <v>1</v>
      </c>
      <c r="R1792" s="832">
        <v>5</v>
      </c>
      <c r="S1792" s="837">
        <v>1</v>
      </c>
      <c r="T1792" s="836">
        <v>2</v>
      </c>
      <c r="U1792" s="838">
        <v>1</v>
      </c>
    </row>
    <row r="1793" spans="1:21" ht="14.4" customHeight="1" x14ac:dyDescent="0.3">
      <c r="A1793" s="831">
        <v>4</v>
      </c>
      <c r="B1793" s="832" t="s">
        <v>2047</v>
      </c>
      <c r="C1793" s="832" t="s">
        <v>2054</v>
      </c>
      <c r="D1793" s="833" t="s">
        <v>3990</v>
      </c>
      <c r="E1793" s="834" t="s">
        <v>2094</v>
      </c>
      <c r="F1793" s="832" t="s">
        <v>2050</v>
      </c>
      <c r="G1793" s="832" t="s">
        <v>2633</v>
      </c>
      <c r="H1793" s="832" t="s">
        <v>576</v>
      </c>
      <c r="I1793" s="832" t="s">
        <v>2721</v>
      </c>
      <c r="J1793" s="832" t="s">
        <v>2722</v>
      </c>
      <c r="K1793" s="832" t="s">
        <v>2723</v>
      </c>
      <c r="L1793" s="835">
        <v>99</v>
      </c>
      <c r="M1793" s="835">
        <v>99</v>
      </c>
      <c r="N1793" s="832">
        <v>1</v>
      </c>
      <c r="O1793" s="836">
        <v>1</v>
      </c>
      <c r="P1793" s="835">
        <v>99</v>
      </c>
      <c r="Q1793" s="837">
        <v>1</v>
      </c>
      <c r="R1793" s="832">
        <v>1</v>
      </c>
      <c r="S1793" s="837">
        <v>1</v>
      </c>
      <c r="T1793" s="836">
        <v>1</v>
      </c>
      <c r="U1793" s="838">
        <v>1</v>
      </c>
    </row>
    <row r="1794" spans="1:21" ht="14.4" customHeight="1" x14ac:dyDescent="0.3">
      <c r="A1794" s="831">
        <v>4</v>
      </c>
      <c r="B1794" s="832" t="s">
        <v>2047</v>
      </c>
      <c r="C1794" s="832" t="s">
        <v>2054</v>
      </c>
      <c r="D1794" s="833" t="s">
        <v>3990</v>
      </c>
      <c r="E1794" s="834" t="s">
        <v>2094</v>
      </c>
      <c r="F1794" s="832" t="s">
        <v>2050</v>
      </c>
      <c r="G1794" s="832" t="s">
        <v>2643</v>
      </c>
      <c r="H1794" s="832" t="s">
        <v>576</v>
      </c>
      <c r="I1794" s="832" t="s">
        <v>2644</v>
      </c>
      <c r="J1794" s="832" t="s">
        <v>2645</v>
      </c>
      <c r="K1794" s="832" t="s">
        <v>2646</v>
      </c>
      <c r="L1794" s="835">
        <v>410</v>
      </c>
      <c r="M1794" s="835">
        <v>2050</v>
      </c>
      <c r="N1794" s="832">
        <v>5</v>
      </c>
      <c r="O1794" s="836">
        <v>5</v>
      </c>
      <c r="P1794" s="835">
        <v>2050</v>
      </c>
      <c r="Q1794" s="837">
        <v>1</v>
      </c>
      <c r="R1794" s="832">
        <v>5</v>
      </c>
      <c r="S1794" s="837">
        <v>1</v>
      </c>
      <c r="T1794" s="836">
        <v>5</v>
      </c>
      <c r="U1794" s="838">
        <v>1</v>
      </c>
    </row>
    <row r="1795" spans="1:21" ht="14.4" customHeight="1" x14ac:dyDescent="0.3">
      <c r="A1795" s="831">
        <v>4</v>
      </c>
      <c r="B1795" s="832" t="s">
        <v>2047</v>
      </c>
      <c r="C1795" s="832" t="s">
        <v>2054</v>
      </c>
      <c r="D1795" s="833" t="s">
        <v>3990</v>
      </c>
      <c r="E1795" s="834" t="s">
        <v>2094</v>
      </c>
      <c r="F1795" s="832" t="s">
        <v>2050</v>
      </c>
      <c r="G1795" s="832" t="s">
        <v>2643</v>
      </c>
      <c r="H1795" s="832" t="s">
        <v>576</v>
      </c>
      <c r="I1795" s="832" t="s">
        <v>2727</v>
      </c>
      <c r="J1795" s="832" t="s">
        <v>2728</v>
      </c>
      <c r="K1795" s="832" t="s">
        <v>2729</v>
      </c>
      <c r="L1795" s="835">
        <v>566</v>
      </c>
      <c r="M1795" s="835">
        <v>1698</v>
      </c>
      <c r="N1795" s="832">
        <v>3</v>
      </c>
      <c r="O1795" s="836">
        <v>3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4</v>
      </c>
      <c r="B1796" s="832" t="s">
        <v>2047</v>
      </c>
      <c r="C1796" s="832" t="s">
        <v>2054</v>
      </c>
      <c r="D1796" s="833" t="s">
        <v>3990</v>
      </c>
      <c r="E1796" s="834" t="s">
        <v>2094</v>
      </c>
      <c r="F1796" s="832" t="s">
        <v>2050</v>
      </c>
      <c r="G1796" s="832" t="s">
        <v>2647</v>
      </c>
      <c r="H1796" s="832" t="s">
        <v>576</v>
      </c>
      <c r="I1796" s="832" t="s">
        <v>2648</v>
      </c>
      <c r="J1796" s="832" t="s">
        <v>2649</v>
      </c>
      <c r="K1796" s="832" t="s">
        <v>2650</v>
      </c>
      <c r="L1796" s="835">
        <v>900</v>
      </c>
      <c r="M1796" s="835">
        <v>1800</v>
      </c>
      <c r="N1796" s="832">
        <v>2</v>
      </c>
      <c r="O1796" s="836">
        <v>2</v>
      </c>
      <c r="P1796" s="835">
        <v>1800</v>
      </c>
      <c r="Q1796" s="837">
        <v>1</v>
      </c>
      <c r="R1796" s="832">
        <v>2</v>
      </c>
      <c r="S1796" s="837">
        <v>1</v>
      </c>
      <c r="T1796" s="836">
        <v>2</v>
      </c>
      <c r="U1796" s="838">
        <v>1</v>
      </c>
    </row>
    <row r="1797" spans="1:21" ht="14.4" customHeight="1" x14ac:dyDescent="0.3">
      <c r="A1797" s="831">
        <v>4</v>
      </c>
      <c r="B1797" s="832" t="s">
        <v>2047</v>
      </c>
      <c r="C1797" s="832" t="s">
        <v>2054</v>
      </c>
      <c r="D1797" s="833" t="s">
        <v>3990</v>
      </c>
      <c r="E1797" s="834" t="s">
        <v>2094</v>
      </c>
      <c r="F1797" s="832" t="s">
        <v>2050</v>
      </c>
      <c r="G1797" s="832" t="s">
        <v>2647</v>
      </c>
      <c r="H1797" s="832" t="s">
        <v>576</v>
      </c>
      <c r="I1797" s="832" t="s">
        <v>2730</v>
      </c>
      <c r="J1797" s="832" t="s">
        <v>2731</v>
      </c>
      <c r="K1797" s="832" t="s">
        <v>2732</v>
      </c>
      <c r="L1797" s="835">
        <v>378.48</v>
      </c>
      <c r="M1797" s="835">
        <v>378.48</v>
      </c>
      <c r="N1797" s="832">
        <v>1</v>
      </c>
      <c r="O1797" s="836">
        <v>1</v>
      </c>
      <c r="P1797" s="835">
        <v>378.48</v>
      </c>
      <c r="Q1797" s="837">
        <v>1</v>
      </c>
      <c r="R1797" s="832">
        <v>1</v>
      </c>
      <c r="S1797" s="837">
        <v>1</v>
      </c>
      <c r="T1797" s="836">
        <v>1</v>
      </c>
      <c r="U1797" s="838">
        <v>1</v>
      </c>
    </row>
    <row r="1798" spans="1:21" ht="14.4" customHeight="1" x14ac:dyDescent="0.3">
      <c r="A1798" s="831">
        <v>4</v>
      </c>
      <c r="B1798" s="832" t="s">
        <v>2047</v>
      </c>
      <c r="C1798" s="832" t="s">
        <v>2054</v>
      </c>
      <c r="D1798" s="833" t="s">
        <v>3990</v>
      </c>
      <c r="E1798" s="834" t="s">
        <v>2077</v>
      </c>
      <c r="F1798" s="832" t="s">
        <v>2048</v>
      </c>
      <c r="G1798" s="832" t="s">
        <v>3138</v>
      </c>
      <c r="H1798" s="832" t="s">
        <v>576</v>
      </c>
      <c r="I1798" s="832" t="s">
        <v>3871</v>
      </c>
      <c r="J1798" s="832" t="s">
        <v>3655</v>
      </c>
      <c r="K1798" s="832" t="s">
        <v>3872</v>
      </c>
      <c r="L1798" s="835">
        <v>126.81</v>
      </c>
      <c r="M1798" s="835">
        <v>126.81</v>
      </c>
      <c r="N1798" s="832">
        <v>1</v>
      </c>
      <c r="O1798" s="836">
        <v>1</v>
      </c>
      <c r="P1798" s="835">
        <v>126.81</v>
      </c>
      <c r="Q1798" s="837">
        <v>1</v>
      </c>
      <c r="R1798" s="832">
        <v>1</v>
      </c>
      <c r="S1798" s="837">
        <v>1</v>
      </c>
      <c r="T1798" s="836">
        <v>1</v>
      </c>
      <c r="U1798" s="838">
        <v>1</v>
      </c>
    </row>
    <row r="1799" spans="1:21" ht="14.4" customHeight="1" x14ac:dyDescent="0.3">
      <c r="A1799" s="831">
        <v>4</v>
      </c>
      <c r="B1799" s="832" t="s">
        <v>2047</v>
      </c>
      <c r="C1799" s="832" t="s">
        <v>2054</v>
      </c>
      <c r="D1799" s="833" t="s">
        <v>3990</v>
      </c>
      <c r="E1799" s="834" t="s">
        <v>2077</v>
      </c>
      <c r="F1799" s="832" t="s">
        <v>2048</v>
      </c>
      <c r="G1799" s="832" t="s">
        <v>2864</v>
      </c>
      <c r="H1799" s="832" t="s">
        <v>628</v>
      </c>
      <c r="I1799" s="832" t="s">
        <v>3376</v>
      </c>
      <c r="J1799" s="832" t="s">
        <v>2866</v>
      </c>
      <c r="K1799" s="832" t="s">
        <v>3377</v>
      </c>
      <c r="L1799" s="835">
        <v>85.27</v>
      </c>
      <c r="M1799" s="835">
        <v>170.54</v>
      </c>
      <c r="N1799" s="832">
        <v>2</v>
      </c>
      <c r="O1799" s="836">
        <v>1</v>
      </c>
      <c r="P1799" s="835">
        <v>170.54</v>
      </c>
      <c r="Q1799" s="837">
        <v>1</v>
      </c>
      <c r="R1799" s="832">
        <v>2</v>
      </c>
      <c r="S1799" s="837">
        <v>1</v>
      </c>
      <c r="T1799" s="836">
        <v>1</v>
      </c>
      <c r="U1799" s="838">
        <v>1</v>
      </c>
    </row>
    <row r="1800" spans="1:21" ht="14.4" customHeight="1" x14ac:dyDescent="0.3">
      <c r="A1800" s="831">
        <v>4</v>
      </c>
      <c r="B1800" s="832" t="s">
        <v>2047</v>
      </c>
      <c r="C1800" s="832" t="s">
        <v>2054</v>
      </c>
      <c r="D1800" s="833" t="s">
        <v>3990</v>
      </c>
      <c r="E1800" s="834" t="s">
        <v>2077</v>
      </c>
      <c r="F1800" s="832" t="s">
        <v>2048</v>
      </c>
      <c r="G1800" s="832" t="s">
        <v>2211</v>
      </c>
      <c r="H1800" s="832" t="s">
        <v>576</v>
      </c>
      <c r="I1800" s="832" t="s">
        <v>3873</v>
      </c>
      <c r="J1800" s="832" t="s">
        <v>3874</v>
      </c>
      <c r="K1800" s="832" t="s">
        <v>3875</v>
      </c>
      <c r="L1800" s="835">
        <v>23.49</v>
      </c>
      <c r="M1800" s="835">
        <v>46.98</v>
      </c>
      <c r="N1800" s="832">
        <v>2</v>
      </c>
      <c r="O1800" s="836">
        <v>0.5</v>
      </c>
      <c r="P1800" s="835">
        <v>46.98</v>
      </c>
      <c r="Q1800" s="837">
        <v>1</v>
      </c>
      <c r="R1800" s="832">
        <v>2</v>
      </c>
      <c r="S1800" s="837">
        <v>1</v>
      </c>
      <c r="T1800" s="836">
        <v>0.5</v>
      </c>
      <c r="U1800" s="838">
        <v>1</v>
      </c>
    </row>
    <row r="1801" spans="1:21" ht="14.4" customHeight="1" x14ac:dyDescent="0.3">
      <c r="A1801" s="831">
        <v>4</v>
      </c>
      <c r="B1801" s="832" t="s">
        <v>2047</v>
      </c>
      <c r="C1801" s="832" t="s">
        <v>2054</v>
      </c>
      <c r="D1801" s="833" t="s">
        <v>3990</v>
      </c>
      <c r="E1801" s="834" t="s">
        <v>2077</v>
      </c>
      <c r="F1801" s="832" t="s">
        <v>2048</v>
      </c>
      <c r="G1801" s="832" t="s">
        <v>2132</v>
      </c>
      <c r="H1801" s="832" t="s">
        <v>576</v>
      </c>
      <c r="I1801" s="832" t="s">
        <v>2133</v>
      </c>
      <c r="J1801" s="832" t="s">
        <v>2134</v>
      </c>
      <c r="K1801" s="832" t="s">
        <v>2135</v>
      </c>
      <c r="L1801" s="835">
        <v>111.72</v>
      </c>
      <c r="M1801" s="835">
        <v>111.72</v>
      </c>
      <c r="N1801" s="832">
        <v>1</v>
      </c>
      <c r="O1801" s="836">
        <v>1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4</v>
      </c>
      <c r="B1802" s="832" t="s">
        <v>2047</v>
      </c>
      <c r="C1802" s="832" t="s">
        <v>2054</v>
      </c>
      <c r="D1802" s="833" t="s">
        <v>3990</v>
      </c>
      <c r="E1802" s="834" t="s">
        <v>2077</v>
      </c>
      <c r="F1802" s="832" t="s">
        <v>2048</v>
      </c>
      <c r="G1802" s="832" t="s">
        <v>2169</v>
      </c>
      <c r="H1802" s="832" t="s">
        <v>576</v>
      </c>
      <c r="I1802" s="832" t="s">
        <v>2170</v>
      </c>
      <c r="J1802" s="832" t="s">
        <v>650</v>
      </c>
      <c r="K1802" s="832" t="s">
        <v>1145</v>
      </c>
      <c r="L1802" s="835">
        <v>35.25</v>
      </c>
      <c r="M1802" s="835">
        <v>35.25</v>
      </c>
      <c r="N1802" s="832">
        <v>1</v>
      </c>
      <c r="O1802" s="836">
        <v>1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4</v>
      </c>
      <c r="B1803" s="832" t="s">
        <v>2047</v>
      </c>
      <c r="C1803" s="832" t="s">
        <v>2054</v>
      </c>
      <c r="D1803" s="833" t="s">
        <v>3990</v>
      </c>
      <c r="E1803" s="834" t="s">
        <v>2077</v>
      </c>
      <c r="F1803" s="832" t="s">
        <v>2048</v>
      </c>
      <c r="G1803" s="832" t="s">
        <v>2702</v>
      </c>
      <c r="H1803" s="832" t="s">
        <v>576</v>
      </c>
      <c r="I1803" s="832" t="s">
        <v>3587</v>
      </c>
      <c r="J1803" s="832" t="s">
        <v>1864</v>
      </c>
      <c r="K1803" s="832" t="s">
        <v>3588</v>
      </c>
      <c r="L1803" s="835">
        <v>103.67</v>
      </c>
      <c r="M1803" s="835">
        <v>103.67</v>
      </c>
      <c r="N1803" s="832">
        <v>1</v>
      </c>
      <c r="O1803" s="836">
        <v>0.5</v>
      </c>
      <c r="P1803" s="835">
        <v>103.67</v>
      </c>
      <c r="Q1803" s="837">
        <v>1</v>
      </c>
      <c r="R1803" s="832">
        <v>1</v>
      </c>
      <c r="S1803" s="837">
        <v>1</v>
      </c>
      <c r="T1803" s="836">
        <v>0.5</v>
      </c>
      <c r="U1803" s="838">
        <v>1</v>
      </c>
    </row>
    <row r="1804" spans="1:21" ht="14.4" customHeight="1" x14ac:dyDescent="0.3">
      <c r="A1804" s="831">
        <v>4</v>
      </c>
      <c r="B1804" s="832" t="s">
        <v>2047</v>
      </c>
      <c r="C1804" s="832" t="s">
        <v>2054</v>
      </c>
      <c r="D1804" s="833" t="s">
        <v>3990</v>
      </c>
      <c r="E1804" s="834" t="s">
        <v>2077</v>
      </c>
      <c r="F1804" s="832" t="s">
        <v>2048</v>
      </c>
      <c r="G1804" s="832" t="s">
        <v>2918</v>
      </c>
      <c r="H1804" s="832" t="s">
        <v>576</v>
      </c>
      <c r="I1804" s="832" t="s">
        <v>2919</v>
      </c>
      <c r="J1804" s="832" t="s">
        <v>1014</v>
      </c>
      <c r="K1804" s="832" t="s">
        <v>2920</v>
      </c>
      <c r="L1804" s="835">
        <v>78.33</v>
      </c>
      <c r="M1804" s="835">
        <v>78.33</v>
      </c>
      <c r="N1804" s="832">
        <v>1</v>
      </c>
      <c r="O1804" s="836">
        <v>1</v>
      </c>
      <c r="P1804" s="835">
        <v>78.33</v>
      </c>
      <c r="Q1804" s="837">
        <v>1</v>
      </c>
      <c r="R1804" s="832">
        <v>1</v>
      </c>
      <c r="S1804" s="837">
        <v>1</v>
      </c>
      <c r="T1804" s="836">
        <v>1</v>
      </c>
      <c r="U1804" s="838">
        <v>1</v>
      </c>
    </row>
    <row r="1805" spans="1:21" ht="14.4" customHeight="1" x14ac:dyDescent="0.3">
      <c r="A1805" s="831">
        <v>4</v>
      </c>
      <c r="B1805" s="832" t="s">
        <v>2047</v>
      </c>
      <c r="C1805" s="832" t="s">
        <v>2054</v>
      </c>
      <c r="D1805" s="833" t="s">
        <v>3990</v>
      </c>
      <c r="E1805" s="834" t="s">
        <v>2077</v>
      </c>
      <c r="F1805" s="832" t="s">
        <v>2048</v>
      </c>
      <c r="G1805" s="832" t="s">
        <v>2239</v>
      </c>
      <c r="H1805" s="832" t="s">
        <v>576</v>
      </c>
      <c r="I1805" s="832" t="s">
        <v>2921</v>
      </c>
      <c r="J1805" s="832" t="s">
        <v>631</v>
      </c>
      <c r="K1805" s="832" t="s">
        <v>2922</v>
      </c>
      <c r="L1805" s="835">
        <v>108.44</v>
      </c>
      <c r="M1805" s="835">
        <v>108.44</v>
      </c>
      <c r="N1805" s="832">
        <v>1</v>
      </c>
      <c r="O1805" s="836">
        <v>0.5</v>
      </c>
      <c r="P1805" s="835">
        <v>108.44</v>
      </c>
      <c r="Q1805" s="837">
        <v>1</v>
      </c>
      <c r="R1805" s="832">
        <v>1</v>
      </c>
      <c r="S1805" s="837">
        <v>1</v>
      </c>
      <c r="T1805" s="836">
        <v>0.5</v>
      </c>
      <c r="U1805" s="838">
        <v>1</v>
      </c>
    </row>
    <row r="1806" spans="1:21" ht="14.4" customHeight="1" x14ac:dyDescent="0.3">
      <c r="A1806" s="831">
        <v>4</v>
      </c>
      <c r="B1806" s="832" t="s">
        <v>2047</v>
      </c>
      <c r="C1806" s="832" t="s">
        <v>2054</v>
      </c>
      <c r="D1806" s="833" t="s">
        <v>3990</v>
      </c>
      <c r="E1806" s="834" t="s">
        <v>2077</v>
      </c>
      <c r="F1806" s="832" t="s">
        <v>2048</v>
      </c>
      <c r="G1806" s="832" t="s">
        <v>2111</v>
      </c>
      <c r="H1806" s="832" t="s">
        <v>628</v>
      </c>
      <c r="I1806" s="832" t="s">
        <v>1820</v>
      </c>
      <c r="J1806" s="832" t="s">
        <v>880</v>
      </c>
      <c r="K1806" s="832" t="s">
        <v>882</v>
      </c>
      <c r="L1806" s="835">
        <v>0</v>
      </c>
      <c r="M1806" s="835">
        <v>0</v>
      </c>
      <c r="N1806" s="832">
        <v>2</v>
      </c>
      <c r="O1806" s="836">
        <v>1</v>
      </c>
      <c r="P1806" s="835">
        <v>0</v>
      </c>
      <c r="Q1806" s="837"/>
      <c r="R1806" s="832">
        <v>1</v>
      </c>
      <c r="S1806" s="837">
        <v>0.5</v>
      </c>
      <c r="T1806" s="836">
        <v>0.5</v>
      </c>
      <c r="U1806" s="838">
        <v>0.5</v>
      </c>
    </row>
    <row r="1807" spans="1:21" ht="14.4" customHeight="1" x14ac:dyDescent="0.3">
      <c r="A1807" s="831">
        <v>4</v>
      </c>
      <c r="B1807" s="832" t="s">
        <v>2047</v>
      </c>
      <c r="C1807" s="832" t="s">
        <v>2054</v>
      </c>
      <c r="D1807" s="833" t="s">
        <v>3990</v>
      </c>
      <c r="E1807" s="834" t="s">
        <v>2077</v>
      </c>
      <c r="F1807" s="832" t="s">
        <v>2048</v>
      </c>
      <c r="G1807" s="832" t="s">
        <v>3830</v>
      </c>
      <c r="H1807" s="832" t="s">
        <v>576</v>
      </c>
      <c r="I1807" s="832" t="s">
        <v>3831</v>
      </c>
      <c r="J1807" s="832" t="s">
        <v>3832</v>
      </c>
      <c r="K1807" s="832" t="s">
        <v>3754</v>
      </c>
      <c r="L1807" s="835">
        <v>77.13</v>
      </c>
      <c r="M1807" s="835">
        <v>77.13</v>
      </c>
      <c r="N1807" s="832">
        <v>1</v>
      </c>
      <c r="O1807" s="836"/>
      <c r="P1807" s="835"/>
      <c r="Q1807" s="837">
        <v>0</v>
      </c>
      <c r="R1807" s="832"/>
      <c r="S1807" s="837">
        <v>0</v>
      </c>
      <c r="T1807" s="836"/>
      <c r="U1807" s="838"/>
    </row>
    <row r="1808" spans="1:21" ht="14.4" customHeight="1" x14ac:dyDescent="0.3">
      <c r="A1808" s="831">
        <v>4</v>
      </c>
      <c r="B1808" s="832" t="s">
        <v>2047</v>
      </c>
      <c r="C1808" s="832" t="s">
        <v>2054</v>
      </c>
      <c r="D1808" s="833" t="s">
        <v>3990</v>
      </c>
      <c r="E1808" s="834" t="s">
        <v>2077</v>
      </c>
      <c r="F1808" s="832" t="s">
        <v>2048</v>
      </c>
      <c r="G1808" s="832" t="s">
        <v>2112</v>
      </c>
      <c r="H1808" s="832" t="s">
        <v>628</v>
      </c>
      <c r="I1808" s="832" t="s">
        <v>1983</v>
      </c>
      <c r="J1808" s="832" t="s">
        <v>1020</v>
      </c>
      <c r="K1808" s="832" t="s">
        <v>1984</v>
      </c>
      <c r="L1808" s="835">
        <v>154.36000000000001</v>
      </c>
      <c r="M1808" s="835">
        <v>308.72000000000003</v>
      </c>
      <c r="N1808" s="832">
        <v>2</v>
      </c>
      <c r="O1808" s="836">
        <v>1.5</v>
      </c>
      <c r="P1808" s="835">
        <v>308.72000000000003</v>
      </c>
      <c r="Q1808" s="837">
        <v>1</v>
      </c>
      <c r="R1808" s="832">
        <v>2</v>
      </c>
      <c r="S1808" s="837">
        <v>1</v>
      </c>
      <c r="T1808" s="836">
        <v>1.5</v>
      </c>
      <c r="U1808" s="838">
        <v>1</v>
      </c>
    </row>
    <row r="1809" spans="1:21" ht="14.4" customHeight="1" x14ac:dyDescent="0.3">
      <c r="A1809" s="831">
        <v>4</v>
      </c>
      <c r="B1809" s="832" t="s">
        <v>2047</v>
      </c>
      <c r="C1809" s="832" t="s">
        <v>2054</v>
      </c>
      <c r="D1809" s="833" t="s">
        <v>3990</v>
      </c>
      <c r="E1809" s="834" t="s">
        <v>2077</v>
      </c>
      <c r="F1809" s="832" t="s">
        <v>2049</v>
      </c>
      <c r="G1809" s="832" t="s">
        <v>2114</v>
      </c>
      <c r="H1809" s="832" t="s">
        <v>576</v>
      </c>
      <c r="I1809" s="832" t="s">
        <v>2713</v>
      </c>
      <c r="J1809" s="832" t="s">
        <v>2116</v>
      </c>
      <c r="K1809" s="832"/>
      <c r="L1809" s="835">
        <v>0</v>
      </c>
      <c r="M1809" s="835">
        <v>0</v>
      </c>
      <c r="N1809" s="832">
        <v>2</v>
      </c>
      <c r="O1809" s="836">
        <v>1</v>
      </c>
      <c r="P1809" s="835">
        <v>0</v>
      </c>
      <c r="Q1809" s="837"/>
      <c r="R1809" s="832">
        <v>1</v>
      </c>
      <c r="S1809" s="837">
        <v>0.5</v>
      </c>
      <c r="T1809" s="836">
        <v>0.5</v>
      </c>
      <c r="U1809" s="838">
        <v>0.5</v>
      </c>
    </row>
    <row r="1810" spans="1:21" ht="14.4" customHeight="1" x14ac:dyDescent="0.3">
      <c r="A1810" s="831">
        <v>4</v>
      </c>
      <c r="B1810" s="832" t="s">
        <v>2047</v>
      </c>
      <c r="C1810" s="832" t="s">
        <v>2054</v>
      </c>
      <c r="D1810" s="833" t="s">
        <v>3990</v>
      </c>
      <c r="E1810" s="834" t="s">
        <v>2077</v>
      </c>
      <c r="F1810" s="832" t="s">
        <v>2050</v>
      </c>
      <c r="G1810" s="832" t="s">
        <v>2633</v>
      </c>
      <c r="H1810" s="832" t="s">
        <v>576</v>
      </c>
      <c r="I1810" s="832" t="s">
        <v>2721</v>
      </c>
      <c r="J1810" s="832" t="s">
        <v>2722</v>
      </c>
      <c r="K1810" s="832" t="s">
        <v>2723</v>
      </c>
      <c r="L1810" s="835">
        <v>99</v>
      </c>
      <c r="M1810" s="835">
        <v>198</v>
      </c>
      <c r="N1810" s="832">
        <v>2</v>
      </c>
      <c r="O1810" s="836">
        <v>1</v>
      </c>
      <c r="P1810" s="835">
        <v>198</v>
      </c>
      <c r="Q1810" s="837">
        <v>1</v>
      </c>
      <c r="R1810" s="832">
        <v>2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4</v>
      </c>
      <c r="B1811" s="832" t="s">
        <v>2047</v>
      </c>
      <c r="C1811" s="832" t="s">
        <v>2054</v>
      </c>
      <c r="D1811" s="833" t="s">
        <v>3990</v>
      </c>
      <c r="E1811" s="834" t="s">
        <v>2077</v>
      </c>
      <c r="F1811" s="832" t="s">
        <v>2050</v>
      </c>
      <c r="G1811" s="832" t="s">
        <v>2643</v>
      </c>
      <c r="H1811" s="832" t="s">
        <v>576</v>
      </c>
      <c r="I1811" s="832" t="s">
        <v>2727</v>
      </c>
      <c r="J1811" s="832" t="s">
        <v>2728</v>
      </c>
      <c r="K1811" s="832" t="s">
        <v>2729</v>
      </c>
      <c r="L1811" s="835">
        <v>566</v>
      </c>
      <c r="M1811" s="835">
        <v>1132</v>
      </c>
      <c r="N1811" s="832">
        <v>2</v>
      </c>
      <c r="O1811" s="836">
        <v>2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4</v>
      </c>
      <c r="B1812" s="832" t="s">
        <v>2047</v>
      </c>
      <c r="C1812" s="832" t="s">
        <v>2054</v>
      </c>
      <c r="D1812" s="833" t="s">
        <v>3990</v>
      </c>
      <c r="E1812" s="834" t="s">
        <v>2077</v>
      </c>
      <c r="F1812" s="832" t="s">
        <v>2050</v>
      </c>
      <c r="G1812" s="832" t="s">
        <v>2647</v>
      </c>
      <c r="H1812" s="832" t="s">
        <v>576</v>
      </c>
      <c r="I1812" s="832" t="s">
        <v>2648</v>
      </c>
      <c r="J1812" s="832" t="s">
        <v>2649</v>
      </c>
      <c r="K1812" s="832" t="s">
        <v>2650</v>
      </c>
      <c r="L1812" s="835">
        <v>900</v>
      </c>
      <c r="M1812" s="835">
        <v>900</v>
      </c>
      <c r="N1812" s="832">
        <v>1</v>
      </c>
      <c r="O1812" s="836">
        <v>1</v>
      </c>
      <c r="P1812" s="835">
        <v>900</v>
      </c>
      <c r="Q1812" s="837">
        <v>1</v>
      </c>
      <c r="R1812" s="832">
        <v>1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4</v>
      </c>
      <c r="B1813" s="832" t="s">
        <v>2047</v>
      </c>
      <c r="C1813" s="832" t="s">
        <v>2054</v>
      </c>
      <c r="D1813" s="833" t="s">
        <v>3990</v>
      </c>
      <c r="E1813" s="834" t="s">
        <v>2076</v>
      </c>
      <c r="F1813" s="832" t="s">
        <v>2048</v>
      </c>
      <c r="G1813" s="832" t="s">
        <v>2158</v>
      </c>
      <c r="H1813" s="832" t="s">
        <v>576</v>
      </c>
      <c r="I1813" s="832" t="s">
        <v>2159</v>
      </c>
      <c r="J1813" s="832" t="s">
        <v>771</v>
      </c>
      <c r="K1813" s="832" t="s">
        <v>2160</v>
      </c>
      <c r="L1813" s="835">
        <v>103.67</v>
      </c>
      <c r="M1813" s="835">
        <v>103.67</v>
      </c>
      <c r="N1813" s="832">
        <v>1</v>
      </c>
      <c r="O1813" s="836">
        <v>0.5</v>
      </c>
      <c r="P1813" s="835">
        <v>103.67</v>
      </c>
      <c r="Q1813" s="837">
        <v>1</v>
      </c>
      <c r="R1813" s="832">
        <v>1</v>
      </c>
      <c r="S1813" s="837">
        <v>1</v>
      </c>
      <c r="T1813" s="836">
        <v>0.5</v>
      </c>
      <c r="U1813" s="838">
        <v>1</v>
      </c>
    </row>
    <row r="1814" spans="1:21" ht="14.4" customHeight="1" x14ac:dyDescent="0.3">
      <c r="A1814" s="831">
        <v>4</v>
      </c>
      <c r="B1814" s="832" t="s">
        <v>2047</v>
      </c>
      <c r="C1814" s="832" t="s">
        <v>2054</v>
      </c>
      <c r="D1814" s="833" t="s">
        <v>3990</v>
      </c>
      <c r="E1814" s="834" t="s">
        <v>2076</v>
      </c>
      <c r="F1814" s="832" t="s">
        <v>2048</v>
      </c>
      <c r="G1814" s="832" t="s">
        <v>2111</v>
      </c>
      <c r="H1814" s="832" t="s">
        <v>628</v>
      </c>
      <c r="I1814" s="832" t="s">
        <v>1820</v>
      </c>
      <c r="J1814" s="832" t="s">
        <v>880</v>
      </c>
      <c r="K1814" s="832" t="s">
        <v>882</v>
      </c>
      <c r="L1814" s="835">
        <v>0</v>
      </c>
      <c r="M1814" s="835">
        <v>0</v>
      </c>
      <c r="N1814" s="832">
        <v>1</v>
      </c>
      <c r="O1814" s="836">
        <v>1</v>
      </c>
      <c r="P1814" s="835">
        <v>0</v>
      </c>
      <c r="Q1814" s="837"/>
      <c r="R1814" s="832">
        <v>1</v>
      </c>
      <c r="S1814" s="837">
        <v>1</v>
      </c>
      <c r="T1814" s="836">
        <v>1</v>
      </c>
      <c r="U1814" s="838">
        <v>1</v>
      </c>
    </row>
    <row r="1815" spans="1:21" ht="14.4" customHeight="1" x14ac:dyDescent="0.3">
      <c r="A1815" s="831">
        <v>4</v>
      </c>
      <c r="B1815" s="832" t="s">
        <v>2047</v>
      </c>
      <c r="C1815" s="832" t="s">
        <v>2054</v>
      </c>
      <c r="D1815" s="833" t="s">
        <v>3990</v>
      </c>
      <c r="E1815" s="834" t="s">
        <v>2076</v>
      </c>
      <c r="F1815" s="832" t="s">
        <v>2048</v>
      </c>
      <c r="G1815" s="832" t="s">
        <v>2146</v>
      </c>
      <c r="H1815" s="832" t="s">
        <v>576</v>
      </c>
      <c r="I1815" s="832" t="s">
        <v>2248</v>
      </c>
      <c r="J1815" s="832" t="s">
        <v>2148</v>
      </c>
      <c r="K1815" s="832" t="s">
        <v>2149</v>
      </c>
      <c r="L1815" s="835">
        <v>374.79</v>
      </c>
      <c r="M1815" s="835">
        <v>1124.3700000000001</v>
      </c>
      <c r="N1815" s="832">
        <v>3</v>
      </c>
      <c r="O1815" s="836">
        <v>0.5</v>
      </c>
      <c r="P1815" s="835">
        <v>1124.3700000000001</v>
      </c>
      <c r="Q1815" s="837">
        <v>1</v>
      </c>
      <c r="R1815" s="832">
        <v>3</v>
      </c>
      <c r="S1815" s="837">
        <v>1</v>
      </c>
      <c r="T1815" s="836">
        <v>0.5</v>
      </c>
      <c r="U1815" s="838">
        <v>1</v>
      </c>
    </row>
    <row r="1816" spans="1:21" ht="14.4" customHeight="1" x14ac:dyDescent="0.3">
      <c r="A1816" s="831">
        <v>4</v>
      </c>
      <c r="B1816" s="832" t="s">
        <v>2047</v>
      </c>
      <c r="C1816" s="832" t="s">
        <v>2054</v>
      </c>
      <c r="D1816" s="833" t="s">
        <v>3990</v>
      </c>
      <c r="E1816" s="834" t="s">
        <v>2102</v>
      </c>
      <c r="F1816" s="832" t="s">
        <v>2048</v>
      </c>
      <c r="G1816" s="832" t="s">
        <v>2810</v>
      </c>
      <c r="H1816" s="832" t="s">
        <v>628</v>
      </c>
      <c r="I1816" s="832" t="s">
        <v>1839</v>
      </c>
      <c r="J1816" s="832" t="s">
        <v>1840</v>
      </c>
      <c r="K1816" s="832" t="s">
        <v>1841</v>
      </c>
      <c r="L1816" s="835">
        <v>4.7</v>
      </c>
      <c r="M1816" s="835">
        <v>4.7</v>
      </c>
      <c r="N1816" s="832">
        <v>1</v>
      </c>
      <c r="O1816" s="836">
        <v>0.5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4</v>
      </c>
      <c r="B1817" s="832" t="s">
        <v>2047</v>
      </c>
      <c r="C1817" s="832" t="s">
        <v>2054</v>
      </c>
      <c r="D1817" s="833" t="s">
        <v>3990</v>
      </c>
      <c r="E1817" s="834" t="s">
        <v>2102</v>
      </c>
      <c r="F1817" s="832" t="s">
        <v>2048</v>
      </c>
      <c r="G1817" s="832" t="s">
        <v>2111</v>
      </c>
      <c r="H1817" s="832" t="s">
        <v>576</v>
      </c>
      <c r="I1817" s="832" t="s">
        <v>3876</v>
      </c>
      <c r="J1817" s="832" t="s">
        <v>854</v>
      </c>
      <c r="K1817" s="832" t="s">
        <v>856</v>
      </c>
      <c r="L1817" s="835">
        <v>0</v>
      </c>
      <c r="M1817" s="835">
        <v>0</v>
      </c>
      <c r="N1817" s="832">
        <v>1</v>
      </c>
      <c r="O1817" s="836">
        <v>0.5</v>
      </c>
      <c r="P1817" s="835"/>
      <c r="Q1817" s="837"/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4</v>
      </c>
      <c r="B1818" s="832" t="s">
        <v>2047</v>
      </c>
      <c r="C1818" s="832" t="s">
        <v>2054</v>
      </c>
      <c r="D1818" s="833" t="s">
        <v>3990</v>
      </c>
      <c r="E1818" s="834" t="s">
        <v>2082</v>
      </c>
      <c r="F1818" s="832" t="s">
        <v>2048</v>
      </c>
      <c r="G1818" s="832" t="s">
        <v>2171</v>
      </c>
      <c r="H1818" s="832" t="s">
        <v>628</v>
      </c>
      <c r="I1818" s="832" t="s">
        <v>3877</v>
      </c>
      <c r="J1818" s="832" t="s">
        <v>1683</v>
      </c>
      <c r="K1818" s="832" t="s">
        <v>3878</v>
      </c>
      <c r="L1818" s="835">
        <v>186.55</v>
      </c>
      <c r="M1818" s="835">
        <v>186.55</v>
      </c>
      <c r="N1818" s="832">
        <v>1</v>
      </c>
      <c r="O1818" s="836">
        <v>1</v>
      </c>
      <c r="P1818" s="835">
        <v>186.55</v>
      </c>
      <c r="Q1818" s="837">
        <v>1</v>
      </c>
      <c r="R1818" s="832">
        <v>1</v>
      </c>
      <c r="S1818" s="837">
        <v>1</v>
      </c>
      <c r="T1818" s="836">
        <v>1</v>
      </c>
      <c r="U1818" s="838">
        <v>1</v>
      </c>
    </row>
    <row r="1819" spans="1:21" ht="14.4" customHeight="1" x14ac:dyDescent="0.3">
      <c r="A1819" s="831">
        <v>4</v>
      </c>
      <c r="B1819" s="832" t="s">
        <v>2047</v>
      </c>
      <c r="C1819" s="832" t="s">
        <v>2054</v>
      </c>
      <c r="D1819" s="833" t="s">
        <v>3990</v>
      </c>
      <c r="E1819" s="834" t="s">
        <v>2082</v>
      </c>
      <c r="F1819" s="832" t="s">
        <v>2048</v>
      </c>
      <c r="G1819" s="832" t="s">
        <v>3370</v>
      </c>
      <c r="H1819" s="832" t="s">
        <v>628</v>
      </c>
      <c r="I1819" s="832" t="s">
        <v>1947</v>
      </c>
      <c r="J1819" s="832" t="s">
        <v>1381</v>
      </c>
      <c r="K1819" s="832" t="s">
        <v>1948</v>
      </c>
      <c r="L1819" s="835">
        <v>0</v>
      </c>
      <c r="M1819" s="835">
        <v>0</v>
      </c>
      <c r="N1819" s="832">
        <v>1</v>
      </c>
      <c r="O1819" s="836">
        <v>0.5</v>
      </c>
      <c r="P1819" s="835">
        <v>0</v>
      </c>
      <c r="Q1819" s="837"/>
      <c r="R1819" s="832">
        <v>1</v>
      </c>
      <c r="S1819" s="837">
        <v>1</v>
      </c>
      <c r="T1819" s="836">
        <v>0.5</v>
      </c>
      <c r="U1819" s="838">
        <v>1</v>
      </c>
    </row>
    <row r="1820" spans="1:21" ht="14.4" customHeight="1" x14ac:dyDescent="0.3">
      <c r="A1820" s="831">
        <v>4</v>
      </c>
      <c r="B1820" s="832" t="s">
        <v>2047</v>
      </c>
      <c r="C1820" s="832" t="s">
        <v>2054</v>
      </c>
      <c r="D1820" s="833" t="s">
        <v>3990</v>
      </c>
      <c r="E1820" s="834" t="s">
        <v>2082</v>
      </c>
      <c r="F1820" s="832" t="s">
        <v>2048</v>
      </c>
      <c r="G1820" s="832" t="s">
        <v>2746</v>
      </c>
      <c r="H1820" s="832" t="s">
        <v>576</v>
      </c>
      <c r="I1820" s="832" t="s">
        <v>3373</v>
      </c>
      <c r="J1820" s="832" t="s">
        <v>2748</v>
      </c>
      <c r="K1820" s="832" t="s">
        <v>3374</v>
      </c>
      <c r="L1820" s="835">
        <v>0</v>
      </c>
      <c r="M1820" s="835">
        <v>0</v>
      </c>
      <c r="N1820" s="832">
        <v>1</v>
      </c>
      <c r="O1820" s="836">
        <v>1</v>
      </c>
      <c r="P1820" s="835">
        <v>0</v>
      </c>
      <c r="Q1820" s="837"/>
      <c r="R1820" s="832">
        <v>1</v>
      </c>
      <c r="S1820" s="837">
        <v>1</v>
      </c>
      <c r="T1820" s="836">
        <v>1</v>
      </c>
      <c r="U1820" s="838">
        <v>1</v>
      </c>
    </row>
    <row r="1821" spans="1:21" ht="14.4" customHeight="1" x14ac:dyDescent="0.3">
      <c r="A1821" s="831">
        <v>4</v>
      </c>
      <c r="B1821" s="832" t="s">
        <v>2047</v>
      </c>
      <c r="C1821" s="832" t="s">
        <v>2054</v>
      </c>
      <c r="D1821" s="833" t="s">
        <v>3990</v>
      </c>
      <c r="E1821" s="834" t="s">
        <v>2082</v>
      </c>
      <c r="F1821" s="832" t="s">
        <v>2048</v>
      </c>
      <c r="G1821" s="832" t="s">
        <v>3879</v>
      </c>
      <c r="H1821" s="832" t="s">
        <v>576</v>
      </c>
      <c r="I1821" s="832" t="s">
        <v>3880</v>
      </c>
      <c r="J1821" s="832" t="s">
        <v>3881</v>
      </c>
      <c r="K1821" s="832" t="s">
        <v>3882</v>
      </c>
      <c r="L1821" s="835">
        <v>77.02</v>
      </c>
      <c r="M1821" s="835">
        <v>77.02</v>
      </c>
      <c r="N1821" s="832">
        <v>1</v>
      </c>
      <c r="O1821" s="836"/>
      <c r="P1821" s="835">
        <v>77.02</v>
      </c>
      <c r="Q1821" s="837">
        <v>1</v>
      </c>
      <c r="R1821" s="832">
        <v>1</v>
      </c>
      <c r="S1821" s="837">
        <v>1</v>
      </c>
      <c r="T1821" s="836"/>
      <c r="U1821" s="838"/>
    </row>
    <row r="1822" spans="1:21" ht="14.4" customHeight="1" x14ac:dyDescent="0.3">
      <c r="A1822" s="831">
        <v>4</v>
      </c>
      <c r="B1822" s="832" t="s">
        <v>2047</v>
      </c>
      <c r="C1822" s="832" t="s">
        <v>2054</v>
      </c>
      <c r="D1822" s="833" t="s">
        <v>3990</v>
      </c>
      <c r="E1822" s="834" t="s">
        <v>2082</v>
      </c>
      <c r="F1822" s="832" t="s">
        <v>2048</v>
      </c>
      <c r="G1822" s="832" t="s">
        <v>2864</v>
      </c>
      <c r="H1822" s="832" t="s">
        <v>628</v>
      </c>
      <c r="I1822" s="832" t="s">
        <v>2865</v>
      </c>
      <c r="J1822" s="832" t="s">
        <v>2866</v>
      </c>
      <c r="K1822" s="832" t="s">
        <v>2867</v>
      </c>
      <c r="L1822" s="835">
        <v>272.83</v>
      </c>
      <c r="M1822" s="835">
        <v>545.66</v>
      </c>
      <c r="N1822" s="832">
        <v>2</v>
      </c>
      <c r="O1822" s="836">
        <v>2</v>
      </c>
      <c r="P1822" s="835">
        <v>545.66</v>
      </c>
      <c r="Q1822" s="837">
        <v>1</v>
      </c>
      <c r="R1822" s="832">
        <v>2</v>
      </c>
      <c r="S1822" s="837">
        <v>1</v>
      </c>
      <c r="T1822" s="836">
        <v>2</v>
      </c>
      <c r="U1822" s="838">
        <v>1</v>
      </c>
    </row>
    <row r="1823" spans="1:21" ht="14.4" customHeight="1" x14ac:dyDescent="0.3">
      <c r="A1823" s="831">
        <v>4</v>
      </c>
      <c r="B1823" s="832" t="s">
        <v>2047</v>
      </c>
      <c r="C1823" s="832" t="s">
        <v>2054</v>
      </c>
      <c r="D1823" s="833" t="s">
        <v>3990</v>
      </c>
      <c r="E1823" s="834" t="s">
        <v>2082</v>
      </c>
      <c r="F1823" s="832" t="s">
        <v>2048</v>
      </c>
      <c r="G1823" s="832" t="s">
        <v>2208</v>
      </c>
      <c r="H1823" s="832" t="s">
        <v>576</v>
      </c>
      <c r="I1823" s="832" t="s">
        <v>2209</v>
      </c>
      <c r="J1823" s="832" t="s">
        <v>2210</v>
      </c>
      <c r="K1823" s="832" t="s">
        <v>1038</v>
      </c>
      <c r="L1823" s="835">
        <v>78.33</v>
      </c>
      <c r="M1823" s="835">
        <v>156.66</v>
      </c>
      <c r="N1823" s="832">
        <v>2</v>
      </c>
      <c r="O1823" s="836">
        <v>2</v>
      </c>
      <c r="P1823" s="835">
        <v>78.33</v>
      </c>
      <c r="Q1823" s="837">
        <v>0.5</v>
      </c>
      <c r="R1823" s="832">
        <v>1</v>
      </c>
      <c r="S1823" s="837">
        <v>0.5</v>
      </c>
      <c r="T1823" s="836">
        <v>1</v>
      </c>
      <c r="U1823" s="838">
        <v>0.5</v>
      </c>
    </row>
    <row r="1824" spans="1:21" ht="14.4" customHeight="1" x14ac:dyDescent="0.3">
      <c r="A1824" s="831">
        <v>4</v>
      </c>
      <c r="B1824" s="832" t="s">
        <v>2047</v>
      </c>
      <c r="C1824" s="832" t="s">
        <v>2054</v>
      </c>
      <c r="D1824" s="833" t="s">
        <v>3990</v>
      </c>
      <c r="E1824" s="834" t="s">
        <v>2082</v>
      </c>
      <c r="F1824" s="832" t="s">
        <v>2048</v>
      </c>
      <c r="G1824" s="832" t="s">
        <v>2868</v>
      </c>
      <c r="H1824" s="832" t="s">
        <v>576</v>
      </c>
      <c r="I1824" s="832" t="s">
        <v>3883</v>
      </c>
      <c r="J1824" s="832" t="s">
        <v>695</v>
      </c>
      <c r="K1824" s="832" t="s">
        <v>3884</v>
      </c>
      <c r="L1824" s="835">
        <v>37.61</v>
      </c>
      <c r="M1824" s="835">
        <v>37.61</v>
      </c>
      <c r="N1824" s="832">
        <v>1</v>
      </c>
      <c r="O1824" s="836">
        <v>1</v>
      </c>
      <c r="P1824" s="835">
        <v>37.61</v>
      </c>
      <c r="Q1824" s="837">
        <v>1</v>
      </c>
      <c r="R1824" s="832">
        <v>1</v>
      </c>
      <c r="S1824" s="837">
        <v>1</v>
      </c>
      <c r="T1824" s="836">
        <v>1</v>
      </c>
      <c r="U1824" s="838">
        <v>1</v>
      </c>
    </row>
    <row r="1825" spans="1:21" ht="14.4" customHeight="1" x14ac:dyDescent="0.3">
      <c r="A1825" s="831">
        <v>4</v>
      </c>
      <c r="B1825" s="832" t="s">
        <v>2047</v>
      </c>
      <c r="C1825" s="832" t="s">
        <v>2054</v>
      </c>
      <c r="D1825" s="833" t="s">
        <v>3990</v>
      </c>
      <c r="E1825" s="834" t="s">
        <v>2082</v>
      </c>
      <c r="F1825" s="832" t="s">
        <v>2048</v>
      </c>
      <c r="G1825" s="832" t="s">
        <v>2174</v>
      </c>
      <c r="H1825" s="832" t="s">
        <v>576</v>
      </c>
      <c r="I1825" s="832" t="s">
        <v>2763</v>
      </c>
      <c r="J1825" s="832" t="s">
        <v>693</v>
      </c>
      <c r="K1825" s="832" t="s">
        <v>2764</v>
      </c>
      <c r="L1825" s="835">
        <v>91.11</v>
      </c>
      <c r="M1825" s="835">
        <v>273.33</v>
      </c>
      <c r="N1825" s="832">
        <v>3</v>
      </c>
      <c r="O1825" s="836">
        <v>3</v>
      </c>
      <c r="P1825" s="835">
        <v>182.22</v>
      </c>
      <c r="Q1825" s="837">
        <v>0.66666666666666674</v>
      </c>
      <c r="R1825" s="832">
        <v>2</v>
      </c>
      <c r="S1825" s="837">
        <v>0.66666666666666663</v>
      </c>
      <c r="T1825" s="836">
        <v>2</v>
      </c>
      <c r="U1825" s="838">
        <v>0.66666666666666663</v>
      </c>
    </row>
    <row r="1826" spans="1:21" ht="14.4" customHeight="1" x14ac:dyDescent="0.3">
      <c r="A1826" s="831">
        <v>4</v>
      </c>
      <c r="B1826" s="832" t="s">
        <v>2047</v>
      </c>
      <c r="C1826" s="832" t="s">
        <v>2054</v>
      </c>
      <c r="D1826" s="833" t="s">
        <v>3990</v>
      </c>
      <c r="E1826" s="834" t="s">
        <v>2082</v>
      </c>
      <c r="F1826" s="832" t="s">
        <v>2048</v>
      </c>
      <c r="G1826" s="832" t="s">
        <v>2174</v>
      </c>
      <c r="H1826" s="832" t="s">
        <v>576</v>
      </c>
      <c r="I1826" s="832" t="s">
        <v>3232</v>
      </c>
      <c r="J1826" s="832" t="s">
        <v>693</v>
      </c>
      <c r="K1826" s="832" t="s">
        <v>2764</v>
      </c>
      <c r="L1826" s="835">
        <v>91.11</v>
      </c>
      <c r="M1826" s="835">
        <v>91.11</v>
      </c>
      <c r="N1826" s="832">
        <v>1</v>
      </c>
      <c r="O1826" s="836">
        <v>1</v>
      </c>
      <c r="P1826" s="835"/>
      <c r="Q1826" s="837">
        <v>0</v>
      </c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4</v>
      </c>
      <c r="B1827" s="832" t="s">
        <v>2047</v>
      </c>
      <c r="C1827" s="832" t="s">
        <v>2054</v>
      </c>
      <c r="D1827" s="833" t="s">
        <v>3990</v>
      </c>
      <c r="E1827" s="834" t="s">
        <v>2082</v>
      </c>
      <c r="F1827" s="832" t="s">
        <v>2048</v>
      </c>
      <c r="G1827" s="832" t="s">
        <v>2177</v>
      </c>
      <c r="H1827" s="832" t="s">
        <v>628</v>
      </c>
      <c r="I1827" s="832" t="s">
        <v>1875</v>
      </c>
      <c r="J1827" s="832" t="s">
        <v>755</v>
      </c>
      <c r="K1827" s="832" t="s">
        <v>1876</v>
      </c>
      <c r="L1827" s="835">
        <v>42.51</v>
      </c>
      <c r="M1827" s="835">
        <v>42.51</v>
      </c>
      <c r="N1827" s="832">
        <v>1</v>
      </c>
      <c r="O1827" s="836">
        <v>0.5</v>
      </c>
      <c r="P1827" s="835">
        <v>42.51</v>
      </c>
      <c r="Q1827" s="837">
        <v>1</v>
      </c>
      <c r="R1827" s="832">
        <v>1</v>
      </c>
      <c r="S1827" s="837">
        <v>1</v>
      </c>
      <c r="T1827" s="836">
        <v>0.5</v>
      </c>
      <c r="U1827" s="838">
        <v>1</v>
      </c>
    </row>
    <row r="1828" spans="1:21" ht="14.4" customHeight="1" x14ac:dyDescent="0.3">
      <c r="A1828" s="831">
        <v>4</v>
      </c>
      <c r="B1828" s="832" t="s">
        <v>2047</v>
      </c>
      <c r="C1828" s="832" t="s">
        <v>2054</v>
      </c>
      <c r="D1828" s="833" t="s">
        <v>3990</v>
      </c>
      <c r="E1828" s="834" t="s">
        <v>2082</v>
      </c>
      <c r="F1828" s="832" t="s">
        <v>2048</v>
      </c>
      <c r="G1828" s="832" t="s">
        <v>2104</v>
      </c>
      <c r="H1828" s="832" t="s">
        <v>576</v>
      </c>
      <c r="I1828" s="832" t="s">
        <v>2105</v>
      </c>
      <c r="J1828" s="832" t="s">
        <v>2106</v>
      </c>
      <c r="K1828" s="832" t="s">
        <v>2107</v>
      </c>
      <c r="L1828" s="835">
        <v>23.18</v>
      </c>
      <c r="M1828" s="835">
        <v>23.18</v>
      </c>
      <c r="N1828" s="832">
        <v>1</v>
      </c>
      <c r="O1828" s="836">
        <v>0.5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4</v>
      </c>
      <c r="B1829" s="832" t="s">
        <v>2047</v>
      </c>
      <c r="C1829" s="832" t="s">
        <v>2054</v>
      </c>
      <c r="D1829" s="833" t="s">
        <v>3990</v>
      </c>
      <c r="E1829" s="834" t="s">
        <v>2082</v>
      </c>
      <c r="F1829" s="832" t="s">
        <v>2048</v>
      </c>
      <c r="G1829" s="832" t="s">
        <v>2139</v>
      </c>
      <c r="H1829" s="832" t="s">
        <v>576</v>
      </c>
      <c r="I1829" s="832" t="s">
        <v>2140</v>
      </c>
      <c r="J1829" s="832" t="s">
        <v>806</v>
      </c>
      <c r="K1829" s="832" t="s">
        <v>2141</v>
      </c>
      <c r="L1829" s="835">
        <v>45.03</v>
      </c>
      <c r="M1829" s="835">
        <v>45.03</v>
      </c>
      <c r="N1829" s="832">
        <v>1</v>
      </c>
      <c r="O1829" s="836">
        <v>1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4</v>
      </c>
      <c r="B1830" s="832" t="s">
        <v>2047</v>
      </c>
      <c r="C1830" s="832" t="s">
        <v>2054</v>
      </c>
      <c r="D1830" s="833" t="s">
        <v>3990</v>
      </c>
      <c r="E1830" s="834" t="s">
        <v>2082</v>
      </c>
      <c r="F1830" s="832" t="s">
        <v>2048</v>
      </c>
      <c r="G1830" s="832" t="s">
        <v>2215</v>
      </c>
      <c r="H1830" s="832" t="s">
        <v>576</v>
      </c>
      <c r="I1830" s="832" t="s">
        <v>2880</v>
      </c>
      <c r="J1830" s="832" t="s">
        <v>2217</v>
      </c>
      <c r="K1830" s="832" t="s">
        <v>2881</v>
      </c>
      <c r="L1830" s="835">
        <v>45.89</v>
      </c>
      <c r="M1830" s="835">
        <v>91.78</v>
      </c>
      <c r="N1830" s="832">
        <v>2</v>
      </c>
      <c r="O1830" s="836">
        <v>2</v>
      </c>
      <c r="P1830" s="835">
        <v>45.89</v>
      </c>
      <c r="Q1830" s="837">
        <v>0.5</v>
      </c>
      <c r="R1830" s="832">
        <v>1</v>
      </c>
      <c r="S1830" s="837">
        <v>0.5</v>
      </c>
      <c r="T1830" s="836">
        <v>1</v>
      </c>
      <c r="U1830" s="838">
        <v>0.5</v>
      </c>
    </row>
    <row r="1831" spans="1:21" ht="14.4" customHeight="1" x14ac:dyDescent="0.3">
      <c r="A1831" s="831">
        <v>4</v>
      </c>
      <c r="B1831" s="832" t="s">
        <v>2047</v>
      </c>
      <c r="C1831" s="832" t="s">
        <v>2054</v>
      </c>
      <c r="D1831" s="833" t="s">
        <v>3990</v>
      </c>
      <c r="E1831" s="834" t="s">
        <v>2082</v>
      </c>
      <c r="F1831" s="832" t="s">
        <v>2048</v>
      </c>
      <c r="G1831" s="832" t="s">
        <v>2215</v>
      </c>
      <c r="H1831" s="832" t="s">
        <v>576</v>
      </c>
      <c r="I1831" s="832" t="s">
        <v>2216</v>
      </c>
      <c r="J1831" s="832" t="s">
        <v>2217</v>
      </c>
      <c r="K1831" s="832" t="s">
        <v>2218</v>
      </c>
      <c r="L1831" s="835">
        <v>91.78</v>
      </c>
      <c r="M1831" s="835">
        <v>183.56</v>
      </c>
      <c r="N1831" s="832">
        <v>2</v>
      </c>
      <c r="O1831" s="836">
        <v>2</v>
      </c>
      <c r="P1831" s="835">
        <v>183.56</v>
      </c>
      <c r="Q1831" s="837">
        <v>1</v>
      </c>
      <c r="R1831" s="832">
        <v>2</v>
      </c>
      <c r="S1831" s="837">
        <v>1</v>
      </c>
      <c r="T1831" s="836">
        <v>2</v>
      </c>
      <c r="U1831" s="838">
        <v>1</v>
      </c>
    </row>
    <row r="1832" spans="1:21" ht="14.4" customHeight="1" x14ac:dyDescent="0.3">
      <c r="A1832" s="831">
        <v>4</v>
      </c>
      <c r="B1832" s="832" t="s">
        <v>2047</v>
      </c>
      <c r="C1832" s="832" t="s">
        <v>2054</v>
      </c>
      <c r="D1832" s="833" t="s">
        <v>3990</v>
      </c>
      <c r="E1832" s="834" t="s">
        <v>2082</v>
      </c>
      <c r="F1832" s="832" t="s">
        <v>2048</v>
      </c>
      <c r="G1832" s="832" t="s">
        <v>2685</v>
      </c>
      <c r="H1832" s="832" t="s">
        <v>576</v>
      </c>
      <c r="I1832" s="832" t="s">
        <v>2686</v>
      </c>
      <c r="J1832" s="832" t="s">
        <v>1050</v>
      </c>
      <c r="K1832" s="832" t="s">
        <v>2687</v>
      </c>
      <c r="L1832" s="835">
        <v>48.09</v>
      </c>
      <c r="M1832" s="835">
        <v>48.09</v>
      </c>
      <c r="N1832" s="832">
        <v>1</v>
      </c>
      <c r="O1832" s="836">
        <v>1</v>
      </c>
      <c r="P1832" s="835">
        <v>48.09</v>
      </c>
      <c r="Q1832" s="837">
        <v>1</v>
      </c>
      <c r="R1832" s="832">
        <v>1</v>
      </c>
      <c r="S1832" s="837">
        <v>1</v>
      </c>
      <c r="T1832" s="836">
        <v>1</v>
      </c>
      <c r="U1832" s="838">
        <v>1</v>
      </c>
    </row>
    <row r="1833" spans="1:21" ht="14.4" customHeight="1" x14ac:dyDescent="0.3">
      <c r="A1833" s="831">
        <v>4</v>
      </c>
      <c r="B1833" s="832" t="s">
        <v>2047</v>
      </c>
      <c r="C1833" s="832" t="s">
        <v>2054</v>
      </c>
      <c r="D1833" s="833" t="s">
        <v>3990</v>
      </c>
      <c r="E1833" s="834" t="s">
        <v>2082</v>
      </c>
      <c r="F1833" s="832" t="s">
        <v>2048</v>
      </c>
      <c r="G1833" s="832" t="s">
        <v>2685</v>
      </c>
      <c r="H1833" s="832" t="s">
        <v>576</v>
      </c>
      <c r="I1833" s="832" t="s">
        <v>2686</v>
      </c>
      <c r="J1833" s="832" t="s">
        <v>1050</v>
      </c>
      <c r="K1833" s="832" t="s">
        <v>2687</v>
      </c>
      <c r="L1833" s="835">
        <v>42.14</v>
      </c>
      <c r="M1833" s="835">
        <v>42.14</v>
      </c>
      <c r="N1833" s="832">
        <v>1</v>
      </c>
      <c r="O1833" s="836">
        <v>1</v>
      </c>
      <c r="P1833" s="835">
        <v>42.14</v>
      </c>
      <c r="Q1833" s="837">
        <v>1</v>
      </c>
      <c r="R1833" s="832">
        <v>1</v>
      </c>
      <c r="S1833" s="837">
        <v>1</v>
      </c>
      <c r="T1833" s="836">
        <v>1</v>
      </c>
      <c r="U1833" s="838">
        <v>1</v>
      </c>
    </row>
    <row r="1834" spans="1:21" ht="14.4" customHeight="1" x14ac:dyDescent="0.3">
      <c r="A1834" s="831">
        <v>4</v>
      </c>
      <c r="B1834" s="832" t="s">
        <v>2047</v>
      </c>
      <c r="C1834" s="832" t="s">
        <v>2054</v>
      </c>
      <c r="D1834" s="833" t="s">
        <v>3990</v>
      </c>
      <c r="E1834" s="834" t="s">
        <v>2082</v>
      </c>
      <c r="F1834" s="832" t="s">
        <v>2048</v>
      </c>
      <c r="G1834" s="832" t="s">
        <v>3885</v>
      </c>
      <c r="H1834" s="832" t="s">
        <v>576</v>
      </c>
      <c r="I1834" s="832" t="s">
        <v>3886</v>
      </c>
      <c r="J1834" s="832" t="s">
        <v>3887</v>
      </c>
      <c r="K1834" s="832" t="s">
        <v>3888</v>
      </c>
      <c r="L1834" s="835">
        <v>0</v>
      </c>
      <c r="M1834" s="835">
        <v>0</v>
      </c>
      <c r="N1834" s="832">
        <v>6</v>
      </c>
      <c r="O1834" s="836">
        <v>4.5</v>
      </c>
      <c r="P1834" s="835">
        <v>0</v>
      </c>
      <c r="Q1834" s="837"/>
      <c r="R1834" s="832">
        <v>4</v>
      </c>
      <c r="S1834" s="837">
        <v>0.66666666666666663</v>
      </c>
      <c r="T1834" s="836">
        <v>3</v>
      </c>
      <c r="U1834" s="838">
        <v>0.66666666666666663</v>
      </c>
    </row>
    <row r="1835" spans="1:21" ht="14.4" customHeight="1" x14ac:dyDescent="0.3">
      <c r="A1835" s="831">
        <v>4</v>
      </c>
      <c r="B1835" s="832" t="s">
        <v>2047</v>
      </c>
      <c r="C1835" s="832" t="s">
        <v>2054</v>
      </c>
      <c r="D1835" s="833" t="s">
        <v>3990</v>
      </c>
      <c r="E1835" s="834" t="s">
        <v>2082</v>
      </c>
      <c r="F1835" s="832" t="s">
        <v>2048</v>
      </c>
      <c r="G1835" s="832" t="s">
        <v>3564</v>
      </c>
      <c r="H1835" s="832" t="s">
        <v>576</v>
      </c>
      <c r="I1835" s="832" t="s">
        <v>3889</v>
      </c>
      <c r="J1835" s="832" t="s">
        <v>3890</v>
      </c>
      <c r="K1835" s="832" t="s">
        <v>3856</v>
      </c>
      <c r="L1835" s="835">
        <v>114</v>
      </c>
      <c r="M1835" s="835">
        <v>1710</v>
      </c>
      <c r="N1835" s="832">
        <v>15</v>
      </c>
      <c r="O1835" s="836">
        <v>14.5</v>
      </c>
      <c r="P1835" s="835">
        <v>1026</v>
      </c>
      <c r="Q1835" s="837">
        <v>0.6</v>
      </c>
      <c r="R1835" s="832">
        <v>9</v>
      </c>
      <c r="S1835" s="837">
        <v>0.6</v>
      </c>
      <c r="T1835" s="836">
        <v>8.5</v>
      </c>
      <c r="U1835" s="838">
        <v>0.58620689655172409</v>
      </c>
    </row>
    <row r="1836" spans="1:21" ht="14.4" customHeight="1" x14ac:dyDescent="0.3">
      <c r="A1836" s="831">
        <v>4</v>
      </c>
      <c r="B1836" s="832" t="s">
        <v>2047</v>
      </c>
      <c r="C1836" s="832" t="s">
        <v>2054</v>
      </c>
      <c r="D1836" s="833" t="s">
        <v>3990</v>
      </c>
      <c r="E1836" s="834" t="s">
        <v>2082</v>
      </c>
      <c r="F1836" s="832" t="s">
        <v>2048</v>
      </c>
      <c r="G1836" s="832" t="s">
        <v>3564</v>
      </c>
      <c r="H1836" s="832" t="s">
        <v>576</v>
      </c>
      <c r="I1836" s="832" t="s">
        <v>3891</v>
      </c>
      <c r="J1836" s="832" t="s">
        <v>3890</v>
      </c>
      <c r="K1836" s="832" t="s">
        <v>3892</v>
      </c>
      <c r="L1836" s="835">
        <v>285.01</v>
      </c>
      <c r="M1836" s="835">
        <v>285.01</v>
      </c>
      <c r="N1836" s="832">
        <v>1</v>
      </c>
      <c r="O1836" s="836">
        <v>0.5</v>
      </c>
      <c r="P1836" s="835">
        <v>285.01</v>
      </c>
      <c r="Q1836" s="837">
        <v>1</v>
      </c>
      <c r="R1836" s="832">
        <v>1</v>
      </c>
      <c r="S1836" s="837">
        <v>1</v>
      </c>
      <c r="T1836" s="836">
        <v>0.5</v>
      </c>
      <c r="U1836" s="838">
        <v>1</v>
      </c>
    </row>
    <row r="1837" spans="1:21" ht="14.4" customHeight="1" x14ac:dyDescent="0.3">
      <c r="A1837" s="831">
        <v>4</v>
      </c>
      <c r="B1837" s="832" t="s">
        <v>2047</v>
      </c>
      <c r="C1837" s="832" t="s">
        <v>2054</v>
      </c>
      <c r="D1837" s="833" t="s">
        <v>3990</v>
      </c>
      <c r="E1837" s="834" t="s">
        <v>2082</v>
      </c>
      <c r="F1837" s="832" t="s">
        <v>2048</v>
      </c>
      <c r="G1837" s="832" t="s">
        <v>2132</v>
      </c>
      <c r="H1837" s="832" t="s">
        <v>576</v>
      </c>
      <c r="I1837" s="832" t="s">
        <v>2133</v>
      </c>
      <c r="J1837" s="832" t="s">
        <v>2134</v>
      </c>
      <c r="K1837" s="832" t="s">
        <v>2135</v>
      </c>
      <c r="L1837" s="835">
        <v>111.72</v>
      </c>
      <c r="M1837" s="835">
        <v>223.44</v>
      </c>
      <c r="N1837" s="832">
        <v>2</v>
      </c>
      <c r="O1837" s="836">
        <v>2</v>
      </c>
      <c r="P1837" s="835">
        <v>223.44</v>
      </c>
      <c r="Q1837" s="837">
        <v>1</v>
      </c>
      <c r="R1837" s="832">
        <v>2</v>
      </c>
      <c r="S1837" s="837">
        <v>1</v>
      </c>
      <c r="T1837" s="836">
        <v>2</v>
      </c>
      <c r="U1837" s="838">
        <v>1</v>
      </c>
    </row>
    <row r="1838" spans="1:21" ht="14.4" customHeight="1" x14ac:dyDescent="0.3">
      <c r="A1838" s="831">
        <v>4</v>
      </c>
      <c r="B1838" s="832" t="s">
        <v>2047</v>
      </c>
      <c r="C1838" s="832" t="s">
        <v>2054</v>
      </c>
      <c r="D1838" s="833" t="s">
        <v>3990</v>
      </c>
      <c r="E1838" s="834" t="s">
        <v>2082</v>
      </c>
      <c r="F1838" s="832" t="s">
        <v>2048</v>
      </c>
      <c r="G1838" s="832" t="s">
        <v>2219</v>
      </c>
      <c r="H1838" s="832" t="s">
        <v>576</v>
      </c>
      <c r="I1838" s="832" t="s">
        <v>2220</v>
      </c>
      <c r="J1838" s="832" t="s">
        <v>2221</v>
      </c>
      <c r="K1838" s="832" t="s">
        <v>2222</v>
      </c>
      <c r="L1838" s="835">
        <v>132.97999999999999</v>
      </c>
      <c r="M1838" s="835">
        <v>398.93999999999994</v>
      </c>
      <c r="N1838" s="832">
        <v>3</v>
      </c>
      <c r="O1838" s="836">
        <v>3</v>
      </c>
      <c r="P1838" s="835">
        <v>265.95999999999998</v>
      </c>
      <c r="Q1838" s="837">
        <v>0.66666666666666674</v>
      </c>
      <c r="R1838" s="832">
        <v>2</v>
      </c>
      <c r="S1838" s="837">
        <v>0.66666666666666663</v>
      </c>
      <c r="T1838" s="836">
        <v>2</v>
      </c>
      <c r="U1838" s="838">
        <v>0.66666666666666663</v>
      </c>
    </row>
    <row r="1839" spans="1:21" ht="14.4" customHeight="1" x14ac:dyDescent="0.3">
      <c r="A1839" s="831">
        <v>4</v>
      </c>
      <c r="B1839" s="832" t="s">
        <v>2047</v>
      </c>
      <c r="C1839" s="832" t="s">
        <v>2054</v>
      </c>
      <c r="D1839" s="833" t="s">
        <v>3990</v>
      </c>
      <c r="E1839" s="834" t="s">
        <v>2082</v>
      </c>
      <c r="F1839" s="832" t="s">
        <v>2048</v>
      </c>
      <c r="G1839" s="832" t="s">
        <v>3572</v>
      </c>
      <c r="H1839" s="832" t="s">
        <v>576</v>
      </c>
      <c r="I1839" s="832" t="s">
        <v>3573</v>
      </c>
      <c r="J1839" s="832" t="s">
        <v>1062</v>
      </c>
      <c r="K1839" s="832" t="s">
        <v>3574</v>
      </c>
      <c r="L1839" s="835">
        <v>61.97</v>
      </c>
      <c r="M1839" s="835">
        <v>61.97</v>
      </c>
      <c r="N1839" s="832">
        <v>1</v>
      </c>
      <c r="O1839" s="836">
        <v>1</v>
      </c>
      <c r="P1839" s="835">
        <v>61.97</v>
      </c>
      <c r="Q1839" s="837">
        <v>1</v>
      </c>
      <c r="R1839" s="832">
        <v>1</v>
      </c>
      <c r="S1839" s="837">
        <v>1</v>
      </c>
      <c r="T1839" s="836">
        <v>1</v>
      </c>
      <c r="U1839" s="838">
        <v>1</v>
      </c>
    </row>
    <row r="1840" spans="1:21" ht="14.4" customHeight="1" x14ac:dyDescent="0.3">
      <c r="A1840" s="831">
        <v>4</v>
      </c>
      <c r="B1840" s="832" t="s">
        <v>2047</v>
      </c>
      <c r="C1840" s="832" t="s">
        <v>2054</v>
      </c>
      <c r="D1840" s="833" t="s">
        <v>3990</v>
      </c>
      <c r="E1840" s="834" t="s">
        <v>2082</v>
      </c>
      <c r="F1840" s="832" t="s">
        <v>2048</v>
      </c>
      <c r="G1840" s="832" t="s">
        <v>3149</v>
      </c>
      <c r="H1840" s="832" t="s">
        <v>576</v>
      </c>
      <c r="I1840" s="832" t="s">
        <v>3893</v>
      </c>
      <c r="J1840" s="832" t="s">
        <v>3295</v>
      </c>
      <c r="K1840" s="832" t="s">
        <v>2764</v>
      </c>
      <c r="L1840" s="835">
        <v>912.28</v>
      </c>
      <c r="M1840" s="835">
        <v>912.28</v>
      </c>
      <c r="N1840" s="832">
        <v>1</v>
      </c>
      <c r="O1840" s="836">
        <v>1</v>
      </c>
      <c r="P1840" s="835">
        <v>912.28</v>
      </c>
      <c r="Q1840" s="837">
        <v>1</v>
      </c>
      <c r="R1840" s="832">
        <v>1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4</v>
      </c>
      <c r="B1841" s="832" t="s">
        <v>2047</v>
      </c>
      <c r="C1841" s="832" t="s">
        <v>2054</v>
      </c>
      <c r="D1841" s="833" t="s">
        <v>3990</v>
      </c>
      <c r="E1841" s="834" t="s">
        <v>2082</v>
      </c>
      <c r="F1841" s="832" t="s">
        <v>2048</v>
      </c>
      <c r="G1841" s="832" t="s">
        <v>2227</v>
      </c>
      <c r="H1841" s="832" t="s">
        <v>576</v>
      </c>
      <c r="I1841" s="832" t="s">
        <v>3894</v>
      </c>
      <c r="J1841" s="832" t="s">
        <v>3581</v>
      </c>
      <c r="K1841" s="832" t="s">
        <v>3895</v>
      </c>
      <c r="L1841" s="835">
        <v>0</v>
      </c>
      <c r="M1841" s="835">
        <v>0</v>
      </c>
      <c r="N1841" s="832">
        <v>1</v>
      </c>
      <c r="O1841" s="836">
        <v>1</v>
      </c>
      <c r="P1841" s="835">
        <v>0</v>
      </c>
      <c r="Q1841" s="837"/>
      <c r="R1841" s="832">
        <v>1</v>
      </c>
      <c r="S1841" s="837">
        <v>1</v>
      </c>
      <c r="T1841" s="836">
        <v>1</v>
      </c>
      <c r="U1841" s="838">
        <v>1</v>
      </c>
    </row>
    <row r="1842" spans="1:21" ht="14.4" customHeight="1" x14ac:dyDescent="0.3">
      <c r="A1842" s="831">
        <v>4</v>
      </c>
      <c r="B1842" s="832" t="s">
        <v>2047</v>
      </c>
      <c r="C1842" s="832" t="s">
        <v>2054</v>
      </c>
      <c r="D1842" s="833" t="s">
        <v>3990</v>
      </c>
      <c r="E1842" s="834" t="s">
        <v>2082</v>
      </c>
      <c r="F1842" s="832" t="s">
        <v>2048</v>
      </c>
      <c r="G1842" s="832" t="s">
        <v>2178</v>
      </c>
      <c r="H1842" s="832" t="s">
        <v>576</v>
      </c>
      <c r="I1842" s="832" t="s">
        <v>3896</v>
      </c>
      <c r="J1842" s="832" t="s">
        <v>3897</v>
      </c>
      <c r="K1842" s="832" t="s">
        <v>3898</v>
      </c>
      <c r="L1842" s="835">
        <v>306.82</v>
      </c>
      <c r="M1842" s="835">
        <v>306.82</v>
      </c>
      <c r="N1842" s="832">
        <v>1</v>
      </c>
      <c r="O1842" s="836">
        <v>1</v>
      </c>
      <c r="P1842" s="835">
        <v>306.82</v>
      </c>
      <c r="Q1842" s="837">
        <v>1</v>
      </c>
      <c r="R1842" s="832">
        <v>1</v>
      </c>
      <c r="S1842" s="837">
        <v>1</v>
      </c>
      <c r="T1842" s="836">
        <v>1</v>
      </c>
      <c r="U1842" s="838">
        <v>1</v>
      </c>
    </row>
    <row r="1843" spans="1:21" ht="14.4" customHeight="1" x14ac:dyDescent="0.3">
      <c r="A1843" s="831">
        <v>4</v>
      </c>
      <c r="B1843" s="832" t="s">
        <v>2047</v>
      </c>
      <c r="C1843" s="832" t="s">
        <v>2054</v>
      </c>
      <c r="D1843" s="833" t="s">
        <v>3990</v>
      </c>
      <c r="E1843" s="834" t="s">
        <v>2082</v>
      </c>
      <c r="F1843" s="832" t="s">
        <v>2048</v>
      </c>
      <c r="G1843" s="832" t="s">
        <v>2122</v>
      </c>
      <c r="H1843" s="832" t="s">
        <v>628</v>
      </c>
      <c r="I1843" s="832" t="s">
        <v>2123</v>
      </c>
      <c r="J1843" s="832" t="s">
        <v>749</v>
      </c>
      <c r="K1843" s="832" t="s">
        <v>2124</v>
      </c>
      <c r="L1843" s="835">
        <v>736.33</v>
      </c>
      <c r="M1843" s="835">
        <v>3681.6500000000005</v>
      </c>
      <c r="N1843" s="832">
        <v>5</v>
      </c>
      <c r="O1843" s="836">
        <v>2.5</v>
      </c>
      <c r="P1843" s="835">
        <v>2208.9900000000002</v>
      </c>
      <c r="Q1843" s="837">
        <v>0.6</v>
      </c>
      <c r="R1843" s="832">
        <v>3</v>
      </c>
      <c r="S1843" s="837">
        <v>0.6</v>
      </c>
      <c r="T1843" s="836">
        <v>1.5</v>
      </c>
      <c r="U1843" s="838">
        <v>0.6</v>
      </c>
    </row>
    <row r="1844" spans="1:21" ht="14.4" customHeight="1" x14ac:dyDescent="0.3">
      <c r="A1844" s="831">
        <v>4</v>
      </c>
      <c r="B1844" s="832" t="s">
        <v>2047</v>
      </c>
      <c r="C1844" s="832" t="s">
        <v>2054</v>
      </c>
      <c r="D1844" s="833" t="s">
        <v>3990</v>
      </c>
      <c r="E1844" s="834" t="s">
        <v>2082</v>
      </c>
      <c r="F1844" s="832" t="s">
        <v>2048</v>
      </c>
      <c r="G1844" s="832" t="s">
        <v>2122</v>
      </c>
      <c r="H1844" s="832" t="s">
        <v>628</v>
      </c>
      <c r="I1844" s="832" t="s">
        <v>2156</v>
      </c>
      <c r="J1844" s="832" t="s">
        <v>749</v>
      </c>
      <c r="K1844" s="832" t="s">
        <v>2157</v>
      </c>
      <c r="L1844" s="835">
        <v>923.74</v>
      </c>
      <c r="M1844" s="835">
        <v>923.74</v>
      </c>
      <c r="N1844" s="832">
        <v>1</v>
      </c>
      <c r="O1844" s="836">
        <v>1</v>
      </c>
      <c r="P1844" s="835">
        <v>923.74</v>
      </c>
      <c r="Q1844" s="837">
        <v>1</v>
      </c>
      <c r="R1844" s="832">
        <v>1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4</v>
      </c>
      <c r="B1845" s="832" t="s">
        <v>2047</v>
      </c>
      <c r="C1845" s="832" t="s">
        <v>2054</v>
      </c>
      <c r="D1845" s="833" t="s">
        <v>3990</v>
      </c>
      <c r="E1845" s="834" t="s">
        <v>2082</v>
      </c>
      <c r="F1845" s="832" t="s">
        <v>2048</v>
      </c>
      <c r="G1845" s="832" t="s">
        <v>2169</v>
      </c>
      <c r="H1845" s="832" t="s">
        <v>576</v>
      </c>
      <c r="I1845" s="832" t="s">
        <v>2170</v>
      </c>
      <c r="J1845" s="832" t="s">
        <v>650</v>
      </c>
      <c r="K1845" s="832" t="s">
        <v>1145</v>
      </c>
      <c r="L1845" s="835">
        <v>35.25</v>
      </c>
      <c r="M1845" s="835">
        <v>105.75</v>
      </c>
      <c r="N1845" s="832">
        <v>3</v>
      </c>
      <c r="O1845" s="836">
        <v>2.5</v>
      </c>
      <c r="P1845" s="835">
        <v>35.25</v>
      </c>
      <c r="Q1845" s="837">
        <v>0.33333333333333331</v>
      </c>
      <c r="R1845" s="832">
        <v>1</v>
      </c>
      <c r="S1845" s="837">
        <v>0.33333333333333331</v>
      </c>
      <c r="T1845" s="836">
        <v>1</v>
      </c>
      <c r="U1845" s="838">
        <v>0.4</v>
      </c>
    </row>
    <row r="1846" spans="1:21" ht="14.4" customHeight="1" x14ac:dyDescent="0.3">
      <c r="A1846" s="831">
        <v>4</v>
      </c>
      <c r="B1846" s="832" t="s">
        <v>2047</v>
      </c>
      <c r="C1846" s="832" t="s">
        <v>2054</v>
      </c>
      <c r="D1846" s="833" t="s">
        <v>3990</v>
      </c>
      <c r="E1846" s="834" t="s">
        <v>2082</v>
      </c>
      <c r="F1846" s="832" t="s">
        <v>2048</v>
      </c>
      <c r="G1846" s="832" t="s">
        <v>2169</v>
      </c>
      <c r="H1846" s="832" t="s">
        <v>576</v>
      </c>
      <c r="I1846" s="832" t="s">
        <v>3678</v>
      </c>
      <c r="J1846" s="832" t="s">
        <v>3679</v>
      </c>
      <c r="K1846" s="832" t="s">
        <v>3355</v>
      </c>
      <c r="L1846" s="835">
        <v>35.25</v>
      </c>
      <c r="M1846" s="835">
        <v>35.25</v>
      </c>
      <c r="N1846" s="832">
        <v>1</v>
      </c>
      <c r="O1846" s="836">
        <v>0.5</v>
      </c>
      <c r="P1846" s="835">
        <v>35.25</v>
      </c>
      <c r="Q1846" s="837">
        <v>1</v>
      </c>
      <c r="R1846" s="832">
        <v>1</v>
      </c>
      <c r="S1846" s="837">
        <v>1</v>
      </c>
      <c r="T1846" s="836">
        <v>0.5</v>
      </c>
      <c r="U1846" s="838">
        <v>1</v>
      </c>
    </row>
    <row r="1847" spans="1:21" ht="14.4" customHeight="1" x14ac:dyDescent="0.3">
      <c r="A1847" s="831">
        <v>4</v>
      </c>
      <c r="B1847" s="832" t="s">
        <v>2047</v>
      </c>
      <c r="C1847" s="832" t="s">
        <v>2054</v>
      </c>
      <c r="D1847" s="833" t="s">
        <v>3990</v>
      </c>
      <c r="E1847" s="834" t="s">
        <v>2082</v>
      </c>
      <c r="F1847" s="832" t="s">
        <v>2048</v>
      </c>
      <c r="G1847" s="832" t="s">
        <v>2158</v>
      </c>
      <c r="H1847" s="832" t="s">
        <v>576</v>
      </c>
      <c r="I1847" s="832" t="s">
        <v>2159</v>
      </c>
      <c r="J1847" s="832" t="s">
        <v>771</v>
      </c>
      <c r="K1847" s="832" t="s">
        <v>2160</v>
      </c>
      <c r="L1847" s="835">
        <v>103.67</v>
      </c>
      <c r="M1847" s="835">
        <v>103.67</v>
      </c>
      <c r="N1847" s="832">
        <v>1</v>
      </c>
      <c r="O1847" s="836">
        <v>0.5</v>
      </c>
      <c r="P1847" s="835">
        <v>103.67</v>
      </c>
      <c r="Q1847" s="837">
        <v>1</v>
      </c>
      <c r="R1847" s="832">
        <v>1</v>
      </c>
      <c r="S1847" s="837">
        <v>1</v>
      </c>
      <c r="T1847" s="836">
        <v>0.5</v>
      </c>
      <c r="U1847" s="838">
        <v>1</v>
      </c>
    </row>
    <row r="1848" spans="1:21" ht="14.4" customHeight="1" x14ac:dyDescent="0.3">
      <c r="A1848" s="831">
        <v>4</v>
      </c>
      <c r="B1848" s="832" t="s">
        <v>2047</v>
      </c>
      <c r="C1848" s="832" t="s">
        <v>2054</v>
      </c>
      <c r="D1848" s="833" t="s">
        <v>3990</v>
      </c>
      <c r="E1848" s="834" t="s">
        <v>2082</v>
      </c>
      <c r="F1848" s="832" t="s">
        <v>2048</v>
      </c>
      <c r="G1848" s="832" t="s">
        <v>2911</v>
      </c>
      <c r="H1848" s="832" t="s">
        <v>576</v>
      </c>
      <c r="I1848" s="832" t="s">
        <v>2912</v>
      </c>
      <c r="J1848" s="832" t="s">
        <v>786</v>
      </c>
      <c r="K1848" s="832" t="s">
        <v>787</v>
      </c>
      <c r="L1848" s="835">
        <v>0</v>
      </c>
      <c r="M1848" s="835">
        <v>0</v>
      </c>
      <c r="N1848" s="832">
        <v>1</v>
      </c>
      <c r="O1848" s="836">
        <v>1</v>
      </c>
      <c r="P1848" s="835"/>
      <c r="Q1848" s="837"/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4</v>
      </c>
      <c r="B1849" s="832" t="s">
        <v>2047</v>
      </c>
      <c r="C1849" s="832" t="s">
        <v>2054</v>
      </c>
      <c r="D1849" s="833" t="s">
        <v>3990</v>
      </c>
      <c r="E1849" s="834" t="s">
        <v>2082</v>
      </c>
      <c r="F1849" s="832" t="s">
        <v>2048</v>
      </c>
      <c r="G1849" s="832" t="s">
        <v>2702</v>
      </c>
      <c r="H1849" s="832" t="s">
        <v>628</v>
      </c>
      <c r="I1849" s="832" t="s">
        <v>1866</v>
      </c>
      <c r="J1849" s="832" t="s">
        <v>1864</v>
      </c>
      <c r="K1849" s="832" t="s">
        <v>1867</v>
      </c>
      <c r="L1849" s="835">
        <v>115.18</v>
      </c>
      <c r="M1849" s="835">
        <v>345.54</v>
      </c>
      <c r="N1849" s="832">
        <v>3</v>
      </c>
      <c r="O1849" s="836">
        <v>3</v>
      </c>
      <c r="P1849" s="835">
        <v>115.18</v>
      </c>
      <c r="Q1849" s="837">
        <v>0.33333333333333331</v>
      </c>
      <c r="R1849" s="832">
        <v>1</v>
      </c>
      <c r="S1849" s="837">
        <v>0.33333333333333331</v>
      </c>
      <c r="T1849" s="836">
        <v>1</v>
      </c>
      <c r="U1849" s="838">
        <v>0.33333333333333331</v>
      </c>
    </row>
    <row r="1850" spans="1:21" ht="14.4" customHeight="1" x14ac:dyDescent="0.3">
      <c r="A1850" s="831">
        <v>4</v>
      </c>
      <c r="B1850" s="832" t="s">
        <v>2047</v>
      </c>
      <c r="C1850" s="832" t="s">
        <v>2054</v>
      </c>
      <c r="D1850" s="833" t="s">
        <v>3990</v>
      </c>
      <c r="E1850" s="834" t="s">
        <v>2082</v>
      </c>
      <c r="F1850" s="832" t="s">
        <v>2048</v>
      </c>
      <c r="G1850" s="832" t="s">
        <v>2702</v>
      </c>
      <c r="H1850" s="832" t="s">
        <v>628</v>
      </c>
      <c r="I1850" s="832" t="s">
        <v>2703</v>
      </c>
      <c r="J1850" s="832" t="s">
        <v>1864</v>
      </c>
      <c r="K1850" s="832" t="s">
        <v>2704</v>
      </c>
      <c r="L1850" s="835">
        <v>16.12</v>
      </c>
      <c r="M1850" s="835">
        <v>48.36</v>
      </c>
      <c r="N1850" s="832">
        <v>3</v>
      </c>
      <c r="O1850" s="836">
        <v>2</v>
      </c>
      <c r="P1850" s="835">
        <v>48.36</v>
      </c>
      <c r="Q1850" s="837">
        <v>1</v>
      </c>
      <c r="R1850" s="832">
        <v>3</v>
      </c>
      <c r="S1850" s="837">
        <v>1</v>
      </c>
      <c r="T1850" s="836">
        <v>2</v>
      </c>
      <c r="U1850" s="838">
        <v>1</v>
      </c>
    </row>
    <row r="1851" spans="1:21" ht="14.4" customHeight="1" x14ac:dyDescent="0.3">
      <c r="A1851" s="831">
        <v>4</v>
      </c>
      <c r="B1851" s="832" t="s">
        <v>2047</v>
      </c>
      <c r="C1851" s="832" t="s">
        <v>2054</v>
      </c>
      <c r="D1851" s="833" t="s">
        <v>3990</v>
      </c>
      <c r="E1851" s="834" t="s">
        <v>2082</v>
      </c>
      <c r="F1851" s="832" t="s">
        <v>2048</v>
      </c>
      <c r="G1851" s="832" t="s">
        <v>2702</v>
      </c>
      <c r="H1851" s="832" t="s">
        <v>576</v>
      </c>
      <c r="I1851" s="832" t="s">
        <v>2916</v>
      </c>
      <c r="J1851" s="832" t="s">
        <v>1864</v>
      </c>
      <c r="K1851" s="832" t="s">
        <v>2917</v>
      </c>
      <c r="L1851" s="835">
        <v>0</v>
      </c>
      <c r="M1851" s="835">
        <v>0</v>
      </c>
      <c r="N1851" s="832">
        <v>1</v>
      </c>
      <c r="O1851" s="836">
        <v>0.5</v>
      </c>
      <c r="P1851" s="835">
        <v>0</v>
      </c>
      <c r="Q1851" s="837"/>
      <c r="R1851" s="832">
        <v>1</v>
      </c>
      <c r="S1851" s="837">
        <v>1</v>
      </c>
      <c r="T1851" s="836">
        <v>0.5</v>
      </c>
      <c r="U1851" s="838">
        <v>1</v>
      </c>
    </row>
    <row r="1852" spans="1:21" ht="14.4" customHeight="1" x14ac:dyDescent="0.3">
      <c r="A1852" s="831">
        <v>4</v>
      </c>
      <c r="B1852" s="832" t="s">
        <v>2047</v>
      </c>
      <c r="C1852" s="832" t="s">
        <v>2054</v>
      </c>
      <c r="D1852" s="833" t="s">
        <v>3990</v>
      </c>
      <c r="E1852" s="834" t="s">
        <v>2082</v>
      </c>
      <c r="F1852" s="832" t="s">
        <v>2048</v>
      </c>
      <c r="G1852" s="832" t="s">
        <v>2702</v>
      </c>
      <c r="H1852" s="832" t="s">
        <v>576</v>
      </c>
      <c r="I1852" s="832" t="s">
        <v>3587</v>
      </c>
      <c r="J1852" s="832" t="s">
        <v>1864</v>
      </c>
      <c r="K1852" s="832" t="s">
        <v>3588</v>
      </c>
      <c r="L1852" s="835">
        <v>103.67</v>
      </c>
      <c r="M1852" s="835">
        <v>103.67</v>
      </c>
      <c r="N1852" s="832">
        <v>1</v>
      </c>
      <c r="O1852" s="836">
        <v>1</v>
      </c>
      <c r="P1852" s="835">
        <v>103.67</v>
      </c>
      <c r="Q1852" s="837">
        <v>1</v>
      </c>
      <c r="R1852" s="832">
        <v>1</v>
      </c>
      <c r="S1852" s="837">
        <v>1</v>
      </c>
      <c r="T1852" s="836">
        <v>1</v>
      </c>
      <c r="U1852" s="838">
        <v>1</v>
      </c>
    </row>
    <row r="1853" spans="1:21" ht="14.4" customHeight="1" x14ac:dyDescent="0.3">
      <c r="A1853" s="831">
        <v>4</v>
      </c>
      <c r="B1853" s="832" t="s">
        <v>2047</v>
      </c>
      <c r="C1853" s="832" t="s">
        <v>2054</v>
      </c>
      <c r="D1853" s="833" t="s">
        <v>3990</v>
      </c>
      <c r="E1853" s="834" t="s">
        <v>2082</v>
      </c>
      <c r="F1853" s="832" t="s">
        <v>2048</v>
      </c>
      <c r="G1853" s="832" t="s">
        <v>2239</v>
      </c>
      <c r="H1853" s="832" t="s">
        <v>576</v>
      </c>
      <c r="I1853" s="832" t="s">
        <v>2921</v>
      </c>
      <c r="J1853" s="832" t="s">
        <v>631</v>
      </c>
      <c r="K1853" s="832" t="s">
        <v>2922</v>
      </c>
      <c r="L1853" s="835">
        <v>108.44</v>
      </c>
      <c r="M1853" s="835">
        <v>325.32</v>
      </c>
      <c r="N1853" s="832">
        <v>3</v>
      </c>
      <c r="O1853" s="836">
        <v>2.5</v>
      </c>
      <c r="P1853" s="835">
        <v>216.88</v>
      </c>
      <c r="Q1853" s="837">
        <v>0.66666666666666663</v>
      </c>
      <c r="R1853" s="832">
        <v>2</v>
      </c>
      <c r="S1853" s="837">
        <v>0.66666666666666663</v>
      </c>
      <c r="T1853" s="836">
        <v>1.5</v>
      </c>
      <c r="U1853" s="838">
        <v>0.6</v>
      </c>
    </row>
    <row r="1854" spans="1:21" ht="14.4" customHeight="1" x14ac:dyDescent="0.3">
      <c r="A1854" s="831">
        <v>4</v>
      </c>
      <c r="B1854" s="832" t="s">
        <v>2047</v>
      </c>
      <c r="C1854" s="832" t="s">
        <v>2054</v>
      </c>
      <c r="D1854" s="833" t="s">
        <v>3990</v>
      </c>
      <c r="E1854" s="834" t="s">
        <v>2082</v>
      </c>
      <c r="F1854" s="832" t="s">
        <v>2048</v>
      </c>
      <c r="G1854" s="832" t="s">
        <v>2239</v>
      </c>
      <c r="H1854" s="832" t="s">
        <v>576</v>
      </c>
      <c r="I1854" s="832" t="s">
        <v>2921</v>
      </c>
      <c r="J1854" s="832" t="s">
        <v>631</v>
      </c>
      <c r="K1854" s="832" t="s">
        <v>2922</v>
      </c>
      <c r="L1854" s="835">
        <v>127.91</v>
      </c>
      <c r="M1854" s="835">
        <v>1662.83</v>
      </c>
      <c r="N1854" s="832">
        <v>13</v>
      </c>
      <c r="O1854" s="836">
        <v>10</v>
      </c>
      <c r="P1854" s="835">
        <v>1023.2799999999999</v>
      </c>
      <c r="Q1854" s="837">
        <v>0.61538461538461531</v>
      </c>
      <c r="R1854" s="832">
        <v>8</v>
      </c>
      <c r="S1854" s="837">
        <v>0.61538461538461542</v>
      </c>
      <c r="T1854" s="836">
        <v>6</v>
      </c>
      <c r="U1854" s="838">
        <v>0.6</v>
      </c>
    </row>
    <row r="1855" spans="1:21" ht="14.4" customHeight="1" x14ac:dyDescent="0.3">
      <c r="A1855" s="831">
        <v>4</v>
      </c>
      <c r="B1855" s="832" t="s">
        <v>2047</v>
      </c>
      <c r="C1855" s="832" t="s">
        <v>2054</v>
      </c>
      <c r="D1855" s="833" t="s">
        <v>3990</v>
      </c>
      <c r="E1855" s="834" t="s">
        <v>2082</v>
      </c>
      <c r="F1855" s="832" t="s">
        <v>2048</v>
      </c>
      <c r="G1855" s="832" t="s">
        <v>2923</v>
      </c>
      <c r="H1855" s="832" t="s">
        <v>576</v>
      </c>
      <c r="I1855" s="832" t="s">
        <v>2924</v>
      </c>
      <c r="J1855" s="832" t="s">
        <v>1418</v>
      </c>
      <c r="K1855" s="832" t="s">
        <v>2925</v>
      </c>
      <c r="L1855" s="835">
        <v>453.79</v>
      </c>
      <c r="M1855" s="835">
        <v>907.58</v>
      </c>
      <c r="N1855" s="832">
        <v>2</v>
      </c>
      <c r="O1855" s="836">
        <v>1</v>
      </c>
      <c r="P1855" s="835">
        <v>907.58</v>
      </c>
      <c r="Q1855" s="837">
        <v>1</v>
      </c>
      <c r="R1855" s="832">
        <v>2</v>
      </c>
      <c r="S1855" s="837">
        <v>1</v>
      </c>
      <c r="T1855" s="836">
        <v>1</v>
      </c>
      <c r="U1855" s="838">
        <v>1</v>
      </c>
    </row>
    <row r="1856" spans="1:21" ht="14.4" customHeight="1" x14ac:dyDescent="0.3">
      <c r="A1856" s="831">
        <v>4</v>
      </c>
      <c r="B1856" s="832" t="s">
        <v>2047</v>
      </c>
      <c r="C1856" s="832" t="s">
        <v>2054</v>
      </c>
      <c r="D1856" s="833" t="s">
        <v>3990</v>
      </c>
      <c r="E1856" s="834" t="s">
        <v>2082</v>
      </c>
      <c r="F1856" s="832" t="s">
        <v>2048</v>
      </c>
      <c r="G1856" s="832" t="s">
        <v>2108</v>
      </c>
      <c r="H1856" s="832" t="s">
        <v>576</v>
      </c>
      <c r="I1856" s="832" t="s">
        <v>2109</v>
      </c>
      <c r="J1856" s="832" t="s">
        <v>1300</v>
      </c>
      <c r="K1856" s="832" t="s">
        <v>2110</v>
      </c>
      <c r="L1856" s="835">
        <v>45.56</v>
      </c>
      <c r="M1856" s="835">
        <v>45.56</v>
      </c>
      <c r="N1856" s="832">
        <v>1</v>
      </c>
      <c r="O1856" s="836">
        <v>0.5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4</v>
      </c>
      <c r="B1857" s="832" t="s">
        <v>2047</v>
      </c>
      <c r="C1857" s="832" t="s">
        <v>2054</v>
      </c>
      <c r="D1857" s="833" t="s">
        <v>3990</v>
      </c>
      <c r="E1857" s="834" t="s">
        <v>2082</v>
      </c>
      <c r="F1857" s="832" t="s">
        <v>2048</v>
      </c>
      <c r="G1857" s="832" t="s">
        <v>3824</v>
      </c>
      <c r="H1857" s="832" t="s">
        <v>576</v>
      </c>
      <c r="I1857" s="832" t="s">
        <v>3825</v>
      </c>
      <c r="J1857" s="832" t="s">
        <v>3826</v>
      </c>
      <c r="K1857" s="832" t="s">
        <v>3827</v>
      </c>
      <c r="L1857" s="835">
        <v>181.04</v>
      </c>
      <c r="M1857" s="835">
        <v>362.08</v>
      </c>
      <c r="N1857" s="832">
        <v>2</v>
      </c>
      <c r="O1857" s="836">
        <v>2</v>
      </c>
      <c r="P1857" s="835">
        <v>362.08</v>
      </c>
      <c r="Q1857" s="837">
        <v>1</v>
      </c>
      <c r="R1857" s="832">
        <v>2</v>
      </c>
      <c r="S1857" s="837">
        <v>1</v>
      </c>
      <c r="T1857" s="836">
        <v>2</v>
      </c>
      <c r="U1857" s="838">
        <v>1</v>
      </c>
    </row>
    <row r="1858" spans="1:21" ht="14.4" customHeight="1" x14ac:dyDescent="0.3">
      <c r="A1858" s="831">
        <v>4</v>
      </c>
      <c r="B1858" s="832" t="s">
        <v>2047</v>
      </c>
      <c r="C1858" s="832" t="s">
        <v>2054</v>
      </c>
      <c r="D1858" s="833" t="s">
        <v>3990</v>
      </c>
      <c r="E1858" s="834" t="s">
        <v>2082</v>
      </c>
      <c r="F1858" s="832" t="s">
        <v>2048</v>
      </c>
      <c r="G1858" s="832" t="s">
        <v>2927</v>
      </c>
      <c r="H1858" s="832" t="s">
        <v>576</v>
      </c>
      <c r="I1858" s="832" t="s">
        <v>2928</v>
      </c>
      <c r="J1858" s="832" t="s">
        <v>731</v>
      </c>
      <c r="K1858" s="832" t="s">
        <v>2929</v>
      </c>
      <c r="L1858" s="835">
        <v>0</v>
      </c>
      <c r="M1858" s="835">
        <v>0</v>
      </c>
      <c r="N1858" s="832">
        <v>1</v>
      </c>
      <c r="O1858" s="836">
        <v>0.5</v>
      </c>
      <c r="P1858" s="835">
        <v>0</v>
      </c>
      <c r="Q1858" s="837"/>
      <c r="R1858" s="832">
        <v>1</v>
      </c>
      <c r="S1858" s="837">
        <v>1</v>
      </c>
      <c r="T1858" s="836">
        <v>0.5</v>
      </c>
      <c r="U1858" s="838">
        <v>1</v>
      </c>
    </row>
    <row r="1859" spans="1:21" ht="14.4" customHeight="1" x14ac:dyDescent="0.3">
      <c r="A1859" s="831">
        <v>4</v>
      </c>
      <c r="B1859" s="832" t="s">
        <v>2047</v>
      </c>
      <c r="C1859" s="832" t="s">
        <v>2054</v>
      </c>
      <c r="D1859" s="833" t="s">
        <v>3990</v>
      </c>
      <c r="E1859" s="834" t="s">
        <v>2082</v>
      </c>
      <c r="F1859" s="832" t="s">
        <v>2048</v>
      </c>
      <c r="G1859" s="832" t="s">
        <v>3899</v>
      </c>
      <c r="H1859" s="832" t="s">
        <v>576</v>
      </c>
      <c r="I1859" s="832" t="s">
        <v>3900</v>
      </c>
      <c r="J1859" s="832" t="s">
        <v>3901</v>
      </c>
      <c r="K1859" s="832" t="s">
        <v>3902</v>
      </c>
      <c r="L1859" s="835">
        <v>140.97</v>
      </c>
      <c r="M1859" s="835">
        <v>704.85</v>
      </c>
      <c r="N1859" s="832">
        <v>5</v>
      </c>
      <c r="O1859" s="836">
        <v>3.5</v>
      </c>
      <c r="P1859" s="835">
        <v>704.85</v>
      </c>
      <c r="Q1859" s="837">
        <v>1</v>
      </c>
      <c r="R1859" s="832">
        <v>5</v>
      </c>
      <c r="S1859" s="837">
        <v>1</v>
      </c>
      <c r="T1859" s="836">
        <v>3.5</v>
      </c>
      <c r="U1859" s="838">
        <v>1</v>
      </c>
    </row>
    <row r="1860" spans="1:21" ht="14.4" customHeight="1" x14ac:dyDescent="0.3">
      <c r="A1860" s="831">
        <v>4</v>
      </c>
      <c r="B1860" s="832" t="s">
        <v>2047</v>
      </c>
      <c r="C1860" s="832" t="s">
        <v>2054</v>
      </c>
      <c r="D1860" s="833" t="s">
        <v>3990</v>
      </c>
      <c r="E1860" s="834" t="s">
        <v>2082</v>
      </c>
      <c r="F1860" s="832" t="s">
        <v>2048</v>
      </c>
      <c r="G1860" s="832" t="s">
        <v>2111</v>
      </c>
      <c r="H1860" s="832" t="s">
        <v>628</v>
      </c>
      <c r="I1860" s="832" t="s">
        <v>1820</v>
      </c>
      <c r="J1860" s="832" t="s">
        <v>880</v>
      </c>
      <c r="K1860" s="832" t="s">
        <v>882</v>
      </c>
      <c r="L1860" s="835">
        <v>0</v>
      </c>
      <c r="M1860" s="835">
        <v>0</v>
      </c>
      <c r="N1860" s="832">
        <v>14</v>
      </c>
      <c r="O1860" s="836">
        <v>11.5</v>
      </c>
      <c r="P1860" s="835">
        <v>0</v>
      </c>
      <c r="Q1860" s="837"/>
      <c r="R1860" s="832">
        <v>9</v>
      </c>
      <c r="S1860" s="837">
        <v>0.6428571428571429</v>
      </c>
      <c r="T1860" s="836">
        <v>7</v>
      </c>
      <c r="U1860" s="838">
        <v>0.60869565217391308</v>
      </c>
    </row>
    <row r="1861" spans="1:21" ht="14.4" customHeight="1" x14ac:dyDescent="0.3">
      <c r="A1861" s="831">
        <v>4</v>
      </c>
      <c r="B1861" s="832" t="s">
        <v>2047</v>
      </c>
      <c r="C1861" s="832" t="s">
        <v>2054</v>
      </c>
      <c r="D1861" s="833" t="s">
        <v>3990</v>
      </c>
      <c r="E1861" s="834" t="s">
        <v>2082</v>
      </c>
      <c r="F1861" s="832" t="s">
        <v>2048</v>
      </c>
      <c r="G1861" s="832" t="s">
        <v>2705</v>
      </c>
      <c r="H1861" s="832" t="s">
        <v>576</v>
      </c>
      <c r="I1861" s="832" t="s">
        <v>2706</v>
      </c>
      <c r="J1861" s="832" t="s">
        <v>2707</v>
      </c>
      <c r="K1861" s="832" t="s">
        <v>2708</v>
      </c>
      <c r="L1861" s="835">
        <v>42.54</v>
      </c>
      <c r="M1861" s="835">
        <v>42.54</v>
      </c>
      <c r="N1861" s="832">
        <v>1</v>
      </c>
      <c r="O1861" s="836">
        <v>0.5</v>
      </c>
      <c r="P1861" s="835">
        <v>42.54</v>
      </c>
      <c r="Q1861" s="837">
        <v>1</v>
      </c>
      <c r="R1861" s="832">
        <v>1</v>
      </c>
      <c r="S1861" s="837">
        <v>1</v>
      </c>
      <c r="T1861" s="836">
        <v>0.5</v>
      </c>
      <c r="U1861" s="838">
        <v>1</v>
      </c>
    </row>
    <row r="1862" spans="1:21" ht="14.4" customHeight="1" x14ac:dyDescent="0.3">
      <c r="A1862" s="831">
        <v>4</v>
      </c>
      <c r="B1862" s="832" t="s">
        <v>2047</v>
      </c>
      <c r="C1862" s="832" t="s">
        <v>2054</v>
      </c>
      <c r="D1862" s="833" t="s">
        <v>3990</v>
      </c>
      <c r="E1862" s="834" t="s">
        <v>2082</v>
      </c>
      <c r="F1862" s="832" t="s">
        <v>2048</v>
      </c>
      <c r="G1862" s="832" t="s">
        <v>2705</v>
      </c>
      <c r="H1862" s="832" t="s">
        <v>576</v>
      </c>
      <c r="I1862" s="832" t="s">
        <v>3865</v>
      </c>
      <c r="J1862" s="832" t="s">
        <v>3866</v>
      </c>
      <c r="K1862" s="832" t="s">
        <v>3867</v>
      </c>
      <c r="L1862" s="835">
        <v>33.44</v>
      </c>
      <c r="M1862" s="835">
        <v>33.44</v>
      </c>
      <c r="N1862" s="832">
        <v>1</v>
      </c>
      <c r="O1862" s="836">
        <v>1</v>
      </c>
      <c r="P1862" s="835">
        <v>33.44</v>
      </c>
      <c r="Q1862" s="837">
        <v>1</v>
      </c>
      <c r="R1862" s="832">
        <v>1</v>
      </c>
      <c r="S1862" s="837">
        <v>1</v>
      </c>
      <c r="T1862" s="836">
        <v>1</v>
      </c>
      <c r="U1862" s="838">
        <v>1</v>
      </c>
    </row>
    <row r="1863" spans="1:21" ht="14.4" customHeight="1" x14ac:dyDescent="0.3">
      <c r="A1863" s="831">
        <v>4</v>
      </c>
      <c r="B1863" s="832" t="s">
        <v>2047</v>
      </c>
      <c r="C1863" s="832" t="s">
        <v>2054</v>
      </c>
      <c r="D1863" s="833" t="s">
        <v>3990</v>
      </c>
      <c r="E1863" s="834" t="s">
        <v>2082</v>
      </c>
      <c r="F1863" s="832" t="s">
        <v>2048</v>
      </c>
      <c r="G1863" s="832" t="s">
        <v>2705</v>
      </c>
      <c r="H1863" s="832" t="s">
        <v>576</v>
      </c>
      <c r="I1863" s="832" t="s">
        <v>3903</v>
      </c>
      <c r="J1863" s="832" t="s">
        <v>3866</v>
      </c>
      <c r="K1863" s="832" t="s">
        <v>3904</v>
      </c>
      <c r="L1863" s="835">
        <v>66.88</v>
      </c>
      <c r="M1863" s="835">
        <v>133.76</v>
      </c>
      <c r="N1863" s="832">
        <v>2</v>
      </c>
      <c r="O1863" s="836">
        <v>2</v>
      </c>
      <c r="P1863" s="835">
        <v>133.76</v>
      </c>
      <c r="Q1863" s="837">
        <v>1</v>
      </c>
      <c r="R1863" s="832">
        <v>2</v>
      </c>
      <c r="S1863" s="837">
        <v>1</v>
      </c>
      <c r="T1863" s="836">
        <v>2</v>
      </c>
      <c r="U1863" s="838">
        <v>1</v>
      </c>
    </row>
    <row r="1864" spans="1:21" ht="14.4" customHeight="1" x14ac:dyDescent="0.3">
      <c r="A1864" s="831">
        <v>4</v>
      </c>
      <c r="B1864" s="832" t="s">
        <v>2047</v>
      </c>
      <c r="C1864" s="832" t="s">
        <v>2054</v>
      </c>
      <c r="D1864" s="833" t="s">
        <v>3990</v>
      </c>
      <c r="E1864" s="834" t="s">
        <v>2082</v>
      </c>
      <c r="F1864" s="832" t="s">
        <v>2048</v>
      </c>
      <c r="G1864" s="832" t="s">
        <v>2787</v>
      </c>
      <c r="H1864" s="832" t="s">
        <v>576</v>
      </c>
      <c r="I1864" s="832" t="s">
        <v>2788</v>
      </c>
      <c r="J1864" s="832" t="s">
        <v>2789</v>
      </c>
      <c r="K1864" s="832" t="s">
        <v>2790</v>
      </c>
      <c r="L1864" s="835">
        <v>68.819999999999993</v>
      </c>
      <c r="M1864" s="835">
        <v>68.819999999999993</v>
      </c>
      <c r="N1864" s="832">
        <v>1</v>
      </c>
      <c r="O1864" s="836">
        <v>1</v>
      </c>
      <c r="P1864" s="835">
        <v>68.819999999999993</v>
      </c>
      <c r="Q1864" s="837">
        <v>1</v>
      </c>
      <c r="R1864" s="832">
        <v>1</v>
      </c>
      <c r="S1864" s="837">
        <v>1</v>
      </c>
      <c r="T1864" s="836">
        <v>1</v>
      </c>
      <c r="U1864" s="838">
        <v>1</v>
      </c>
    </row>
    <row r="1865" spans="1:21" ht="14.4" customHeight="1" x14ac:dyDescent="0.3">
      <c r="A1865" s="831">
        <v>4</v>
      </c>
      <c r="B1865" s="832" t="s">
        <v>2047</v>
      </c>
      <c r="C1865" s="832" t="s">
        <v>2054</v>
      </c>
      <c r="D1865" s="833" t="s">
        <v>3990</v>
      </c>
      <c r="E1865" s="834" t="s">
        <v>2082</v>
      </c>
      <c r="F1865" s="832" t="s">
        <v>2048</v>
      </c>
      <c r="G1865" s="832" t="s">
        <v>3833</v>
      </c>
      <c r="H1865" s="832" t="s">
        <v>576</v>
      </c>
      <c r="I1865" s="832" t="s">
        <v>3837</v>
      </c>
      <c r="J1865" s="832" t="s">
        <v>3838</v>
      </c>
      <c r="K1865" s="832" t="s">
        <v>3839</v>
      </c>
      <c r="L1865" s="835">
        <v>25.12</v>
      </c>
      <c r="M1865" s="835">
        <v>25.12</v>
      </c>
      <c r="N1865" s="832">
        <v>1</v>
      </c>
      <c r="O1865" s="836">
        <v>1</v>
      </c>
      <c r="P1865" s="835">
        <v>25.12</v>
      </c>
      <c r="Q1865" s="837">
        <v>1</v>
      </c>
      <c r="R1865" s="832">
        <v>1</v>
      </c>
      <c r="S1865" s="837">
        <v>1</v>
      </c>
      <c r="T1865" s="836">
        <v>1</v>
      </c>
      <c r="U1865" s="838">
        <v>1</v>
      </c>
    </row>
    <row r="1866" spans="1:21" ht="14.4" customHeight="1" x14ac:dyDescent="0.3">
      <c r="A1866" s="831">
        <v>4</v>
      </c>
      <c r="B1866" s="832" t="s">
        <v>2047</v>
      </c>
      <c r="C1866" s="832" t="s">
        <v>2054</v>
      </c>
      <c r="D1866" s="833" t="s">
        <v>3990</v>
      </c>
      <c r="E1866" s="834" t="s">
        <v>2082</v>
      </c>
      <c r="F1866" s="832" t="s">
        <v>2048</v>
      </c>
      <c r="G1866" s="832" t="s">
        <v>2709</v>
      </c>
      <c r="H1866" s="832" t="s">
        <v>628</v>
      </c>
      <c r="I1866" s="832" t="s">
        <v>1627</v>
      </c>
      <c r="J1866" s="832" t="s">
        <v>1628</v>
      </c>
      <c r="K1866" s="832" t="s">
        <v>1629</v>
      </c>
      <c r="L1866" s="835">
        <v>414.07</v>
      </c>
      <c r="M1866" s="835">
        <v>414.07</v>
      </c>
      <c r="N1866" s="832">
        <v>1</v>
      </c>
      <c r="O1866" s="836">
        <v>0.5</v>
      </c>
      <c r="P1866" s="835">
        <v>414.07</v>
      </c>
      <c r="Q1866" s="837">
        <v>1</v>
      </c>
      <c r="R1866" s="832">
        <v>1</v>
      </c>
      <c r="S1866" s="837">
        <v>1</v>
      </c>
      <c r="T1866" s="836">
        <v>0.5</v>
      </c>
      <c r="U1866" s="838">
        <v>1</v>
      </c>
    </row>
    <row r="1867" spans="1:21" ht="14.4" customHeight="1" x14ac:dyDescent="0.3">
      <c r="A1867" s="831">
        <v>4</v>
      </c>
      <c r="B1867" s="832" t="s">
        <v>2047</v>
      </c>
      <c r="C1867" s="832" t="s">
        <v>2054</v>
      </c>
      <c r="D1867" s="833" t="s">
        <v>3990</v>
      </c>
      <c r="E1867" s="834" t="s">
        <v>2082</v>
      </c>
      <c r="F1867" s="832" t="s">
        <v>2048</v>
      </c>
      <c r="G1867" s="832" t="s">
        <v>2127</v>
      </c>
      <c r="H1867" s="832" t="s">
        <v>576</v>
      </c>
      <c r="I1867" s="832" t="s">
        <v>2128</v>
      </c>
      <c r="J1867" s="832" t="s">
        <v>972</v>
      </c>
      <c r="K1867" s="832" t="s">
        <v>2129</v>
      </c>
      <c r="L1867" s="835">
        <v>50.32</v>
      </c>
      <c r="M1867" s="835">
        <v>50.32</v>
      </c>
      <c r="N1867" s="832">
        <v>1</v>
      </c>
      <c r="O1867" s="836">
        <v>1</v>
      </c>
      <c r="P1867" s="835">
        <v>50.32</v>
      </c>
      <c r="Q1867" s="837">
        <v>1</v>
      </c>
      <c r="R1867" s="832">
        <v>1</v>
      </c>
      <c r="S1867" s="837">
        <v>1</v>
      </c>
      <c r="T1867" s="836">
        <v>1</v>
      </c>
      <c r="U1867" s="838">
        <v>1</v>
      </c>
    </row>
    <row r="1868" spans="1:21" ht="14.4" customHeight="1" x14ac:dyDescent="0.3">
      <c r="A1868" s="831">
        <v>4</v>
      </c>
      <c r="B1868" s="832" t="s">
        <v>2047</v>
      </c>
      <c r="C1868" s="832" t="s">
        <v>2054</v>
      </c>
      <c r="D1868" s="833" t="s">
        <v>3990</v>
      </c>
      <c r="E1868" s="834" t="s">
        <v>2082</v>
      </c>
      <c r="F1868" s="832" t="s">
        <v>2048</v>
      </c>
      <c r="G1868" s="832" t="s">
        <v>2112</v>
      </c>
      <c r="H1868" s="832" t="s">
        <v>628</v>
      </c>
      <c r="I1868" s="832" t="s">
        <v>1983</v>
      </c>
      <c r="J1868" s="832" t="s">
        <v>1020</v>
      </c>
      <c r="K1868" s="832" t="s">
        <v>1984</v>
      </c>
      <c r="L1868" s="835">
        <v>154.36000000000001</v>
      </c>
      <c r="M1868" s="835">
        <v>617.44000000000005</v>
      </c>
      <c r="N1868" s="832">
        <v>4</v>
      </c>
      <c r="O1868" s="836">
        <v>2.5</v>
      </c>
      <c r="P1868" s="835">
        <v>463.08000000000004</v>
      </c>
      <c r="Q1868" s="837">
        <v>0.75</v>
      </c>
      <c r="R1868" s="832">
        <v>3</v>
      </c>
      <c r="S1868" s="837">
        <v>0.75</v>
      </c>
      <c r="T1868" s="836">
        <v>1.5</v>
      </c>
      <c r="U1868" s="838">
        <v>0.6</v>
      </c>
    </row>
    <row r="1869" spans="1:21" ht="14.4" customHeight="1" x14ac:dyDescent="0.3">
      <c r="A1869" s="831">
        <v>4</v>
      </c>
      <c r="B1869" s="832" t="s">
        <v>2047</v>
      </c>
      <c r="C1869" s="832" t="s">
        <v>2054</v>
      </c>
      <c r="D1869" s="833" t="s">
        <v>3990</v>
      </c>
      <c r="E1869" s="834" t="s">
        <v>2082</v>
      </c>
      <c r="F1869" s="832" t="s">
        <v>2048</v>
      </c>
      <c r="G1869" s="832" t="s">
        <v>2112</v>
      </c>
      <c r="H1869" s="832" t="s">
        <v>576</v>
      </c>
      <c r="I1869" s="832" t="s">
        <v>2145</v>
      </c>
      <c r="J1869" s="832" t="s">
        <v>1020</v>
      </c>
      <c r="K1869" s="832" t="s">
        <v>1984</v>
      </c>
      <c r="L1869" s="835">
        <v>154.36000000000001</v>
      </c>
      <c r="M1869" s="835">
        <v>154.36000000000001</v>
      </c>
      <c r="N1869" s="832">
        <v>1</v>
      </c>
      <c r="O1869" s="836">
        <v>1</v>
      </c>
      <c r="P1869" s="835">
        <v>154.36000000000001</v>
      </c>
      <c r="Q1869" s="837">
        <v>1</v>
      </c>
      <c r="R1869" s="832">
        <v>1</v>
      </c>
      <c r="S1869" s="837">
        <v>1</v>
      </c>
      <c r="T1869" s="836">
        <v>1</v>
      </c>
      <c r="U1869" s="838">
        <v>1</v>
      </c>
    </row>
    <row r="1870" spans="1:21" ht="14.4" customHeight="1" x14ac:dyDescent="0.3">
      <c r="A1870" s="831">
        <v>4</v>
      </c>
      <c r="B1870" s="832" t="s">
        <v>2047</v>
      </c>
      <c r="C1870" s="832" t="s">
        <v>2054</v>
      </c>
      <c r="D1870" s="833" t="s">
        <v>3990</v>
      </c>
      <c r="E1870" s="834" t="s">
        <v>2082</v>
      </c>
      <c r="F1870" s="832" t="s">
        <v>2048</v>
      </c>
      <c r="G1870" s="832" t="s">
        <v>2112</v>
      </c>
      <c r="H1870" s="832" t="s">
        <v>628</v>
      </c>
      <c r="I1870" s="832" t="s">
        <v>1757</v>
      </c>
      <c r="J1870" s="832" t="s">
        <v>1020</v>
      </c>
      <c r="K1870" s="832" t="s">
        <v>1758</v>
      </c>
      <c r="L1870" s="835">
        <v>225.06</v>
      </c>
      <c r="M1870" s="835">
        <v>450.12</v>
      </c>
      <c r="N1870" s="832">
        <v>2</v>
      </c>
      <c r="O1870" s="836">
        <v>2</v>
      </c>
      <c r="P1870" s="835">
        <v>450.12</v>
      </c>
      <c r="Q1870" s="837">
        <v>1</v>
      </c>
      <c r="R1870" s="832">
        <v>2</v>
      </c>
      <c r="S1870" s="837">
        <v>1</v>
      </c>
      <c r="T1870" s="836">
        <v>2</v>
      </c>
      <c r="U1870" s="838">
        <v>1</v>
      </c>
    </row>
    <row r="1871" spans="1:21" ht="14.4" customHeight="1" x14ac:dyDescent="0.3">
      <c r="A1871" s="831">
        <v>4</v>
      </c>
      <c r="B1871" s="832" t="s">
        <v>2047</v>
      </c>
      <c r="C1871" s="832" t="s">
        <v>2054</v>
      </c>
      <c r="D1871" s="833" t="s">
        <v>3990</v>
      </c>
      <c r="E1871" s="834" t="s">
        <v>2082</v>
      </c>
      <c r="F1871" s="832" t="s">
        <v>2048</v>
      </c>
      <c r="G1871" s="832" t="s">
        <v>2146</v>
      </c>
      <c r="H1871" s="832" t="s">
        <v>576</v>
      </c>
      <c r="I1871" s="832" t="s">
        <v>2248</v>
      </c>
      <c r="J1871" s="832" t="s">
        <v>2148</v>
      </c>
      <c r="K1871" s="832" t="s">
        <v>2149</v>
      </c>
      <c r="L1871" s="835">
        <v>374.79</v>
      </c>
      <c r="M1871" s="835">
        <v>374.79</v>
      </c>
      <c r="N1871" s="832">
        <v>1</v>
      </c>
      <c r="O1871" s="836">
        <v>0.5</v>
      </c>
      <c r="P1871" s="835">
        <v>374.79</v>
      </c>
      <c r="Q1871" s="837">
        <v>1</v>
      </c>
      <c r="R1871" s="832">
        <v>1</v>
      </c>
      <c r="S1871" s="837">
        <v>1</v>
      </c>
      <c r="T1871" s="836">
        <v>0.5</v>
      </c>
      <c r="U1871" s="838">
        <v>1</v>
      </c>
    </row>
    <row r="1872" spans="1:21" ht="14.4" customHeight="1" x14ac:dyDescent="0.3">
      <c r="A1872" s="831">
        <v>4</v>
      </c>
      <c r="B1872" s="832" t="s">
        <v>2047</v>
      </c>
      <c r="C1872" s="832" t="s">
        <v>2054</v>
      </c>
      <c r="D1872" s="833" t="s">
        <v>3990</v>
      </c>
      <c r="E1872" s="834" t="s">
        <v>2082</v>
      </c>
      <c r="F1872" s="832" t="s">
        <v>2048</v>
      </c>
      <c r="G1872" s="832" t="s">
        <v>2136</v>
      </c>
      <c r="H1872" s="832" t="s">
        <v>628</v>
      </c>
      <c r="I1872" s="832" t="s">
        <v>3905</v>
      </c>
      <c r="J1872" s="832" t="s">
        <v>715</v>
      </c>
      <c r="K1872" s="832" t="s">
        <v>3906</v>
      </c>
      <c r="L1872" s="835">
        <v>0</v>
      </c>
      <c r="M1872" s="835">
        <v>0</v>
      </c>
      <c r="N1872" s="832">
        <v>6</v>
      </c>
      <c r="O1872" s="836">
        <v>4</v>
      </c>
      <c r="P1872" s="835">
        <v>0</v>
      </c>
      <c r="Q1872" s="837"/>
      <c r="R1872" s="832">
        <v>6</v>
      </c>
      <c r="S1872" s="837">
        <v>1</v>
      </c>
      <c r="T1872" s="836">
        <v>4</v>
      </c>
      <c r="U1872" s="838">
        <v>1</v>
      </c>
    </row>
    <row r="1873" spans="1:21" ht="14.4" customHeight="1" x14ac:dyDescent="0.3">
      <c r="A1873" s="831">
        <v>4</v>
      </c>
      <c r="B1873" s="832" t="s">
        <v>2047</v>
      </c>
      <c r="C1873" s="832" t="s">
        <v>2054</v>
      </c>
      <c r="D1873" s="833" t="s">
        <v>3990</v>
      </c>
      <c r="E1873" s="834" t="s">
        <v>2082</v>
      </c>
      <c r="F1873" s="832" t="s">
        <v>2048</v>
      </c>
      <c r="G1873" s="832" t="s">
        <v>2249</v>
      </c>
      <c r="H1873" s="832" t="s">
        <v>576</v>
      </c>
      <c r="I1873" s="832" t="s">
        <v>2250</v>
      </c>
      <c r="J1873" s="832" t="s">
        <v>2251</v>
      </c>
      <c r="K1873" s="832" t="s">
        <v>2252</v>
      </c>
      <c r="L1873" s="835">
        <v>248.55</v>
      </c>
      <c r="M1873" s="835">
        <v>745.65000000000009</v>
      </c>
      <c r="N1873" s="832">
        <v>3</v>
      </c>
      <c r="O1873" s="836">
        <v>2.5</v>
      </c>
      <c r="P1873" s="835">
        <v>745.65000000000009</v>
      </c>
      <c r="Q1873" s="837">
        <v>1</v>
      </c>
      <c r="R1873" s="832">
        <v>3</v>
      </c>
      <c r="S1873" s="837">
        <v>1</v>
      </c>
      <c r="T1873" s="836">
        <v>2.5</v>
      </c>
      <c r="U1873" s="838">
        <v>1</v>
      </c>
    </row>
    <row r="1874" spans="1:21" ht="14.4" customHeight="1" x14ac:dyDescent="0.3">
      <c r="A1874" s="831">
        <v>4</v>
      </c>
      <c r="B1874" s="832" t="s">
        <v>2047</v>
      </c>
      <c r="C1874" s="832" t="s">
        <v>2054</v>
      </c>
      <c r="D1874" s="833" t="s">
        <v>3990</v>
      </c>
      <c r="E1874" s="834" t="s">
        <v>2082</v>
      </c>
      <c r="F1874" s="832" t="s">
        <v>2048</v>
      </c>
      <c r="G1874" s="832" t="s">
        <v>3276</v>
      </c>
      <c r="H1874" s="832" t="s">
        <v>576</v>
      </c>
      <c r="I1874" s="832" t="s">
        <v>3277</v>
      </c>
      <c r="J1874" s="832" t="s">
        <v>3278</v>
      </c>
      <c r="K1874" s="832" t="s">
        <v>3279</v>
      </c>
      <c r="L1874" s="835">
        <v>299.24</v>
      </c>
      <c r="M1874" s="835">
        <v>299.24</v>
      </c>
      <c r="N1874" s="832">
        <v>1</v>
      </c>
      <c r="O1874" s="836">
        <v>1</v>
      </c>
      <c r="P1874" s="835">
        <v>299.24</v>
      </c>
      <c r="Q1874" s="837">
        <v>1</v>
      </c>
      <c r="R1874" s="832">
        <v>1</v>
      </c>
      <c r="S1874" s="837">
        <v>1</v>
      </c>
      <c r="T1874" s="836">
        <v>1</v>
      </c>
      <c r="U1874" s="838">
        <v>1</v>
      </c>
    </row>
    <row r="1875" spans="1:21" ht="14.4" customHeight="1" x14ac:dyDescent="0.3">
      <c r="A1875" s="831">
        <v>4</v>
      </c>
      <c r="B1875" s="832" t="s">
        <v>2047</v>
      </c>
      <c r="C1875" s="832" t="s">
        <v>2054</v>
      </c>
      <c r="D1875" s="833" t="s">
        <v>3990</v>
      </c>
      <c r="E1875" s="834" t="s">
        <v>2082</v>
      </c>
      <c r="F1875" s="832" t="s">
        <v>2049</v>
      </c>
      <c r="G1875" s="832" t="s">
        <v>2114</v>
      </c>
      <c r="H1875" s="832" t="s">
        <v>576</v>
      </c>
      <c r="I1875" s="832" t="s">
        <v>2253</v>
      </c>
      <c r="J1875" s="832" t="s">
        <v>2116</v>
      </c>
      <c r="K1875" s="832"/>
      <c r="L1875" s="835">
        <v>0</v>
      </c>
      <c r="M1875" s="835">
        <v>0</v>
      </c>
      <c r="N1875" s="832">
        <v>4</v>
      </c>
      <c r="O1875" s="836">
        <v>4</v>
      </c>
      <c r="P1875" s="835">
        <v>0</v>
      </c>
      <c r="Q1875" s="837"/>
      <c r="R1875" s="832">
        <v>3</v>
      </c>
      <c r="S1875" s="837">
        <v>0.75</v>
      </c>
      <c r="T1875" s="836">
        <v>3</v>
      </c>
      <c r="U1875" s="838">
        <v>0.75</v>
      </c>
    </row>
    <row r="1876" spans="1:21" ht="14.4" customHeight="1" x14ac:dyDescent="0.3">
      <c r="A1876" s="831">
        <v>4</v>
      </c>
      <c r="B1876" s="832" t="s">
        <v>2047</v>
      </c>
      <c r="C1876" s="832" t="s">
        <v>2054</v>
      </c>
      <c r="D1876" s="833" t="s">
        <v>3990</v>
      </c>
      <c r="E1876" s="834" t="s">
        <v>2082</v>
      </c>
      <c r="F1876" s="832" t="s">
        <v>2049</v>
      </c>
      <c r="G1876" s="832" t="s">
        <v>2114</v>
      </c>
      <c r="H1876" s="832" t="s">
        <v>576</v>
      </c>
      <c r="I1876" s="832" t="s">
        <v>2115</v>
      </c>
      <c r="J1876" s="832" t="s">
        <v>2116</v>
      </c>
      <c r="K1876" s="832"/>
      <c r="L1876" s="835">
        <v>0</v>
      </c>
      <c r="M1876" s="835">
        <v>0</v>
      </c>
      <c r="N1876" s="832">
        <v>1</v>
      </c>
      <c r="O1876" s="836">
        <v>0.5</v>
      </c>
      <c r="P1876" s="835"/>
      <c r="Q1876" s="837"/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4</v>
      </c>
      <c r="B1877" s="832" t="s">
        <v>2047</v>
      </c>
      <c r="C1877" s="832" t="s">
        <v>2054</v>
      </c>
      <c r="D1877" s="833" t="s">
        <v>3990</v>
      </c>
      <c r="E1877" s="834" t="s">
        <v>2082</v>
      </c>
      <c r="F1877" s="832" t="s">
        <v>2050</v>
      </c>
      <c r="G1877" s="832" t="s">
        <v>2254</v>
      </c>
      <c r="H1877" s="832" t="s">
        <v>576</v>
      </c>
      <c r="I1877" s="832" t="s">
        <v>2531</v>
      </c>
      <c r="J1877" s="832" t="s">
        <v>2532</v>
      </c>
      <c r="K1877" s="832" t="s">
        <v>2533</v>
      </c>
      <c r="L1877" s="835">
        <v>599.44000000000005</v>
      </c>
      <c r="M1877" s="835">
        <v>599.44000000000005</v>
      </c>
      <c r="N1877" s="832">
        <v>1</v>
      </c>
      <c r="O1877" s="836">
        <v>1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4</v>
      </c>
      <c r="B1878" s="832" t="s">
        <v>2047</v>
      </c>
      <c r="C1878" s="832" t="s">
        <v>2054</v>
      </c>
      <c r="D1878" s="833" t="s">
        <v>3990</v>
      </c>
      <c r="E1878" s="834" t="s">
        <v>2082</v>
      </c>
      <c r="F1878" s="832" t="s">
        <v>2050</v>
      </c>
      <c r="G1878" s="832" t="s">
        <v>2633</v>
      </c>
      <c r="H1878" s="832" t="s">
        <v>576</v>
      </c>
      <c r="I1878" s="832" t="s">
        <v>3907</v>
      </c>
      <c r="J1878" s="832" t="s">
        <v>3908</v>
      </c>
      <c r="K1878" s="832" t="s">
        <v>3909</v>
      </c>
      <c r="L1878" s="835">
        <v>35.130000000000003</v>
      </c>
      <c r="M1878" s="835">
        <v>35.130000000000003</v>
      </c>
      <c r="N1878" s="832">
        <v>1</v>
      </c>
      <c r="O1878" s="836">
        <v>1</v>
      </c>
      <c r="P1878" s="835">
        <v>35.130000000000003</v>
      </c>
      <c r="Q1878" s="837">
        <v>1</v>
      </c>
      <c r="R1878" s="832">
        <v>1</v>
      </c>
      <c r="S1878" s="837">
        <v>1</v>
      </c>
      <c r="T1878" s="836">
        <v>1</v>
      </c>
      <c r="U1878" s="838">
        <v>1</v>
      </c>
    </row>
    <row r="1879" spans="1:21" ht="14.4" customHeight="1" x14ac:dyDescent="0.3">
      <c r="A1879" s="831">
        <v>4</v>
      </c>
      <c r="B1879" s="832" t="s">
        <v>2047</v>
      </c>
      <c r="C1879" s="832" t="s">
        <v>2054</v>
      </c>
      <c r="D1879" s="833" t="s">
        <v>3990</v>
      </c>
      <c r="E1879" s="834" t="s">
        <v>2082</v>
      </c>
      <c r="F1879" s="832" t="s">
        <v>2050</v>
      </c>
      <c r="G1879" s="832" t="s">
        <v>2633</v>
      </c>
      <c r="H1879" s="832" t="s">
        <v>576</v>
      </c>
      <c r="I1879" s="832" t="s">
        <v>3789</v>
      </c>
      <c r="J1879" s="832" t="s">
        <v>3790</v>
      </c>
      <c r="K1879" s="832" t="s">
        <v>2284</v>
      </c>
      <c r="L1879" s="835">
        <v>255.41</v>
      </c>
      <c r="M1879" s="835">
        <v>1021.64</v>
      </c>
      <c r="N1879" s="832">
        <v>4</v>
      </c>
      <c r="O1879" s="836">
        <v>3</v>
      </c>
      <c r="P1879" s="835">
        <v>766.23</v>
      </c>
      <c r="Q1879" s="837">
        <v>0.75</v>
      </c>
      <c r="R1879" s="832">
        <v>3</v>
      </c>
      <c r="S1879" s="837">
        <v>0.75</v>
      </c>
      <c r="T1879" s="836">
        <v>2</v>
      </c>
      <c r="U1879" s="838">
        <v>0.66666666666666663</v>
      </c>
    </row>
    <row r="1880" spans="1:21" ht="14.4" customHeight="1" x14ac:dyDescent="0.3">
      <c r="A1880" s="831">
        <v>4</v>
      </c>
      <c r="B1880" s="832" t="s">
        <v>2047</v>
      </c>
      <c r="C1880" s="832" t="s">
        <v>2054</v>
      </c>
      <c r="D1880" s="833" t="s">
        <v>3990</v>
      </c>
      <c r="E1880" s="834" t="s">
        <v>2082</v>
      </c>
      <c r="F1880" s="832" t="s">
        <v>2050</v>
      </c>
      <c r="G1880" s="832" t="s">
        <v>2633</v>
      </c>
      <c r="H1880" s="832" t="s">
        <v>576</v>
      </c>
      <c r="I1880" s="832" t="s">
        <v>2637</v>
      </c>
      <c r="J1880" s="832" t="s">
        <v>2638</v>
      </c>
      <c r="K1880" s="832" t="s">
        <v>2639</v>
      </c>
      <c r="L1880" s="835">
        <v>100</v>
      </c>
      <c r="M1880" s="835">
        <v>900</v>
      </c>
      <c r="N1880" s="832">
        <v>9</v>
      </c>
      <c r="O1880" s="836">
        <v>7</v>
      </c>
      <c r="P1880" s="835">
        <v>600</v>
      </c>
      <c r="Q1880" s="837">
        <v>0.66666666666666663</v>
      </c>
      <c r="R1880" s="832">
        <v>6</v>
      </c>
      <c r="S1880" s="837">
        <v>0.66666666666666663</v>
      </c>
      <c r="T1880" s="836">
        <v>5</v>
      </c>
      <c r="U1880" s="838">
        <v>0.7142857142857143</v>
      </c>
    </row>
    <row r="1881" spans="1:21" ht="14.4" customHeight="1" x14ac:dyDescent="0.3">
      <c r="A1881" s="831">
        <v>4</v>
      </c>
      <c r="B1881" s="832" t="s">
        <v>2047</v>
      </c>
      <c r="C1881" s="832" t="s">
        <v>2054</v>
      </c>
      <c r="D1881" s="833" t="s">
        <v>3990</v>
      </c>
      <c r="E1881" s="834" t="s">
        <v>2082</v>
      </c>
      <c r="F1881" s="832" t="s">
        <v>2050</v>
      </c>
      <c r="G1881" s="832" t="s">
        <v>2633</v>
      </c>
      <c r="H1881" s="832" t="s">
        <v>576</v>
      </c>
      <c r="I1881" s="832" t="s">
        <v>2721</v>
      </c>
      <c r="J1881" s="832" t="s">
        <v>2722</v>
      </c>
      <c r="K1881" s="832" t="s">
        <v>2723</v>
      </c>
      <c r="L1881" s="835">
        <v>99</v>
      </c>
      <c r="M1881" s="835">
        <v>1089</v>
      </c>
      <c r="N1881" s="832">
        <v>11</v>
      </c>
      <c r="O1881" s="836">
        <v>9</v>
      </c>
      <c r="P1881" s="835">
        <v>1089</v>
      </c>
      <c r="Q1881" s="837">
        <v>1</v>
      </c>
      <c r="R1881" s="832">
        <v>11</v>
      </c>
      <c r="S1881" s="837">
        <v>1</v>
      </c>
      <c r="T1881" s="836">
        <v>9</v>
      </c>
      <c r="U1881" s="838">
        <v>1</v>
      </c>
    </row>
    <row r="1882" spans="1:21" ht="14.4" customHeight="1" x14ac:dyDescent="0.3">
      <c r="A1882" s="831">
        <v>4</v>
      </c>
      <c r="B1882" s="832" t="s">
        <v>2047</v>
      </c>
      <c r="C1882" s="832" t="s">
        <v>2054</v>
      </c>
      <c r="D1882" s="833" t="s">
        <v>3990</v>
      </c>
      <c r="E1882" s="834" t="s">
        <v>2082</v>
      </c>
      <c r="F1882" s="832" t="s">
        <v>2050</v>
      </c>
      <c r="G1882" s="832" t="s">
        <v>2633</v>
      </c>
      <c r="H1882" s="832" t="s">
        <v>576</v>
      </c>
      <c r="I1882" s="832" t="s">
        <v>2640</v>
      </c>
      <c r="J1882" s="832" t="s">
        <v>2641</v>
      </c>
      <c r="K1882" s="832" t="s">
        <v>2642</v>
      </c>
      <c r="L1882" s="835">
        <v>120</v>
      </c>
      <c r="M1882" s="835">
        <v>3480</v>
      </c>
      <c r="N1882" s="832">
        <v>29</v>
      </c>
      <c r="O1882" s="836">
        <v>29</v>
      </c>
      <c r="P1882" s="835">
        <v>3000</v>
      </c>
      <c r="Q1882" s="837">
        <v>0.86206896551724133</v>
      </c>
      <c r="R1882" s="832">
        <v>25</v>
      </c>
      <c r="S1882" s="837">
        <v>0.86206896551724133</v>
      </c>
      <c r="T1882" s="836">
        <v>25</v>
      </c>
      <c r="U1882" s="838">
        <v>0.86206896551724133</v>
      </c>
    </row>
    <row r="1883" spans="1:21" ht="14.4" customHeight="1" x14ac:dyDescent="0.3">
      <c r="A1883" s="831">
        <v>4</v>
      </c>
      <c r="B1883" s="832" t="s">
        <v>2047</v>
      </c>
      <c r="C1883" s="832" t="s">
        <v>2054</v>
      </c>
      <c r="D1883" s="833" t="s">
        <v>3990</v>
      </c>
      <c r="E1883" s="834" t="s">
        <v>2082</v>
      </c>
      <c r="F1883" s="832" t="s">
        <v>2050</v>
      </c>
      <c r="G1883" s="832" t="s">
        <v>2633</v>
      </c>
      <c r="H1883" s="832" t="s">
        <v>576</v>
      </c>
      <c r="I1883" s="832" t="s">
        <v>3842</v>
      </c>
      <c r="J1883" s="832" t="s">
        <v>3843</v>
      </c>
      <c r="K1883" s="832" t="s">
        <v>2490</v>
      </c>
      <c r="L1883" s="835">
        <v>1512.58</v>
      </c>
      <c r="M1883" s="835">
        <v>7562.9</v>
      </c>
      <c r="N1883" s="832">
        <v>5</v>
      </c>
      <c r="O1883" s="836">
        <v>5</v>
      </c>
      <c r="P1883" s="835">
        <v>4537.74</v>
      </c>
      <c r="Q1883" s="837">
        <v>0.6</v>
      </c>
      <c r="R1883" s="832">
        <v>3</v>
      </c>
      <c r="S1883" s="837">
        <v>0.6</v>
      </c>
      <c r="T1883" s="836">
        <v>3</v>
      </c>
      <c r="U1883" s="838">
        <v>0.6</v>
      </c>
    </row>
    <row r="1884" spans="1:21" ht="14.4" customHeight="1" x14ac:dyDescent="0.3">
      <c r="A1884" s="831">
        <v>4</v>
      </c>
      <c r="B1884" s="832" t="s">
        <v>2047</v>
      </c>
      <c r="C1884" s="832" t="s">
        <v>2054</v>
      </c>
      <c r="D1884" s="833" t="s">
        <v>3990</v>
      </c>
      <c r="E1884" s="834" t="s">
        <v>2082</v>
      </c>
      <c r="F1884" s="832" t="s">
        <v>2050</v>
      </c>
      <c r="G1884" s="832" t="s">
        <v>2633</v>
      </c>
      <c r="H1884" s="832" t="s">
        <v>576</v>
      </c>
      <c r="I1884" s="832" t="s">
        <v>3910</v>
      </c>
      <c r="J1884" s="832" t="s">
        <v>3843</v>
      </c>
      <c r="K1884" s="832" t="s">
        <v>3911</v>
      </c>
      <c r="L1884" s="835">
        <v>479.95</v>
      </c>
      <c r="M1884" s="835">
        <v>959.9</v>
      </c>
      <c r="N1884" s="832">
        <v>2</v>
      </c>
      <c r="O1884" s="836">
        <v>2</v>
      </c>
      <c r="P1884" s="835">
        <v>959.9</v>
      </c>
      <c r="Q1884" s="837">
        <v>1</v>
      </c>
      <c r="R1884" s="832">
        <v>2</v>
      </c>
      <c r="S1884" s="837">
        <v>1</v>
      </c>
      <c r="T1884" s="836">
        <v>2</v>
      </c>
      <c r="U1884" s="838">
        <v>1</v>
      </c>
    </row>
    <row r="1885" spans="1:21" ht="14.4" customHeight="1" x14ac:dyDescent="0.3">
      <c r="A1885" s="831">
        <v>4</v>
      </c>
      <c r="B1885" s="832" t="s">
        <v>2047</v>
      </c>
      <c r="C1885" s="832" t="s">
        <v>2054</v>
      </c>
      <c r="D1885" s="833" t="s">
        <v>3990</v>
      </c>
      <c r="E1885" s="834" t="s">
        <v>2082</v>
      </c>
      <c r="F1885" s="832" t="s">
        <v>2050</v>
      </c>
      <c r="G1885" s="832" t="s">
        <v>2633</v>
      </c>
      <c r="H1885" s="832" t="s">
        <v>576</v>
      </c>
      <c r="I1885" s="832" t="s">
        <v>3912</v>
      </c>
      <c r="J1885" s="832" t="s">
        <v>2635</v>
      </c>
      <c r="K1885" s="832" t="s">
        <v>3913</v>
      </c>
      <c r="L1885" s="835">
        <v>934.8</v>
      </c>
      <c r="M1885" s="835">
        <v>934.8</v>
      </c>
      <c r="N1885" s="832">
        <v>1</v>
      </c>
      <c r="O1885" s="836">
        <v>1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4</v>
      </c>
      <c r="B1886" s="832" t="s">
        <v>2047</v>
      </c>
      <c r="C1886" s="832" t="s">
        <v>2054</v>
      </c>
      <c r="D1886" s="833" t="s">
        <v>3990</v>
      </c>
      <c r="E1886" s="834" t="s">
        <v>2082</v>
      </c>
      <c r="F1886" s="832" t="s">
        <v>2050</v>
      </c>
      <c r="G1886" s="832" t="s">
        <v>2633</v>
      </c>
      <c r="H1886" s="832" t="s">
        <v>576</v>
      </c>
      <c r="I1886" s="832" t="s">
        <v>3914</v>
      </c>
      <c r="J1886" s="832" t="s">
        <v>3915</v>
      </c>
      <c r="K1886" s="832" t="s">
        <v>3916</v>
      </c>
      <c r="L1886" s="835">
        <v>1526.18</v>
      </c>
      <c r="M1886" s="835">
        <v>1526.18</v>
      </c>
      <c r="N1886" s="832">
        <v>1</v>
      </c>
      <c r="O1886" s="836">
        <v>1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4</v>
      </c>
      <c r="B1887" s="832" t="s">
        <v>2047</v>
      </c>
      <c r="C1887" s="832" t="s">
        <v>2054</v>
      </c>
      <c r="D1887" s="833" t="s">
        <v>3990</v>
      </c>
      <c r="E1887" s="834" t="s">
        <v>2082</v>
      </c>
      <c r="F1887" s="832" t="s">
        <v>2050</v>
      </c>
      <c r="G1887" s="832" t="s">
        <v>2643</v>
      </c>
      <c r="H1887" s="832" t="s">
        <v>576</v>
      </c>
      <c r="I1887" s="832" t="s">
        <v>2644</v>
      </c>
      <c r="J1887" s="832" t="s">
        <v>2645</v>
      </c>
      <c r="K1887" s="832" t="s">
        <v>2646</v>
      </c>
      <c r="L1887" s="835">
        <v>410</v>
      </c>
      <c r="M1887" s="835">
        <v>15580</v>
      </c>
      <c r="N1887" s="832">
        <v>38</v>
      </c>
      <c r="O1887" s="836">
        <v>38</v>
      </c>
      <c r="P1887" s="835">
        <v>15580</v>
      </c>
      <c r="Q1887" s="837">
        <v>1</v>
      </c>
      <c r="R1887" s="832">
        <v>38</v>
      </c>
      <c r="S1887" s="837">
        <v>1</v>
      </c>
      <c r="T1887" s="836">
        <v>38</v>
      </c>
      <c r="U1887" s="838">
        <v>1</v>
      </c>
    </row>
    <row r="1888" spans="1:21" ht="14.4" customHeight="1" x14ac:dyDescent="0.3">
      <c r="A1888" s="831">
        <v>4</v>
      </c>
      <c r="B1888" s="832" t="s">
        <v>2047</v>
      </c>
      <c r="C1888" s="832" t="s">
        <v>2054</v>
      </c>
      <c r="D1888" s="833" t="s">
        <v>3990</v>
      </c>
      <c r="E1888" s="834" t="s">
        <v>2082</v>
      </c>
      <c r="F1888" s="832" t="s">
        <v>2050</v>
      </c>
      <c r="G1888" s="832" t="s">
        <v>2643</v>
      </c>
      <c r="H1888" s="832" t="s">
        <v>576</v>
      </c>
      <c r="I1888" s="832" t="s">
        <v>2727</v>
      </c>
      <c r="J1888" s="832" t="s">
        <v>2728</v>
      </c>
      <c r="K1888" s="832" t="s">
        <v>2729</v>
      </c>
      <c r="L1888" s="835">
        <v>566</v>
      </c>
      <c r="M1888" s="835">
        <v>3396</v>
      </c>
      <c r="N1888" s="832">
        <v>6</v>
      </c>
      <c r="O1888" s="836">
        <v>6</v>
      </c>
      <c r="P1888" s="835">
        <v>566</v>
      </c>
      <c r="Q1888" s="837">
        <v>0.16666666666666666</v>
      </c>
      <c r="R1888" s="832">
        <v>1</v>
      </c>
      <c r="S1888" s="837">
        <v>0.16666666666666666</v>
      </c>
      <c r="T1888" s="836">
        <v>1</v>
      </c>
      <c r="U1888" s="838">
        <v>0.16666666666666666</v>
      </c>
    </row>
    <row r="1889" spans="1:21" ht="14.4" customHeight="1" x14ac:dyDescent="0.3">
      <c r="A1889" s="831">
        <v>4</v>
      </c>
      <c r="B1889" s="832" t="s">
        <v>2047</v>
      </c>
      <c r="C1889" s="832" t="s">
        <v>2054</v>
      </c>
      <c r="D1889" s="833" t="s">
        <v>3990</v>
      </c>
      <c r="E1889" s="834" t="s">
        <v>2082</v>
      </c>
      <c r="F1889" s="832" t="s">
        <v>2050</v>
      </c>
      <c r="G1889" s="832" t="s">
        <v>2647</v>
      </c>
      <c r="H1889" s="832" t="s">
        <v>576</v>
      </c>
      <c r="I1889" s="832" t="s">
        <v>2648</v>
      </c>
      <c r="J1889" s="832" t="s">
        <v>2649</v>
      </c>
      <c r="K1889" s="832" t="s">
        <v>2650</v>
      </c>
      <c r="L1889" s="835">
        <v>900</v>
      </c>
      <c r="M1889" s="835">
        <v>101700</v>
      </c>
      <c r="N1889" s="832">
        <v>113</v>
      </c>
      <c r="O1889" s="836">
        <v>113</v>
      </c>
      <c r="P1889" s="835">
        <v>101700</v>
      </c>
      <c r="Q1889" s="837">
        <v>1</v>
      </c>
      <c r="R1889" s="832">
        <v>113</v>
      </c>
      <c r="S1889" s="837">
        <v>1</v>
      </c>
      <c r="T1889" s="836">
        <v>113</v>
      </c>
      <c r="U1889" s="838">
        <v>1</v>
      </c>
    </row>
    <row r="1890" spans="1:21" ht="14.4" customHeight="1" x14ac:dyDescent="0.3">
      <c r="A1890" s="831">
        <v>4</v>
      </c>
      <c r="B1890" s="832" t="s">
        <v>2047</v>
      </c>
      <c r="C1890" s="832" t="s">
        <v>2054</v>
      </c>
      <c r="D1890" s="833" t="s">
        <v>3990</v>
      </c>
      <c r="E1890" s="834" t="s">
        <v>2082</v>
      </c>
      <c r="F1890" s="832" t="s">
        <v>2050</v>
      </c>
      <c r="G1890" s="832" t="s">
        <v>2647</v>
      </c>
      <c r="H1890" s="832" t="s">
        <v>576</v>
      </c>
      <c r="I1890" s="832" t="s">
        <v>2730</v>
      </c>
      <c r="J1890" s="832" t="s">
        <v>2731</v>
      </c>
      <c r="K1890" s="832" t="s">
        <v>2732</v>
      </c>
      <c r="L1890" s="835">
        <v>378.48</v>
      </c>
      <c r="M1890" s="835">
        <v>1892.4</v>
      </c>
      <c r="N1890" s="832">
        <v>5</v>
      </c>
      <c r="O1890" s="836">
        <v>5</v>
      </c>
      <c r="P1890" s="835">
        <v>1892.4</v>
      </c>
      <c r="Q1890" s="837">
        <v>1</v>
      </c>
      <c r="R1890" s="832">
        <v>5</v>
      </c>
      <c r="S1890" s="837">
        <v>1</v>
      </c>
      <c r="T1890" s="836">
        <v>5</v>
      </c>
      <c r="U1890" s="838">
        <v>1</v>
      </c>
    </row>
    <row r="1891" spans="1:21" ht="14.4" customHeight="1" x14ac:dyDescent="0.3">
      <c r="A1891" s="831">
        <v>4</v>
      </c>
      <c r="B1891" s="832" t="s">
        <v>2047</v>
      </c>
      <c r="C1891" s="832" t="s">
        <v>2054</v>
      </c>
      <c r="D1891" s="833" t="s">
        <v>3990</v>
      </c>
      <c r="E1891" s="834" t="s">
        <v>2082</v>
      </c>
      <c r="F1891" s="832" t="s">
        <v>2050</v>
      </c>
      <c r="G1891" s="832" t="s">
        <v>2647</v>
      </c>
      <c r="H1891" s="832" t="s">
        <v>576</v>
      </c>
      <c r="I1891" s="832" t="s">
        <v>2651</v>
      </c>
      <c r="J1891" s="832" t="s">
        <v>2652</v>
      </c>
      <c r="K1891" s="832" t="s">
        <v>2653</v>
      </c>
      <c r="L1891" s="835">
        <v>378.48</v>
      </c>
      <c r="M1891" s="835">
        <v>1892.4</v>
      </c>
      <c r="N1891" s="832">
        <v>5</v>
      </c>
      <c r="O1891" s="836">
        <v>5</v>
      </c>
      <c r="P1891" s="835">
        <v>1892.4</v>
      </c>
      <c r="Q1891" s="837">
        <v>1</v>
      </c>
      <c r="R1891" s="832">
        <v>5</v>
      </c>
      <c r="S1891" s="837">
        <v>1</v>
      </c>
      <c r="T1891" s="836">
        <v>5</v>
      </c>
      <c r="U1891" s="838">
        <v>1</v>
      </c>
    </row>
    <row r="1892" spans="1:21" ht="14.4" customHeight="1" x14ac:dyDescent="0.3">
      <c r="A1892" s="831">
        <v>4</v>
      </c>
      <c r="B1892" s="832" t="s">
        <v>2047</v>
      </c>
      <c r="C1892" s="832" t="s">
        <v>2054</v>
      </c>
      <c r="D1892" s="833" t="s">
        <v>3990</v>
      </c>
      <c r="E1892" s="834" t="s">
        <v>2082</v>
      </c>
      <c r="F1892" s="832" t="s">
        <v>2050</v>
      </c>
      <c r="G1892" s="832" t="s">
        <v>2647</v>
      </c>
      <c r="H1892" s="832" t="s">
        <v>576</v>
      </c>
      <c r="I1892" s="832" t="s">
        <v>2733</v>
      </c>
      <c r="J1892" s="832" t="s">
        <v>2734</v>
      </c>
      <c r="K1892" s="832" t="s">
        <v>2735</v>
      </c>
      <c r="L1892" s="835">
        <v>378.48</v>
      </c>
      <c r="M1892" s="835">
        <v>1513.92</v>
      </c>
      <c r="N1892" s="832">
        <v>4</v>
      </c>
      <c r="O1892" s="836">
        <v>4</v>
      </c>
      <c r="P1892" s="835">
        <v>1513.92</v>
      </c>
      <c r="Q1892" s="837">
        <v>1</v>
      </c>
      <c r="R1892" s="832">
        <v>4</v>
      </c>
      <c r="S1892" s="837">
        <v>1</v>
      </c>
      <c r="T1892" s="836">
        <v>4</v>
      </c>
      <c r="U1892" s="838">
        <v>1</v>
      </c>
    </row>
    <row r="1893" spans="1:21" ht="14.4" customHeight="1" x14ac:dyDescent="0.3">
      <c r="A1893" s="831">
        <v>4</v>
      </c>
      <c r="B1893" s="832" t="s">
        <v>2047</v>
      </c>
      <c r="C1893" s="832" t="s">
        <v>2054</v>
      </c>
      <c r="D1893" s="833" t="s">
        <v>3990</v>
      </c>
      <c r="E1893" s="834" t="s">
        <v>2082</v>
      </c>
      <c r="F1893" s="832" t="s">
        <v>2050</v>
      </c>
      <c r="G1893" s="832" t="s">
        <v>2647</v>
      </c>
      <c r="H1893" s="832" t="s">
        <v>576</v>
      </c>
      <c r="I1893" s="832" t="s">
        <v>2654</v>
      </c>
      <c r="J1893" s="832" t="s">
        <v>2655</v>
      </c>
      <c r="K1893" s="832" t="s">
        <v>2656</v>
      </c>
      <c r="L1893" s="835">
        <v>906.78</v>
      </c>
      <c r="M1893" s="835">
        <v>1813.56</v>
      </c>
      <c r="N1893" s="832">
        <v>2</v>
      </c>
      <c r="O1893" s="836">
        <v>2</v>
      </c>
      <c r="P1893" s="835">
        <v>1813.56</v>
      </c>
      <c r="Q1893" s="837">
        <v>1</v>
      </c>
      <c r="R1893" s="832">
        <v>2</v>
      </c>
      <c r="S1893" s="837">
        <v>1</v>
      </c>
      <c r="T1893" s="836">
        <v>2</v>
      </c>
      <c r="U1893" s="838">
        <v>1</v>
      </c>
    </row>
    <row r="1894" spans="1:21" ht="14.4" customHeight="1" x14ac:dyDescent="0.3">
      <c r="A1894" s="831">
        <v>4</v>
      </c>
      <c r="B1894" s="832" t="s">
        <v>2047</v>
      </c>
      <c r="C1894" s="832" t="s">
        <v>2054</v>
      </c>
      <c r="D1894" s="833" t="s">
        <v>3990</v>
      </c>
      <c r="E1894" s="834" t="s">
        <v>2082</v>
      </c>
      <c r="F1894" s="832" t="s">
        <v>2050</v>
      </c>
      <c r="G1894" s="832" t="s">
        <v>2647</v>
      </c>
      <c r="H1894" s="832" t="s">
        <v>576</v>
      </c>
      <c r="I1894" s="832" t="s">
        <v>3917</v>
      </c>
      <c r="J1894" s="832" t="s">
        <v>3918</v>
      </c>
      <c r="K1894" s="832" t="s">
        <v>3919</v>
      </c>
      <c r="L1894" s="835">
        <v>100</v>
      </c>
      <c r="M1894" s="835">
        <v>100</v>
      </c>
      <c r="N1894" s="832">
        <v>1</v>
      </c>
      <c r="O1894" s="836">
        <v>1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4</v>
      </c>
      <c r="B1895" s="832" t="s">
        <v>2047</v>
      </c>
      <c r="C1895" s="832" t="s">
        <v>2054</v>
      </c>
      <c r="D1895" s="833" t="s">
        <v>3990</v>
      </c>
      <c r="E1895" s="834" t="s">
        <v>2072</v>
      </c>
      <c r="F1895" s="832" t="s">
        <v>2048</v>
      </c>
      <c r="G1895" s="832" t="s">
        <v>2201</v>
      </c>
      <c r="H1895" s="832" t="s">
        <v>576</v>
      </c>
      <c r="I1895" s="832" t="s">
        <v>2202</v>
      </c>
      <c r="J1895" s="832" t="s">
        <v>949</v>
      </c>
      <c r="K1895" s="832" t="s">
        <v>2203</v>
      </c>
      <c r="L1895" s="835">
        <v>385.3</v>
      </c>
      <c r="M1895" s="835">
        <v>1155.9000000000001</v>
      </c>
      <c r="N1895" s="832">
        <v>3</v>
      </c>
      <c r="O1895" s="836">
        <v>0.5</v>
      </c>
      <c r="P1895" s="835">
        <v>1155.9000000000001</v>
      </c>
      <c r="Q1895" s="837">
        <v>1</v>
      </c>
      <c r="R1895" s="832">
        <v>3</v>
      </c>
      <c r="S1895" s="837">
        <v>1</v>
      </c>
      <c r="T1895" s="836">
        <v>0.5</v>
      </c>
      <c r="U1895" s="838">
        <v>1</v>
      </c>
    </row>
    <row r="1896" spans="1:21" ht="14.4" customHeight="1" x14ac:dyDescent="0.3">
      <c r="A1896" s="831">
        <v>4</v>
      </c>
      <c r="B1896" s="832" t="s">
        <v>2047</v>
      </c>
      <c r="C1896" s="832" t="s">
        <v>2054</v>
      </c>
      <c r="D1896" s="833" t="s">
        <v>3990</v>
      </c>
      <c r="E1896" s="834" t="s">
        <v>2072</v>
      </c>
      <c r="F1896" s="832" t="s">
        <v>2048</v>
      </c>
      <c r="G1896" s="832" t="s">
        <v>2810</v>
      </c>
      <c r="H1896" s="832" t="s">
        <v>628</v>
      </c>
      <c r="I1896" s="832" t="s">
        <v>2035</v>
      </c>
      <c r="J1896" s="832" t="s">
        <v>1840</v>
      </c>
      <c r="K1896" s="832" t="s">
        <v>2036</v>
      </c>
      <c r="L1896" s="835">
        <v>9.4</v>
      </c>
      <c r="M1896" s="835">
        <v>9.4</v>
      </c>
      <c r="N1896" s="832">
        <v>1</v>
      </c>
      <c r="O1896" s="836">
        <v>0.5</v>
      </c>
      <c r="P1896" s="835">
        <v>9.4</v>
      </c>
      <c r="Q1896" s="837">
        <v>1</v>
      </c>
      <c r="R1896" s="832">
        <v>1</v>
      </c>
      <c r="S1896" s="837">
        <v>1</v>
      </c>
      <c r="T1896" s="836">
        <v>0.5</v>
      </c>
      <c r="U1896" s="838">
        <v>1</v>
      </c>
    </row>
    <row r="1897" spans="1:21" ht="14.4" customHeight="1" x14ac:dyDescent="0.3">
      <c r="A1897" s="831">
        <v>4</v>
      </c>
      <c r="B1897" s="832" t="s">
        <v>2047</v>
      </c>
      <c r="C1897" s="832" t="s">
        <v>2054</v>
      </c>
      <c r="D1897" s="833" t="s">
        <v>3990</v>
      </c>
      <c r="E1897" s="834" t="s">
        <v>2072</v>
      </c>
      <c r="F1897" s="832" t="s">
        <v>2048</v>
      </c>
      <c r="G1897" s="832" t="s">
        <v>2746</v>
      </c>
      <c r="H1897" s="832" t="s">
        <v>576</v>
      </c>
      <c r="I1897" s="832" t="s">
        <v>3920</v>
      </c>
      <c r="J1897" s="832" t="s">
        <v>828</v>
      </c>
      <c r="K1897" s="832" t="s">
        <v>3921</v>
      </c>
      <c r="L1897" s="835">
        <v>0</v>
      </c>
      <c r="M1897" s="835">
        <v>0</v>
      </c>
      <c r="N1897" s="832">
        <v>1</v>
      </c>
      <c r="O1897" s="836">
        <v>1</v>
      </c>
      <c r="P1897" s="835">
        <v>0</v>
      </c>
      <c r="Q1897" s="837"/>
      <c r="R1897" s="832">
        <v>1</v>
      </c>
      <c r="S1897" s="837">
        <v>1</v>
      </c>
      <c r="T1897" s="836">
        <v>1</v>
      </c>
      <c r="U1897" s="838">
        <v>1</v>
      </c>
    </row>
    <row r="1898" spans="1:21" ht="14.4" customHeight="1" x14ac:dyDescent="0.3">
      <c r="A1898" s="831">
        <v>4</v>
      </c>
      <c r="B1898" s="832" t="s">
        <v>2047</v>
      </c>
      <c r="C1898" s="832" t="s">
        <v>2054</v>
      </c>
      <c r="D1898" s="833" t="s">
        <v>3990</v>
      </c>
      <c r="E1898" s="834" t="s">
        <v>2072</v>
      </c>
      <c r="F1898" s="832" t="s">
        <v>2048</v>
      </c>
      <c r="G1898" s="832" t="s">
        <v>3223</v>
      </c>
      <c r="H1898" s="832" t="s">
        <v>576</v>
      </c>
      <c r="I1898" s="832" t="s">
        <v>3224</v>
      </c>
      <c r="J1898" s="832" t="s">
        <v>3225</v>
      </c>
      <c r="K1898" s="832" t="s">
        <v>3226</v>
      </c>
      <c r="L1898" s="835">
        <v>0</v>
      </c>
      <c r="M1898" s="835">
        <v>0</v>
      </c>
      <c r="N1898" s="832">
        <v>1</v>
      </c>
      <c r="O1898" s="836">
        <v>0.5</v>
      </c>
      <c r="P1898" s="835">
        <v>0</v>
      </c>
      <c r="Q1898" s="837"/>
      <c r="R1898" s="832">
        <v>1</v>
      </c>
      <c r="S1898" s="837">
        <v>1</v>
      </c>
      <c r="T1898" s="836">
        <v>0.5</v>
      </c>
      <c r="U1898" s="838">
        <v>1</v>
      </c>
    </row>
    <row r="1899" spans="1:21" ht="14.4" customHeight="1" x14ac:dyDescent="0.3">
      <c r="A1899" s="831">
        <v>4</v>
      </c>
      <c r="B1899" s="832" t="s">
        <v>2047</v>
      </c>
      <c r="C1899" s="832" t="s">
        <v>2054</v>
      </c>
      <c r="D1899" s="833" t="s">
        <v>3990</v>
      </c>
      <c r="E1899" s="834" t="s">
        <v>2072</v>
      </c>
      <c r="F1899" s="832" t="s">
        <v>2048</v>
      </c>
      <c r="G1899" s="832" t="s">
        <v>2211</v>
      </c>
      <c r="H1899" s="832" t="s">
        <v>576</v>
      </c>
      <c r="I1899" s="832" t="s">
        <v>2761</v>
      </c>
      <c r="J1899" s="832" t="s">
        <v>707</v>
      </c>
      <c r="K1899" s="832" t="s">
        <v>2762</v>
      </c>
      <c r="L1899" s="835">
        <v>35.25</v>
      </c>
      <c r="M1899" s="835">
        <v>35.25</v>
      </c>
      <c r="N1899" s="832">
        <v>1</v>
      </c>
      <c r="O1899" s="836">
        <v>0.5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4</v>
      </c>
      <c r="B1900" s="832" t="s">
        <v>2047</v>
      </c>
      <c r="C1900" s="832" t="s">
        <v>2054</v>
      </c>
      <c r="D1900" s="833" t="s">
        <v>3990</v>
      </c>
      <c r="E1900" s="834" t="s">
        <v>2072</v>
      </c>
      <c r="F1900" s="832" t="s">
        <v>2048</v>
      </c>
      <c r="G1900" s="832" t="s">
        <v>2211</v>
      </c>
      <c r="H1900" s="832" t="s">
        <v>576</v>
      </c>
      <c r="I1900" s="832" t="s">
        <v>2871</v>
      </c>
      <c r="J1900" s="832" t="s">
        <v>2872</v>
      </c>
      <c r="K1900" s="832" t="s">
        <v>2873</v>
      </c>
      <c r="L1900" s="835">
        <v>234.94</v>
      </c>
      <c r="M1900" s="835">
        <v>469.88</v>
      </c>
      <c r="N1900" s="832">
        <v>2</v>
      </c>
      <c r="O1900" s="836">
        <v>1</v>
      </c>
      <c r="P1900" s="835">
        <v>469.88</v>
      </c>
      <c r="Q1900" s="837">
        <v>1</v>
      </c>
      <c r="R1900" s="832">
        <v>2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4</v>
      </c>
      <c r="B1901" s="832" t="s">
        <v>2047</v>
      </c>
      <c r="C1901" s="832" t="s">
        <v>2054</v>
      </c>
      <c r="D1901" s="833" t="s">
        <v>3990</v>
      </c>
      <c r="E1901" s="834" t="s">
        <v>2072</v>
      </c>
      <c r="F1901" s="832" t="s">
        <v>2048</v>
      </c>
      <c r="G1901" s="832" t="s">
        <v>2174</v>
      </c>
      <c r="H1901" s="832" t="s">
        <v>576</v>
      </c>
      <c r="I1901" s="832" t="s">
        <v>3343</v>
      </c>
      <c r="J1901" s="832" t="s">
        <v>693</v>
      </c>
      <c r="K1901" s="832" t="s">
        <v>2176</v>
      </c>
      <c r="L1901" s="835">
        <v>182.22</v>
      </c>
      <c r="M1901" s="835">
        <v>182.22</v>
      </c>
      <c r="N1901" s="832">
        <v>1</v>
      </c>
      <c r="O1901" s="836">
        <v>0.5</v>
      </c>
      <c r="P1901" s="835">
        <v>182.22</v>
      </c>
      <c r="Q1901" s="837">
        <v>1</v>
      </c>
      <c r="R1901" s="832">
        <v>1</v>
      </c>
      <c r="S1901" s="837">
        <v>1</v>
      </c>
      <c r="T1901" s="836">
        <v>0.5</v>
      </c>
      <c r="U1901" s="838">
        <v>1</v>
      </c>
    </row>
    <row r="1902" spans="1:21" ht="14.4" customHeight="1" x14ac:dyDescent="0.3">
      <c r="A1902" s="831">
        <v>4</v>
      </c>
      <c r="B1902" s="832" t="s">
        <v>2047</v>
      </c>
      <c r="C1902" s="832" t="s">
        <v>2054</v>
      </c>
      <c r="D1902" s="833" t="s">
        <v>3990</v>
      </c>
      <c r="E1902" s="834" t="s">
        <v>2072</v>
      </c>
      <c r="F1902" s="832" t="s">
        <v>2048</v>
      </c>
      <c r="G1902" s="832" t="s">
        <v>2174</v>
      </c>
      <c r="H1902" s="832" t="s">
        <v>576</v>
      </c>
      <c r="I1902" s="832" t="s">
        <v>2175</v>
      </c>
      <c r="J1902" s="832" t="s">
        <v>693</v>
      </c>
      <c r="K1902" s="832" t="s">
        <v>2176</v>
      </c>
      <c r="L1902" s="835">
        <v>182.22</v>
      </c>
      <c r="M1902" s="835">
        <v>182.22</v>
      </c>
      <c r="N1902" s="832">
        <v>1</v>
      </c>
      <c r="O1902" s="836">
        <v>0.5</v>
      </c>
      <c r="P1902" s="835">
        <v>182.22</v>
      </c>
      <c r="Q1902" s="837">
        <v>1</v>
      </c>
      <c r="R1902" s="832">
        <v>1</v>
      </c>
      <c r="S1902" s="837">
        <v>1</v>
      </c>
      <c r="T1902" s="836">
        <v>0.5</v>
      </c>
      <c r="U1902" s="838">
        <v>1</v>
      </c>
    </row>
    <row r="1903" spans="1:21" ht="14.4" customHeight="1" x14ac:dyDescent="0.3">
      <c r="A1903" s="831">
        <v>4</v>
      </c>
      <c r="B1903" s="832" t="s">
        <v>2047</v>
      </c>
      <c r="C1903" s="832" t="s">
        <v>2054</v>
      </c>
      <c r="D1903" s="833" t="s">
        <v>3990</v>
      </c>
      <c r="E1903" s="834" t="s">
        <v>2072</v>
      </c>
      <c r="F1903" s="832" t="s">
        <v>2048</v>
      </c>
      <c r="G1903" s="832" t="s">
        <v>3388</v>
      </c>
      <c r="H1903" s="832" t="s">
        <v>576</v>
      </c>
      <c r="I1903" s="832" t="s">
        <v>3389</v>
      </c>
      <c r="J1903" s="832" t="s">
        <v>3390</v>
      </c>
      <c r="K1903" s="832" t="s">
        <v>3391</v>
      </c>
      <c r="L1903" s="835">
        <v>121.07</v>
      </c>
      <c r="M1903" s="835">
        <v>242.14</v>
      </c>
      <c r="N1903" s="832">
        <v>2</v>
      </c>
      <c r="O1903" s="836">
        <v>1.5</v>
      </c>
      <c r="P1903" s="835">
        <v>242.14</v>
      </c>
      <c r="Q1903" s="837">
        <v>1</v>
      </c>
      <c r="R1903" s="832">
        <v>2</v>
      </c>
      <c r="S1903" s="837">
        <v>1</v>
      </c>
      <c r="T1903" s="836">
        <v>1.5</v>
      </c>
      <c r="U1903" s="838">
        <v>1</v>
      </c>
    </row>
    <row r="1904" spans="1:21" ht="14.4" customHeight="1" x14ac:dyDescent="0.3">
      <c r="A1904" s="831">
        <v>4</v>
      </c>
      <c r="B1904" s="832" t="s">
        <v>2047</v>
      </c>
      <c r="C1904" s="832" t="s">
        <v>2054</v>
      </c>
      <c r="D1904" s="833" t="s">
        <v>3990</v>
      </c>
      <c r="E1904" s="834" t="s">
        <v>2072</v>
      </c>
      <c r="F1904" s="832" t="s">
        <v>2048</v>
      </c>
      <c r="G1904" s="832" t="s">
        <v>3286</v>
      </c>
      <c r="H1904" s="832" t="s">
        <v>576</v>
      </c>
      <c r="I1904" s="832" t="s">
        <v>3449</v>
      </c>
      <c r="J1904" s="832" t="s">
        <v>808</v>
      </c>
      <c r="K1904" s="832" t="s">
        <v>810</v>
      </c>
      <c r="L1904" s="835">
        <v>105.63</v>
      </c>
      <c r="M1904" s="835">
        <v>211.26</v>
      </c>
      <c r="N1904" s="832">
        <v>2</v>
      </c>
      <c r="O1904" s="836">
        <v>1</v>
      </c>
      <c r="P1904" s="835">
        <v>211.26</v>
      </c>
      <c r="Q1904" s="837">
        <v>1</v>
      </c>
      <c r="R1904" s="832">
        <v>2</v>
      </c>
      <c r="S1904" s="837">
        <v>1</v>
      </c>
      <c r="T1904" s="836">
        <v>1</v>
      </c>
      <c r="U1904" s="838">
        <v>1</v>
      </c>
    </row>
    <row r="1905" spans="1:21" ht="14.4" customHeight="1" x14ac:dyDescent="0.3">
      <c r="A1905" s="831">
        <v>4</v>
      </c>
      <c r="B1905" s="832" t="s">
        <v>2047</v>
      </c>
      <c r="C1905" s="832" t="s">
        <v>2054</v>
      </c>
      <c r="D1905" s="833" t="s">
        <v>3990</v>
      </c>
      <c r="E1905" s="834" t="s">
        <v>2072</v>
      </c>
      <c r="F1905" s="832" t="s">
        <v>2048</v>
      </c>
      <c r="G1905" s="832" t="s">
        <v>3286</v>
      </c>
      <c r="H1905" s="832" t="s">
        <v>576</v>
      </c>
      <c r="I1905" s="832" t="s">
        <v>3287</v>
      </c>
      <c r="J1905" s="832" t="s">
        <v>808</v>
      </c>
      <c r="K1905" s="832" t="s">
        <v>810</v>
      </c>
      <c r="L1905" s="835">
        <v>105.63</v>
      </c>
      <c r="M1905" s="835">
        <v>105.63</v>
      </c>
      <c r="N1905" s="832">
        <v>1</v>
      </c>
      <c r="O1905" s="836">
        <v>0.5</v>
      </c>
      <c r="P1905" s="835">
        <v>105.63</v>
      </c>
      <c r="Q1905" s="837">
        <v>1</v>
      </c>
      <c r="R1905" s="832">
        <v>1</v>
      </c>
      <c r="S1905" s="837">
        <v>1</v>
      </c>
      <c r="T1905" s="836">
        <v>0.5</v>
      </c>
      <c r="U1905" s="838">
        <v>1</v>
      </c>
    </row>
    <row r="1906" spans="1:21" ht="14.4" customHeight="1" x14ac:dyDescent="0.3">
      <c r="A1906" s="831">
        <v>4</v>
      </c>
      <c r="B1906" s="832" t="s">
        <v>2047</v>
      </c>
      <c r="C1906" s="832" t="s">
        <v>2054</v>
      </c>
      <c r="D1906" s="833" t="s">
        <v>3990</v>
      </c>
      <c r="E1906" s="834" t="s">
        <v>2072</v>
      </c>
      <c r="F1906" s="832" t="s">
        <v>2048</v>
      </c>
      <c r="G1906" s="832" t="s">
        <v>2139</v>
      </c>
      <c r="H1906" s="832" t="s">
        <v>576</v>
      </c>
      <c r="I1906" s="832" t="s">
        <v>2140</v>
      </c>
      <c r="J1906" s="832" t="s">
        <v>806</v>
      </c>
      <c r="K1906" s="832" t="s">
        <v>2141</v>
      </c>
      <c r="L1906" s="835">
        <v>45.03</v>
      </c>
      <c r="M1906" s="835">
        <v>135.09</v>
      </c>
      <c r="N1906" s="832">
        <v>3</v>
      </c>
      <c r="O1906" s="836">
        <v>0.5</v>
      </c>
      <c r="P1906" s="835">
        <v>135.09</v>
      </c>
      <c r="Q1906" s="837">
        <v>1</v>
      </c>
      <c r="R1906" s="832">
        <v>3</v>
      </c>
      <c r="S1906" s="837">
        <v>1</v>
      </c>
      <c r="T1906" s="836">
        <v>0.5</v>
      </c>
      <c r="U1906" s="838">
        <v>1</v>
      </c>
    </row>
    <row r="1907" spans="1:21" ht="14.4" customHeight="1" x14ac:dyDescent="0.3">
      <c r="A1907" s="831">
        <v>4</v>
      </c>
      <c r="B1907" s="832" t="s">
        <v>2047</v>
      </c>
      <c r="C1907" s="832" t="s">
        <v>2054</v>
      </c>
      <c r="D1907" s="833" t="s">
        <v>3990</v>
      </c>
      <c r="E1907" s="834" t="s">
        <v>2072</v>
      </c>
      <c r="F1907" s="832" t="s">
        <v>2048</v>
      </c>
      <c r="G1907" s="832" t="s">
        <v>2685</v>
      </c>
      <c r="H1907" s="832" t="s">
        <v>576</v>
      </c>
      <c r="I1907" s="832" t="s">
        <v>3403</v>
      </c>
      <c r="J1907" s="832" t="s">
        <v>3404</v>
      </c>
      <c r="K1907" s="832" t="s">
        <v>3405</v>
      </c>
      <c r="L1907" s="835">
        <v>89.91</v>
      </c>
      <c r="M1907" s="835">
        <v>89.91</v>
      </c>
      <c r="N1907" s="832">
        <v>1</v>
      </c>
      <c r="O1907" s="836">
        <v>1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4</v>
      </c>
      <c r="B1908" s="832" t="s">
        <v>2047</v>
      </c>
      <c r="C1908" s="832" t="s">
        <v>2054</v>
      </c>
      <c r="D1908" s="833" t="s">
        <v>3990</v>
      </c>
      <c r="E1908" s="834" t="s">
        <v>2072</v>
      </c>
      <c r="F1908" s="832" t="s">
        <v>2048</v>
      </c>
      <c r="G1908" s="832" t="s">
        <v>2132</v>
      </c>
      <c r="H1908" s="832" t="s">
        <v>576</v>
      </c>
      <c r="I1908" s="832" t="s">
        <v>2133</v>
      </c>
      <c r="J1908" s="832" t="s">
        <v>2134</v>
      </c>
      <c r="K1908" s="832" t="s">
        <v>2135</v>
      </c>
      <c r="L1908" s="835">
        <v>111.72</v>
      </c>
      <c r="M1908" s="835">
        <v>111.72</v>
      </c>
      <c r="N1908" s="832">
        <v>1</v>
      </c>
      <c r="O1908" s="836">
        <v>1</v>
      </c>
      <c r="P1908" s="835">
        <v>111.72</v>
      </c>
      <c r="Q1908" s="837">
        <v>1</v>
      </c>
      <c r="R1908" s="832">
        <v>1</v>
      </c>
      <c r="S1908" s="837">
        <v>1</v>
      </c>
      <c r="T1908" s="836">
        <v>1</v>
      </c>
      <c r="U1908" s="838">
        <v>1</v>
      </c>
    </row>
    <row r="1909" spans="1:21" ht="14.4" customHeight="1" x14ac:dyDescent="0.3">
      <c r="A1909" s="831">
        <v>4</v>
      </c>
      <c r="B1909" s="832" t="s">
        <v>2047</v>
      </c>
      <c r="C1909" s="832" t="s">
        <v>2054</v>
      </c>
      <c r="D1909" s="833" t="s">
        <v>3990</v>
      </c>
      <c r="E1909" s="834" t="s">
        <v>2072</v>
      </c>
      <c r="F1909" s="832" t="s">
        <v>2048</v>
      </c>
      <c r="G1909" s="832" t="s">
        <v>2132</v>
      </c>
      <c r="H1909" s="832" t="s">
        <v>576</v>
      </c>
      <c r="I1909" s="832" t="s">
        <v>3922</v>
      </c>
      <c r="J1909" s="832" t="s">
        <v>2134</v>
      </c>
      <c r="K1909" s="832" t="s">
        <v>2135</v>
      </c>
      <c r="L1909" s="835">
        <v>111.72</v>
      </c>
      <c r="M1909" s="835">
        <v>111.72</v>
      </c>
      <c r="N1909" s="832">
        <v>1</v>
      </c>
      <c r="O1909" s="836">
        <v>1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4</v>
      </c>
      <c r="B1910" s="832" t="s">
        <v>2047</v>
      </c>
      <c r="C1910" s="832" t="s">
        <v>2054</v>
      </c>
      <c r="D1910" s="833" t="s">
        <v>3990</v>
      </c>
      <c r="E1910" s="834" t="s">
        <v>2072</v>
      </c>
      <c r="F1910" s="832" t="s">
        <v>2048</v>
      </c>
      <c r="G1910" s="832" t="s">
        <v>2219</v>
      </c>
      <c r="H1910" s="832" t="s">
        <v>576</v>
      </c>
      <c r="I1910" s="832" t="s">
        <v>2220</v>
      </c>
      <c r="J1910" s="832" t="s">
        <v>2221</v>
      </c>
      <c r="K1910" s="832" t="s">
        <v>2222</v>
      </c>
      <c r="L1910" s="835">
        <v>132.97999999999999</v>
      </c>
      <c r="M1910" s="835">
        <v>132.97999999999999</v>
      </c>
      <c r="N1910" s="832">
        <v>1</v>
      </c>
      <c r="O1910" s="836">
        <v>1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4</v>
      </c>
      <c r="B1911" s="832" t="s">
        <v>2047</v>
      </c>
      <c r="C1911" s="832" t="s">
        <v>2054</v>
      </c>
      <c r="D1911" s="833" t="s">
        <v>3990</v>
      </c>
      <c r="E1911" s="834" t="s">
        <v>2072</v>
      </c>
      <c r="F1911" s="832" t="s">
        <v>2048</v>
      </c>
      <c r="G1911" s="832" t="s">
        <v>3291</v>
      </c>
      <c r="H1911" s="832" t="s">
        <v>628</v>
      </c>
      <c r="I1911" s="832" t="s">
        <v>3292</v>
      </c>
      <c r="J1911" s="832" t="s">
        <v>1873</v>
      </c>
      <c r="K1911" s="832" t="s">
        <v>3293</v>
      </c>
      <c r="L1911" s="835">
        <v>186.87</v>
      </c>
      <c r="M1911" s="835">
        <v>373.74</v>
      </c>
      <c r="N1911" s="832">
        <v>2</v>
      </c>
      <c r="O1911" s="836">
        <v>1</v>
      </c>
      <c r="P1911" s="835">
        <v>373.74</v>
      </c>
      <c r="Q1911" s="837">
        <v>1</v>
      </c>
      <c r="R1911" s="832">
        <v>2</v>
      </c>
      <c r="S1911" s="837">
        <v>1</v>
      </c>
      <c r="T1911" s="836">
        <v>1</v>
      </c>
      <c r="U1911" s="838">
        <v>1</v>
      </c>
    </row>
    <row r="1912" spans="1:21" ht="14.4" customHeight="1" x14ac:dyDescent="0.3">
      <c r="A1912" s="831">
        <v>4</v>
      </c>
      <c r="B1912" s="832" t="s">
        <v>2047</v>
      </c>
      <c r="C1912" s="832" t="s">
        <v>2054</v>
      </c>
      <c r="D1912" s="833" t="s">
        <v>3990</v>
      </c>
      <c r="E1912" s="834" t="s">
        <v>2072</v>
      </c>
      <c r="F1912" s="832" t="s">
        <v>2048</v>
      </c>
      <c r="G1912" s="832" t="s">
        <v>3923</v>
      </c>
      <c r="H1912" s="832" t="s">
        <v>576</v>
      </c>
      <c r="I1912" s="832" t="s">
        <v>3924</v>
      </c>
      <c r="J1912" s="832" t="s">
        <v>3925</v>
      </c>
      <c r="K1912" s="832" t="s">
        <v>3926</v>
      </c>
      <c r="L1912" s="835">
        <v>54.36</v>
      </c>
      <c r="M1912" s="835">
        <v>54.36</v>
      </c>
      <c r="N1912" s="832">
        <v>1</v>
      </c>
      <c r="O1912" s="836">
        <v>0.5</v>
      </c>
      <c r="P1912" s="835">
        <v>54.36</v>
      </c>
      <c r="Q1912" s="837">
        <v>1</v>
      </c>
      <c r="R1912" s="832">
        <v>1</v>
      </c>
      <c r="S1912" s="837">
        <v>1</v>
      </c>
      <c r="T1912" s="836">
        <v>0.5</v>
      </c>
      <c r="U1912" s="838">
        <v>1</v>
      </c>
    </row>
    <row r="1913" spans="1:21" ht="14.4" customHeight="1" x14ac:dyDescent="0.3">
      <c r="A1913" s="831">
        <v>4</v>
      </c>
      <c r="B1913" s="832" t="s">
        <v>2047</v>
      </c>
      <c r="C1913" s="832" t="s">
        <v>2054</v>
      </c>
      <c r="D1913" s="833" t="s">
        <v>3990</v>
      </c>
      <c r="E1913" s="834" t="s">
        <v>2072</v>
      </c>
      <c r="F1913" s="832" t="s">
        <v>2048</v>
      </c>
      <c r="G1913" s="832" t="s">
        <v>3149</v>
      </c>
      <c r="H1913" s="832" t="s">
        <v>576</v>
      </c>
      <c r="I1913" s="832" t="s">
        <v>3150</v>
      </c>
      <c r="J1913" s="832" t="s">
        <v>1234</v>
      </c>
      <c r="K1913" s="832" t="s">
        <v>3151</v>
      </c>
      <c r="L1913" s="835">
        <v>760.22</v>
      </c>
      <c r="M1913" s="835">
        <v>11403.3</v>
      </c>
      <c r="N1913" s="832">
        <v>15</v>
      </c>
      <c r="O1913" s="836">
        <v>5.5</v>
      </c>
      <c r="P1913" s="835">
        <v>7602.2</v>
      </c>
      <c r="Q1913" s="837">
        <v>0.66666666666666674</v>
      </c>
      <c r="R1913" s="832">
        <v>10</v>
      </c>
      <c r="S1913" s="837">
        <v>0.66666666666666663</v>
      </c>
      <c r="T1913" s="836">
        <v>3.5</v>
      </c>
      <c r="U1913" s="838">
        <v>0.63636363636363635</v>
      </c>
    </row>
    <row r="1914" spans="1:21" ht="14.4" customHeight="1" x14ac:dyDescent="0.3">
      <c r="A1914" s="831">
        <v>4</v>
      </c>
      <c r="B1914" s="832" t="s">
        <v>2047</v>
      </c>
      <c r="C1914" s="832" t="s">
        <v>2054</v>
      </c>
      <c r="D1914" s="833" t="s">
        <v>3990</v>
      </c>
      <c r="E1914" s="834" t="s">
        <v>2072</v>
      </c>
      <c r="F1914" s="832" t="s">
        <v>2048</v>
      </c>
      <c r="G1914" s="832" t="s">
        <v>2818</v>
      </c>
      <c r="H1914" s="832" t="s">
        <v>628</v>
      </c>
      <c r="I1914" s="832" t="s">
        <v>2819</v>
      </c>
      <c r="J1914" s="832" t="s">
        <v>2820</v>
      </c>
      <c r="K1914" s="832" t="s">
        <v>2821</v>
      </c>
      <c r="L1914" s="835">
        <v>64.5</v>
      </c>
      <c r="M1914" s="835">
        <v>129</v>
      </c>
      <c r="N1914" s="832">
        <v>2</v>
      </c>
      <c r="O1914" s="836">
        <v>0.5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4</v>
      </c>
      <c r="B1915" s="832" t="s">
        <v>2047</v>
      </c>
      <c r="C1915" s="832" t="s">
        <v>2054</v>
      </c>
      <c r="D1915" s="833" t="s">
        <v>3990</v>
      </c>
      <c r="E1915" s="834" t="s">
        <v>2072</v>
      </c>
      <c r="F1915" s="832" t="s">
        <v>2048</v>
      </c>
      <c r="G1915" s="832" t="s">
        <v>2695</v>
      </c>
      <c r="H1915" s="832" t="s">
        <v>576</v>
      </c>
      <c r="I1915" s="832" t="s">
        <v>2696</v>
      </c>
      <c r="J1915" s="832" t="s">
        <v>1137</v>
      </c>
      <c r="K1915" s="832" t="s">
        <v>2697</v>
      </c>
      <c r="L1915" s="835">
        <v>0</v>
      </c>
      <c r="M1915" s="835">
        <v>0</v>
      </c>
      <c r="N1915" s="832">
        <v>1</v>
      </c>
      <c r="O1915" s="836">
        <v>0.5</v>
      </c>
      <c r="P1915" s="835"/>
      <c r="Q1915" s="837"/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4</v>
      </c>
      <c r="B1916" s="832" t="s">
        <v>2047</v>
      </c>
      <c r="C1916" s="832" t="s">
        <v>2054</v>
      </c>
      <c r="D1916" s="833" t="s">
        <v>3990</v>
      </c>
      <c r="E1916" s="834" t="s">
        <v>2072</v>
      </c>
      <c r="F1916" s="832" t="s">
        <v>2048</v>
      </c>
      <c r="G1916" s="832" t="s">
        <v>2695</v>
      </c>
      <c r="H1916" s="832" t="s">
        <v>576</v>
      </c>
      <c r="I1916" s="832" t="s">
        <v>2887</v>
      </c>
      <c r="J1916" s="832" t="s">
        <v>2888</v>
      </c>
      <c r="K1916" s="832" t="s">
        <v>2889</v>
      </c>
      <c r="L1916" s="835">
        <v>0</v>
      </c>
      <c r="M1916" s="835">
        <v>0</v>
      </c>
      <c r="N1916" s="832">
        <v>1</v>
      </c>
      <c r="O1916" s="836">
        <v>0.5</v>
      </c>
      <c r="P1916" s="835"/>
      <c r="Q1916" s="837"/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4</v>
      </c>
      <c r="B1917" s="832" t="s">
        <v>2047</v>
      </c>
      <c r="C1917" s="832" t="s">
        <v>2054</v>
      </c>
      <c r="D1917" s="833" t="s">
        <v>3990</v>
      </c>
      <c r="E1917" s="834" t="s">
        <v>2072</v>
      </c>
      <c r="F1917" s="832" t="s">
        <v>2048</v>
      </c>
      <c r="G1917" s="832" t="s">
        <v>2822</v>
      </c>
      <c r="H1917" s="832" t="s">
        <v>576</v>
      </c>
      <c r="I1917" s="832" t="s">
        <v>2823</v>
      </c>
      <c r="J1917" s="832" t="s">
        <v>2824</v>
      </c>
      <c r="K1917" s="832" t="s">
        <v>1659</v>
      </c>
      <c r="L1917" s="835">
        <v>38.56</v>
      </c>
      <c r="M1917" s="835">
        <v>38.56</v>
      </c>
      <c r="N1917" s="832">
        <v>1</v>
      </c>
      <c r="O1917" s="836">
        <v>0.5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4</v>
      </c>
      <c r="B1918" s="832" t="s">
        <v>2047</v>
      </c>
      <c r="C1918" s="832" t="s">
        <v>2054</v>
      </c>
      <c r="D1918" s="833" t="s">
        <v>3990</v>
      </c>
      <c r="E1918" s="834" t="s">
        <v>2072</v>
      </c>
      <c r="F1918" s="832" t="s">
        <v>2048</v>
      </c>
      <c r="G1918" s="832" t="s">
        <v>2903</v>
      </c>
      <c r="H1918" s="832" t="s">
        <v>576</v>
      </c>
      <c r="I1918" s="832" t="s">
        <v>2904</v>
      </c>
      <c r="J1918" s="832" t="s">
        <v>688</v>
      </c>
      <c r="K1918" s="832" t="s">
        <v>2905</v>
      </c>
      <c r="L1918" s="835">
        <v>53.57</v>
      </c>
      <c r="M1918" s="835">
        <v>214.28</v>
      </c>
      <c r="N1918" s="832">
        <v>4</v>
      </c>
      <c r="O1918" s="836">
        <v>2.5</v>
      </c>
      <c r="P1918" s="835">
        <v>160.71</v>
      </c>
      <c r="Q1918" s="837">
        <v>0.75</v>
      </c>
      <c r="R1918" s="832">
        <v>3</v>
      </c>
      <c r="S1918" s="837">
        <v>0.75</v>
      </c>
      <c r="T1918" s="836">
        <v>1.5</v>
      </c>
      <c r="U1918" s="838">
        <v>0.6</v>
      </c>
    </row>
    <row r="1919" spans="1:21" ht="14.4" customHeight="1" x14ac:dyDescent="0.3">
      <c r="A1919" s="831">
        <v>4</v>
      </c>
      <c r="B1919" s="832" t="s">
        <v>2047</v>
      </c>
      <c r="C1919" s="832" t="s">
        <v>2054</v>
      </c>
      <c r="D1919" s="833" t="s">
        <v>3990</v>
      </c>
      <c r="E1919" s="834" t="s">
        <v>2072</v>
      </c>
      <c r="F1919" s="832" t="s">
        <v>2048</v>
      </c>
      <c r="G1919" s="832" t="s">
        <v>2122</v>
      </c>
      <c r="H1919" s="832" t="s">
        <v>628</v>
      </c>
      <c r="I1919" s="832" t="s">
        <v>1647</v>
      </c>
      <c r="J1919" s="832" t="s">
        <v>749</v>
      </c>
      <c r="K1919" s="832" t="s">
        <v>1648</v>
      </c>
      <c r="L1919" s="835">
        <v>490.89</v>
      </c>
      <c r="M1919" s="835">
        <v>981.78</v>
      </c>
      <c r="N1919" s="832">
        <v>2</v>
      </c>
      <c r="O1919" s="836">
        <v>1</v>
      </c>
      <c r="P1919" s="835">
        <v>981.78</v>
      </c>
      <c r="Q1919" s="837">
        <v>1</v>
      </c>
      <c r="R1919" s="832">
        <v>2</v>
      </c>
      <c r="S1919" s="837">
        <v>1</v>
      </c>
      <c r="T1919" s="836">
        <v>1</v>
      </c>
      <c r="U1919" s="838">
        <v>1</v>
      </c>
    </row>
    <row r="1920" spans="1:21" ht="14.4" customHeight="1" x14ac:dyDescent="0.3">
      <c r="A1920" s="831">
        <v>4</v>
      </c>
      <c r="B1920" s="832" t="s">
        <v>2047</v>
      </c>
      <c r="C1920" s="832" t="s">
        <v>2054</v>
      </c>
      <c r="D1920" s="833" t="s">
        <v>3990</v>
      </c>
      <c r="E1920" s="834" t="s">
        <v>2072</v>
      </c>
      <c r="F1920" s="832" t="s">
        <v>2048</v>
      </c>
      <c r="G1920" s="832" t="s">
        <v>2169</v>
      </c>
      <c r="H1920" s="832" t="s">
        <v>576</v>
      </c>
      <c r="I1920" s="832" t="s">
        <v>2182</v>
      </c>
      <c r="J1920" s="832" t="s">
        <v>650</v>
      </c>
      <c r="K1920" s="832" t="s">
        <v>2183</v>
      </c>
      <c r="L1920" s="835">
        <v>35.25</v>
      </c>
      <c r="M1920" s="835">
        <v>35.25</v>
      </c>
      <c r="N1920" s="832">
        <v>1</v>
      </c>
      <c r="O1920" s="836">
        <v>0.5</v>
      </c>
      <c r="P1920" s="835">
        <v>35.25</v>
      </c>
      <c r="Q1920" s="837">
        <v>1</v>
      </c>
      <c r="R1920" s="832">
        <v>1</v>
      </c>
      <c r="S1920" s="837">
        <v>1</v>
      </c>
      <c r="T1920" s="836">
        <v>0.5</v>
      </c>
      <c r="U1920" s="838">
        <v>1</v>
      </c>
    </row>
    <row r="1921" spans="1:21" ht="14.4" customHeight="1" x14ac:dyDescent="0.3">
      <c r="A1921" s="831">
        <v>4</v>
      </c>
      <c r="B1921" s="832" t="s">
        <v>2047</v>
      </c>
      <c r="C1921" s="832" t="s">
        <v>2054</v>
      </c>
      <c r="D1921" s="833" t="s">
        <v>3990</v>
      </c>
      <c r="E1921" s="834" t="s">
        <v>2072</v>
      </c>
      <c r="F1921" s="832" t="s">
        <v>2048</v>
      </c>
      <c r="G1921" s="832" t="s">
        <v>2158</v>
      </c>
      <c r="H1921" s="832" t="s">
        <v>576</v>
      </c>
      <c r="I1921" s="832" t="s">
        <v>2827</v>
      </c>
      <c r="J1921" s="832" t="s">
        <v>771</v>
      </c>
      <c r="K1921" s="832" t="s">
        <v>2828</v>
      </c>
      <c r="L1921" s="835">
        <v>103.67</v>
      </c>
      <c r="M1921" s="835">
        <v>829.3599999999999</v>
      </c>
      <c r="N1921" s="832">
        <v>8</v>
      </c>
      <c r="O1921" s="836">
        <v>4</v>
      </c>
      <c r="P1921" s="835">
        <v>725.68999999999994</v>
      </c>
      <c r="Q1921" s="837">
        <v>0.875</v>
      </c>
      <c r="R1921" s="832">
        <v>7</v>
      </c>
      <c r="S1921" s="837">
        <v>0.875</v>
      </c>
      <c r="T1921" s="836">
        <v>3.5</v>
      </c>
      <c r="U1921" s="838">
        <v>0.875</v>
      </c>
    </row>
    <row r="1922" spans="1:21" ht="14.4" customHeight="1" x14ac:dyDescent="0.3">
      <c r="A1922" s="831">
        <v>4</v>
      </c>
      <c r="B1922" s="832" t="s">
        <v>2047</v>
      </c>
      <c r="C1922" s="832" t="s">
        <v>2054</v>
      </c>
      <c r="D1922" s="833" t="s">
        <v>3990</v>
      </c>
      <c r="E1922" s="834" t="s">
        <v>2072</v>
      </c>
      <c r="F1922" s="832" t="s">
        <v>2048</v>
      </c>
      <c r="G1922" s="832" t="s">
        <v>2158</v>
      </c>
      <c r="H1922" s="832" t="s">
        <v>576</v>
      </c>
      <c r="I1922" s="832" t="s">
        <v>2159</v>
      </c>
      <c r="J1922" s="832" t="s">
        <v>771</v>
      </c>
      <c r="K1922" s="832" t="s">
        <v>2160</v>
      </c>
      <c r="L1922" s="835">
        <v>103.67</v>
      </c>
      <c r="M1922" s="835">
        <v>207.34</v>
      </c>
      <c r="N1922" s="832">
        <v>2</v>
      </c>
      <c r="O1922" s="836">
        <v>1.5</v>
      </c>
      <c r="P1922" s="835">
        <v>207.34</v>
      </c>
      <c r="Q1922" s="837">
        <v>1</v>
      </c>
      <c r="R1922" s="832">
        <v>2</v>
      </c>
      <c r="S1922" s="837">
        <v>1</v>
      </c>
      <c r="T1922" s="836">
        <v>1.5</v>
      </c>
      <c r="U1922" s="838">
        <v>1</v>
      </c>
    </row>
    <row r="1923" spans="1:21" ht="14.4" customHeight="1" x14ac:dyDescent="0.3">
      <c r="A1923" s="831">
        <v>4</v>
      </c>
      <c r="B1923" s="832" t="s">
        <v>2047</v>
      </c>
      <c r="C1923" s="832" t="s">
        <v>2054</v>
      </c>
      <c r="D1923" s="833" t="s">
        <v>3990</v>
      </c>
      <c r="E1923" s="834" t="s">
        <v>2072</v>
      </c>
      <c r="F1923" s="832" t="s">
        <v>2048</v>
      </c>
      <c r="G1923" s="832" t="s">
        <v>2158</v>
      </c>
      <c r="H1923" s="832" t="s">
        <v>576</v>
      </c>
      <c r="I1923" s="832" t="s">
        <v>2785</v>
      </c>
      <c r="J1923" s="832" t="s">
        <v>771</v>
      </c>
      <c r="K1923" s="832" t="s">
        <v>2160</v>
      </c>
      <c r="L1923" s="835">
        <v>103.67</v>
      </c>
      <c r="M1923" s="835">
        <v>311.01</v>
      </c>
      <c r="N1923" s="832">
        <v>3</v>
      </c>
      <c r="O1923" s="836">
        <v>2</v>
      </c>
      <c r="P1923" s="835">
        <v>207.34</v>
      </c>
      <c r="Q1923" s="837">
        <v>0.66666666666666674</v>
      </c>
      <c r="R1923" s="832">
        <v>2</v>
      </c>
      <c r="S1923" s="837">
        <v>0.66666666666666663</v>
      </c>
      <c r="T1923" s="836">
        <v>1</v>
      </c>
      <c r="U1923" s="838">
        <v>0.5</v>
      </c>
    </row>
    <row r="1924" spans="1:21" ht="14.4" customHeight="1" x14ac:dyDescent="0.3">
      <c r="A1924" s="831">
        <v>4</v>
      </c>
      <c r="B1924" s="832" t="s">
        <v>2047</v>
      </c>
      <c r="C1924" s="832" t="s">
        <v>2054</v>
      </c>
      <c r="D1924" s="833" t="s">
        <v>3990</v>
      </c>
      <c r="E1924" s="834" t="s">
        <v>2072</v>
      </c>
      <c r="F1924" s="832" t="s">
        <v>2048</v>
      </c>
      <c r="G1924" s="832" t="s">
        <v>2702</v>
      </c>
      <c r="H1924" s="832" t="s">
        <v>576</v>
      </c>
      <c r="I1924" s="832" t="s">
        <v>3927</v>
      </c>
      <c r="J1924" s="832" t="s">
        <v>3458</v>
      </c>
      <c r="K1924" s="832" t="s">
        <v>3928</v>
      </c>
      <c r="L1924" s="835">
        <v>56.45</v>
      </c>
      <c r="M1924" s="835">
        <v>56.45</v>
      </c>
      <c r="N1924" s="832">
        <v>1</v>
      </c>
      <c r="O1924" s="836">
        <v>0.5</v>
      </c>
      <c r="P1924" s="835">
        <v>56.45</v>
      </c>
      <c r="Q1924" s="837">
        <v>1</v>
      </c>
      <c r="R1924" s="832">
        <v>1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4</v>
      </c>
      <c r="B1925" s="832" t="s">
        <v>2047</v>
      </c>
      <c r="C1925" s="832" t="s">
        <v>2054</v>
      </c>
      <c r="D1925" s="833" t="s">
        <v>3990</v>
      </c>
      <c r="E1925" s="834" t="s">
        <v>2072</v>
      </c>
      <c r="F1925" s="832" t="s">
        <v>2048</v>
      </c>
      <c r="G1925" s="832" t="s">
        <v>2702</v>
      </c>
      <c r="H1925" s="832" t="s">
        <v>628</v>
      </c>
      <c r="I1925" s="832" t="s">
        <v>2914</v>
      </c>
      <c r="J1925" s="832" t="s">
        <v>1864</v>
      </c>
      <c r="K1925" s="832" t="s">
        <v>2915</v>
      </c>
      <c r="L1925" s="835">
        <v>57.6</v>
      </c>
      <c r="M1925" s="835">
        <v>288</v>
      </c>
      <c r="N1925" s="832">
        <v>5</v>
      </c>
      <c r="O1925" s="836">
        <v>3</v>
      </c>
      <c r="P1925" s="835">
        <v>230.4</v>
      </c>
      <c r="Q1925" s="837">
        <v>0.8</v>
      </c>
      <c r="R1925" s="832">
        <v>4</v>
      </c>
      <c r="S1925" s="837">
        <v>0.8</v>
      </c>
      <c r="T1925" s="836">
        <v>2</v>
      </c>
      <c r="U1925" s="838">
        <v>0.66666666666666663</v>
      </c>
    </row>
    <row r="1926" spans="1:21" ht="14.4" customHeight="1" x14ac:dyDescent="0.3">
      <c r="A1926" s="831">
        <v>4</v>
      </c>
      <c r="B1926" s="832" t="s">
        <v>2047</v>
      </c>
      <c r="C1926" s="832" t="s">
        <v>2054</v>
      </c>
      <c r="D1926" s="833" t="s">
        <v>3990</v>
      </c>
      <c r="E1926" s="834" t="s">
        <v>2072</v>
      </c>
      <c r="F1926" s="832" t="s">
        <v>2048</v>
      </c>
      <c r="G1926" s="832" t="s">
        <v>2702</v>
      </c>
      <c r="H1926" s="832" t="s">
        <v>628</v>
      </c>
      <c r="I1926" s="832" t="s">
        <v>1866</v>
      </c>
      <c r="J1926" s="832" t="s">
        <v>1864</v>
      </c>
      <c r="K1926" s="832" t="s">
        <v>1867</v>
      </c>
      <c r="L1926" s="835">
        <v>115.18</v>
      </c>
      <c r="M1926" s="835">
        <v>115.18</v>
      </c>
      <c r="N1926" s="832">
        <v>1</v>
      </c>
      <c r="O1926" s="836">
        <v>0.5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4</v>
      </c>
      <c r="B1927" s="832" t="s">
        <v>2047</v>
      </c>
      <c r="C1927" s="832" t="s">
        <v>2054</v>
      </c>
      <c r="D1927" s="833" t="s">
        <v>3990</v>
      </c>
      <c r="E1927" s="834" t="s">
        <v>2072</v>
      </c>
      <c r="F1927" s="832" t="s">
        <v>2048</v>
      </c>
      <c r="G1927" s="832" t="s">
        <v>2702</v>
      </c>
      <c r="H1927" s="832" t="s">
        <v>576</v>
      </c>
      <c r="I1927" s="832" t="s">
        <v>2916</v>
      </c>
      <c r="J1927" s="832" t="s">
        <v>1864</v>
      </c>
      <c r="K1927" s="832" t="s">
        <v>2917</v>
      </c>
      <c r="L1927" s="835">
        <v>51.84</v>
      </c>
      <c r="M1927" s="835">
        <v>155.52000000000001</v>
      </c>
      <c r="N1927" s="832">
        <v>3</v>
      </c>
      <c r="O1927" s="836">
        <v>2</v>
      </c>
      <c r="P1927" s="835">
        <v>103.68</v>
      </c>
      <c r="Q1927" s="837">
        <v>0.66666666666666663</v>
      </c>
      <c r="R1927" s="832">
        <v>2</v>
      </c>
      <c r="S1927" s="837">
        <v>0.66666666666666663</v>
      </c>
      <c r="T1927" s="836">
        <v>1.5</v>
      </c>
      <c r="U1927" s="838">
        <v>0.75</v>
      </c>
    </row>
    <row r="1928" spans="1:21" ht="14.4" customHeight="1" x14ac:dyDescent="0.3">
      <c r="A1928" s="831">
        <v>4</v>
      </c>
      <c r="B1928" s="832" t="s">
        <v>2047</v>
      </c>
      <c r="C1928" s="832" t="s">
        <v>2054</v>
      </c>
      <c r="D1928" s="833" t="s">
        <v>3990</v>
      </c>
      <c r="E1928" s="834" t="s">
        <v>2072</v>
      </c>
      <c r="F1928" s="832" t="s">
        <v>2048</v>
      </c>
      <c r="G1928" s="832" t="s">
        <v>3420</v>
      </c>
      <c r="H1928" s="832" t="s">
        <v>576</v>
      </c>
      <c r="I1928" s="832" t="s">
        <v>3421</v>
      </c>
      <c r="J1928" s="832" t="s">
        <v>3422</v>
      </c>
      <c r="K1928" s="832" t="s">
        <v>3423</v>
      </c>
      <c r="L1928" s="835">
        <v>21.92</v>
      </c>
      <c r="M1928" s="835">
        <v>65.760000000000005</v>
      </c>
      <c r="N1928" s="832">
        <v>3</v>
      </c>
      <c r="O1928" s="836">
        <v>0.5</v>
      </c>
      <c r="P1928" s="835">
        <v>65.760000000000005</v>
      </c>
      <c r="Q1928" s="837">
        <v>1</v>
      </c>
      <c r="R1928" s="832">
        <v>3</v>
      </c>
      <c r="S1928" s="837">
        <v>1</v>
      </c>
      <c r="T1928" s="836">
        <v>0.5</v>
      </c>
      <c r="U1928" s="838">
        <v>1</v>
      </c>
    </row>
    <row r="1929" spans="1:21" ht="14.4" customHeight="1" x14ac:dyDescent="0.3">
      <c r="A1929" s="831">
        <v>4</v>
      </c>
      <c r="B1929" s="832" t="s">
        <v>2047</v>
      </c>
      <c r="C1929" s="832" t="s">
        <v>2054</v>
      </c>
      <c r="D1929" s="833" t="s">
        <v>3990</v>
      </c>
      <c r="E1929" s="834" t="s">
        <v>2072</v>
      </c>
      <c r="F1929" s="832" t="s">
        <v>2048</v>
      </c>
      <c r="G1929" s="832" t="s">
        <v>2111</v>
      </c>
      <c r="H1929" s="832" t="s">
        <v>628</v>
      </c>
      <c r="I1929" s="832" t="s">
        <v>1820</v>
      </c>
      <c r="J1929" s="832" t="s">
        <v>880</v>
      </c>
      <c r="K1929" s="832" t="s">
        <v>882</v>
      </c>
      <c r="L1929" s="835">
        <v>0</v>
      </c>
      <c r="M1929" s="835">
        <v>0</v>
      </c>
      <c r="N1929" s="832">
        <v>6</v>
      </c>
      <c r="O1929" s="836">
        <v>5</v>
      </c>
      <c r="P1929" s="835">
        <v>0</v>
      </c>
      <c r="Q1929" s="837"/>
      <c r="R1929" s="832">
        <v>4</v>
      </c>
      <c r="S1929" s="837">
        <v>0.66666666666666663</v>
      </c>
      <c r="T1929" s="836">
        <v>3.5</v>
      </c>
      <c r="U1929" s="838">
        <v>0.7</v>
      </c>
    </row>
    <row r="1930" spans="1:21" ht="14.4" customHeight="1" x14ac:dyDescent="0.3">
      <c r="A1930" s="831">
        <v>4</v>
      </c>
      <c r="B1930" s="832" t="s">
        <v>2047</v>
      </c>
      <c r="C1930" s="832" t="s">
        <v>2054</v>
      </c>
      <c r="D1930" s="833" t="s">
        <v>3990</v>
      </c>
      <c r="E1930" s="834" t="s">
        <v>2072</v>
      </c>
      <c r="F1930" s="832" t="s">
        <v>2048</v>
      </c>
      <c r="G1930" s="832" t="s">
        <v>2705</v>
      </c>
      <c r="H1930" s="832" t="s">
        <v>576</v>
      </c>
      <c r="I1930" s="832" t="s">
        <v>3929</v>
      </c>
      <c r="J1930" s="832" t="s">
        <v>2707</v>
      </c>
      <c r="K1930" s="832" t="s">
        <v>3930</v>
      </c>
      <c r="L1930" s="835">
        <v>59.56</v>
      </c>
      <c r="M1930" s="835">
        <v>119.12</v>
      </c>
      <c r="N1930" s="832">
        <v>2</v>
      </c>
      <c r="O1930" s="836">
        <v>1</v>
      </c>
      <c r="P1930" s="835">
        <v>119.12</v>
      </c>
      <c r="Q1930" s="837">
        <v>1</v>
      </c>
      <c r="R1930" s="832">
        <v>2</v>
      </c>
      <c r="S1930" s="837">
        <v>1</v>
      </c>
      <c r="T1930" s="836">
        <v>1</v>
      </c>
      <c r="U1930" s="838">
        <v>1</v>
      </c>
    </row>
    <row r="1931" spans="1:21" ht="14.4" customHeight="1" x14ac:dyDescent="0.3">
      <c r="A1931" s="831">
        <v>4</v>
      </c>
      <c r="B1931" s="832" t="s">
        <v>2047</v>
      </c>
      <c r="C1931" s="832" t="s">
        <v>2054</v>
      </c>
      <c r="D1931" s="833" t="s">
        <v>3990</v>
      </c>
      <c r="E1931" s="834" t="s">
        <v>2072</v>
      </c>
      <c r="F1931" s="832" t="s">
        <v>2048</v>
      </c>
      <c r="G1931" s="832" t="s">
        <v>2930</v>
      </c>
      <c r="H1931" s="832" t="s">
        <v>576</v>
      </c>
      <c r="I1931" s="832" t="s">
        <v>3931</v>
      </c>
      <c r="J1931" s="832" t="s">
        <v>946</v>
      </c>
      <c r="K1931" s="832" t="s">
        <v>3142</v>
      </c>
      <c r="L1931" s="835">
        <v>156.61000000000001</v>
      </c>
      <c r="M1931" s="835">
        <v>156.61000000000001</v>
      </c>
      <c r="N1931" s="832">
        <v>1</v>
      </c>
      <c r="O1931" s="836">
        <v>0.5</v>
      </c>
      <c r="P1931" s="835">
        <v>156.61000000000001</v>
      </c>
      <c r="Q1931" s="837">
        <v>1</v>
      </c>
      <c r="R1931" s="832">
        <v>1</v>
      </c>
      <c r="S1931" s="837">
        <v>1</v>
      </c>
      <c r="T1931" s="836">
        <v>0.5</v>
      </c>
      <c r="U1931" s="838">
        <v>1</v>
      </c>
    </row>
    <row r="1932" spans="1:21" ht="14.4" customHeight="1" x14ac:dyDescent="0.3">
      <c r="A1932" s="831">
        <v>4</v>
      </c>
      <c r="B1932" s="832" t="s">
        <v>2047</v>
      </c>
      <c r="C1932" s="832" t="s">
        <v>2054</v>
      </c>
      <c r="D1932" s="833" t="s">
        <v>3990</v>
      </c>
      <c r="E1932" s="834" t="s">
        <v>2072</v>
      </c>
      <c r="F1932" s="832" t="s">
        <v>2048</v>
      </c>
      <c r="G1932" s="832" t="s">
        <v>2930</v>
      </c>
      <c r="H1932" s="832" t="s">
        <v>576</v>
      </c>
      <c r="I1932" s="832" t="s">
        <v>3269</v>
      </c>
      <c r="J1932" s="832" t="s">
        <v>3270</v>
      </c>
      <c r="K1932" s="832" t="s">
        <v>3271</v>
      </c>
      <c r="L1932" s="835">
        <v>93.96</v>
      </c>
      <c r="M1932" s="835">
        <v>93.96</v>
      </c>
      <c r="N1932" s="832">
        <v>1</v>
      </c>
      <c r="O1932" s="836">
        <v>1</v>
      </c>
      <c r="P1932" s="835">
        <v>93.96</v>
      </c>
      <c r="Q1932" s="837">
        <v>1</v>
      </c>
      <c r="R1932" s="832">
        <v>1</v>
      </c>
      <c r="S1932" s="837">
        <v>1</v>
      </c>
      <c r="T1932" s="836">
        <v>1</v>
      </c>
      <c r="U1932" s="838">
        <v>1</v>
      </c>
    </row>
    <row r="1933" spans="1:21" ht="14.4" customHeight="1" x14ac:dyDescent="0.3">
      <c r="A1933" s="831">
        <v>4</v>
      </c>
      <c r="B1933" s="832" t="s">
        <v>2047</v>
      </c>
      <c r="C1933" s="832" t="s">
        <v>2054</v>
      </c>
      <c r="D1933" s="833" t="s">
        <v>3990</v>
      </c>
      <c r="E1933" s="834" t="s">
        <v>2072</v>
      </c>
      <c r="F1933" s="832" t="s">
        <v>2048</v>
      </c>
      <c r="G1933" s="832" t="s">
        <v>2930</v>
      </c>
      <c r="H1933" s="832" t="s">
        <v>576</v>
      </c>
      <c r="I1933" s="832" t="s">
        <v>3325</v>
      </c>
      <c r="J1933" s="832" t="s">
        <v>3326</v>
      </c>
      <c r="K1933" s="832" t="s">
        <v>3327</v>
      </c>
      <c r="L1933" s="835">
        <v>93.96</v>
      </c>
      <c r="M1933" s="835">
        <v>93.96</v>
      </c>
      <c r="N1933" s="832">
        <v>1</v>
      </c>
      <c r="O1933" s="836">
        <v>0.5</v>
      </c>
      <c r="P1933" s="835">
        <v>93.96</v>
      </c>
      <c r="Q1933" s="837">
        <v>1</v>
      </c>
      <c r="R1933" s="832">
        <v>1</v>
      </c>
      <c r="S1933" s="837">
        <v>1</v>
      </c>
      <c r="T1933" s="836">
        <v>0.5</v>
      </c>
      <c r="U1933" s="838">
        <v>1</v>
      </c>
    </row>
    <row r="1934" spans="1:21" ht="14.4" customHeight="1" x14ac:dyDescent="0.3">
      <c r="A1934" s="831">
        <v>4</v>
      </c>
      <c r="B1934" s="832" t="s">
        <v>2047</v>
      </c>
      <c r="C1934" s="832" t="s">
        <v>2054</v>
      </c>
      <c r="D1934" s="833" t="s">
        <v>3990</v>
      </c>
      <c r="E1934" s="834" t="s">
        <v>2072</v>
      </c>
      <c r="F1934" s="832" t="s">
        <v>2048</v>
      </c>
      <c r="G1934" s="832" t="s">
        <v>3272</v>
      </c>
      <c r="H1934" s="832" t="s">
        <v>576</v>
      </c>
      <c r="I1934" s="832" t="s">
        <v>3273</v>
      </c>
      <c r="J1934" s="832" t="s">
        <v>3274</v>
      </c>
      <c r="K1934" s="832" t="s">
        <v>3275</v>
      </c>
      <c r="L1934" s="835">
        <v>52.47</v>
      </c>
      <c r="M1934" s="835">
        <v>52.47</v>
      </c>
      <c r="N1934" s="832">
        <v>1</v>
      </c>
      <c r="O1934" s="836">
        <v>1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4</v>
      </c>
      <c r="B1935" s="832" t="s">
        <v>2047</v>
      </c>
      <c r="C1935" s="832" t="s">
        <v>2054</v>
      </c>
      <c r="D1935" s="833" t="s">
        <v>3990</v>
      </c>
      <c r="E1935" s="834" t="s">
        <v>2072</v>
      </c>
      <c r="F1935" s="832" t="s">
        <v>2048</v>
      </c>
      <c r="G1935" s="832" t="s">
        <v>2709</v>
      </c>
      <c r="H1935" s="832" t="s">
        <v>628</v>
      </c>
      <c r="I1935" s="832" t="s">
        <v>1627</v>
      </c>
      <c r="J1935" s="832" t="s">
        <v>1628</v>
      </c>
      <c r="K1935" s="832" t="s">
        <v>1629</v>
      </c>
      <c r="L1935" s="835">
        <v>414.07</v>
      </c>
      <c r="M1935" s="835">
        <v>2484.42</v>
      </c>
      <c r="N1935" s="832">
        <v>6</v>
      </c>
      <c r="O1935" s="836">
        <v>1</v>
      </c>
      <c r="P1935" s="835">
        <v>1242.21</v>
      </c>
      <c r="Q1935" s="837">
        <v>0.5</v>
      </c>
      <c r="R1935" s="832">
        <v>3</v>
      </c>
      <c r="S1935" s="837">
        <v>0.5</v>
      </c>
      <c r="T1935" s="836">
        <v>0.5</v>
      </c>
      <c r="U1935" s="838">
        <v>0.5</v>
      </c>
    </row>
    <row r="1936" spans="1:21" ht="14.4" customHeight="1" x14ac:dyDescent="0.3">
      <c r="A1936" s="831">
        <v>4</v>
      </c>
      <c r="B1936" s="832" t="s">
        <v>2047</v>
      </c>
      <c r="C1936" s="832" t="s">
        <v>2054</v>
      </c>
      <c r="D1936" s="833" t="s">
        <v>3990</v>
      </c>
      <c r="E1936" s="834" t="s">
        <v>2072</v>
      </c>
      <c r="F1936" s="832" t="s">
        <v>2048</v>
      </c>
      <c r="G1936" s="832" t="s">
        <v>2709</v>
      </c>
      <c r="H1936" s="832" t="s">
        <v>576</v>
      </c>
      <c r="I1936" s="832" t="s">
        <v>2842</v>
      </c>
      <c r="J1936" s="832" t="s">
        <v>2843</v>
      </c>
      <c r="K1936" s="832" t="s">
        <v>2844</v>
      </c>
      <c r="L1936" s="835">
        <v>414.07</v>
      </c>
      <c r="M1936" s="835">
        <v>414.07</v>
      </c>
      <c r="N1936" s="832">
        <v>1</v>
      </c>
      <c r="O1936" s="836">
        <v>0.5</v>
      </c>
      <c r="P1936" s="835">
        <v>414.07</v>
      </c>
      <c r="Q1936" s="837">
        <v>1</v>
      </c>
      <c r="R1936" s="832">
        <v>1</v>
      </c>
      <c r="S1936" s="837">
        <v>1</v>
      </c>
      <c r="T1936" s="836">
        <v>0.5</v>
      </c>
      <c r="U1936" s="838">
        <v>1</v>
      </c>
    </row>
    <row r="1937" spans="1:21" ht="14.4" customHeight="1" x14ac:dyDescent="0.3">
      <c r="A1937" s="831">
        <v>4</v>
      </c>
      <c r="B1937" s="832" t="s">
        <v>2047</v>
      </c>
      <c r="C1937" s="832" t="s">
        <v>2054</v>
      </c>
      <c r="D1937" s="833" t="s">
        <v>3990</v>
      </c>
      <c r="E1937" s="834" t="s">
        <v>2072</v>
      </c>
      <c r="F1937" s="832" t="s">
        <v>2048</v>
      </c>
      <c r="G1937" s="832" t="s">
        <v>2112</v>
      </c>
      <c r="H1937" s="832" t="s">
        <v>628</v>
      </c>
      <c r="I1937" s="832" t="s">
        <v>2345</v>
      </c>
      <c r="J1937" s="832" t="s">
        <v>3932</v>
      </c>
      <c r="K1937" s="832" t="s">
        <v>3933</v>
      </c>
      <c r="L1937" s="835">
        <v>111.22</v>
      </c>
      <c r="M1937" s="835">
        <v>111.22</v>
      </c>
      <c r="N1937" s="832">
        <v>1</v>
      </c>
      <c r="O1937" s="836">
        <v>1</v>
      </c>
      <c r="P1937" s="835">
        <v>111.22</v>
      </c>
      <c r="Q1937" s="837">
        <v>1</v>
      </c>
      <c r="R1937" s="832">
        <v>1</v>
      </c>
      <c r="S1937" s="837">
        <v>1</v>
      </c>
      <c r="T1937" s="836">
        <v>1</v>
      </c>
      <c r="U1937" s="838">
        <v>1</v>
      </c>
    </row>
    <row r="1938" spans="1:21" ht="14.4" customHeight="1" x14ac:dyDescent="0.3">
      <c r="A1938" s="831">
        <v>4</v>
      </c>
      <c r="B1938" s="832" t="s">
        <v>2047</v>
      </c>
      <c r="C1938" s="832" t="s">
        <v>2054</v>
      </c>
      <c r="D1938" s="833" t="s">
        <v>3990</v>
      </c>
      <c r="E1938" s="834" t="s">
        <v>2072</v>
      </c>
      <c r="F1938" s="832" t="s">
        <v>2048</v>
      </c>
      <c r="G1938" s="832" t="s">
        <v>2112</v>
      </c>
      <c r="H1938" s="832" t="s">
        <v>628</v>
      </c>
      <c r="I1938" s="832" t="s">
        <v>1757</v>
      </c>
      <c r="J1938" s="832" t="s">
        <v>1020</v>
      </c>
      <c r="K1938" s="832" t="s">
        <v>1758</v>
      </c>
      <c r="L1938" s="835">
        <v>225.06</v>
      </c>
      <c r="M1938" s="835">
        <v>450.12</v>
      </c>
      <c r="N1938" s="832">
        <v>2</v>
      </c>
      <c r="O1938" s="836">
        <v>2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4</v>
      </c>
      <c r="B1939" s="832" t="s">
        <v>2047</v>
      </c>
      <c r="C1939" s="832" t="s">
        <v>2054</v>
      </c>
      <c r="D1939" s="833" t="s">
        <v>3990</v>
      </c>
      <c r="E1939" s="834" t="s">
        <v>2072</v>
      </c>
      <c r="F1939" s="832" t="s">
        <v>2048</v>
      </c>
      <c r="G1939" s="832" t="s">
        <v>2146</v>
      </c>
      <c r="H1939" s="832" t="s">
        <v>576</v>
      </c>
      <c r="I1939" s="832" t="s">
        <v>3334</v>
      </c>
      <c r="J1939" s="832" t="s">
        <v>3335</v>
      </c>
      <c r="K1939" s="832" t="s">
        <v>3336</v>
      </c>
      <c r="L1939" s="835">
        <v>240.7</v>
      </c>
      <c r="M1939" s="835">
        <v>240.7</v>
      </c>
      <c r="N1939" s="832">
        <v>1</v>
      </c>
      <c r="O1939" s="836">
        <v>0.5</v>
      </c>
      <c r="P1939" s="835">
        <v>240.7</v>
      </c>
      <c r="Q1939" s="837">
        <v>1</v>
      </c>
      <c r="R1939" s="832">
        <v>1</v>
      </c>
      <c r="S1939" s="837">
        <v>1</v>
      </c>
      <c r="T1939" s="836">
        <v>0.5</v>
      </c>
      <c r="U1939" s="838">
        <v>1</v>
      </c>
    </row>
    <row r="1940" spans="1:21" ht="14.4" customHeight="1" x14ac:dyDescent="0.3">
      <c r="A1940" s="831">
        <v>4</v>
      </c>
      <c r="B1940" s="832" t="s">
        <v>2047</v>
      </c>
      <c r="C1940" s="832" t="s">
        <v>2054</v>
      </c>
      <c r="D1940" s="833" t="s">
        <v>3990</v>
      </c>
      <c r="E1940" s="834" t="s">
        <v>2072</v>
      </c>
      <c r="F1940" s="832" t="s">
        <v>2048</v>
      </c>
      <c r="G1940" s="832" t="s">
        <v>2146</v>
      </c>
      <c r="H1940" s="832" t="s">
        <v>576</v>
      </c>
      <c r="I1940" s="832" t="s">
        <v>2248</v>
      </c>
      <c r="J1940" s="832" t="s">
        <v>2148</v>
      </c>
      <c r="K1940" s="832" t="s">
        <v>2149</v>
      </c>
      <c r="L1940" s="835">
        <v>374.79</v>
      </c>
      <c r="M1940" s="835">
        <v>37104.210000000006</v>
      </c>
      <c r="N1940" s="832">
        <v>99</v>
      </c>
      <c r="O1940" s="836">
        <v>10.5</v>
      </c>
      <c r="P1940" s="835">
        <v>29233.620000000006</v>
      </c>
      <c r="Q1940" s="837">
        <v>0.78787878787878796</v>
      </c>
      <c r="R1940" s="832">
        <v>78</v>
      </c>
      <c r="S1940" s="837">
        <v>0.78787878787878785</v>
      </c>
      <c r="T1940" s="836">
        <v>8</v>
      </c>
      <c r="U1940" s="838">
        <v>0.76190476190476186</v>
      </c>
    </row>
    <row r="1941" spans="1:21" ht="14.4" customHeight="1" x14ac:dyDescent="0.3">
      <c r="A1941" s="831">
        <v>4</v>
      </c>
      <c r="B1941" s="832" t="s">
        <v>2047</v>
      </c>
      <c r="C1941" s="832" t="s">
        <v>2054</v>
      </c>
      <c r="D1941" s="833" t="s">
        <v>3990</v>
      </c>
      <c r="E1941" s="834" t="s">
        <v>2072</v>
      </c>
      <c r="F1941" s="832" t="s">
        <v>2048</v>
      </c>
      <c r="G1941" s="832" t="s">
        <v>2146</v>
      </c>
      <c r="H1941" s="832" t="s">
        <v>576</v>
      </c>
      <c r="I1941" s="832" t="s">
        <v>2938</v>
      </c>
      <c r="J1941" s="832" t="s">
        <v>2936</v>
      </c>
      <c r="K1941" s="832" t="s">
        <v>2937</v>
      </c>
      <c r="L1941" s="835">
        <v>374.79</v>
      </c>
      <c r="M1941" s="835">
        <v>2998.32</v>
      </c>
      <c r="N1941" s="832">
        <v>8</v>
      </c>
      <c r="O1941" s="836">
        <v>1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4</v>
      </c>
      <c r="B1942" s="832" t="s">
        <v>2047</v>
      </c>
      <c r="C1942" s="832" t="s">
        <v>2054</v>
      </c>
      <c r="D1942" s="833" t="s">
        <v>3990</v>
      </c>
      <c r="E1942" s="834" t="s">
        <v>2072</v>
      </c>
      <c r="F1942" s="832" t="s">
        <v>2048</v>
      </c>
      <c r="G1942" s="832" t="s">
        <v>2146</v>
      </c>
      <c r="H1942" s="832" t="s">
        <v>576</v>
      </c>
      <c r="I1942" s="832" t="s">
        <v>2147</v>
      </c>
      <c r="J1942" s="832" t="s">
        <v>2148</v>
      </c>
      <c r="K1942" s="832" t="s">
        <v>2149</v>
      </c>
      <c r="L1942" s="835">
        <v>374.79</v>
      </c>
      <c r="M1942" s="835">
        <v>13492.44</v>
      </c>
      <c r="N1942" s="832">
        <v>36</v>
      </c>
      <c r="O1942" s="836">
        <v>4.5</v>
      </c>
      <c r="P1942" s="835">
        <v>9744.5400000000009</v>
      </c>
      <c r="Q1942" s="837">
        <v>0.72222222222222221</v>
      </c>
      <c r="R1942" s="832">
        <v>26</v>
      </c>
      <c r="S1942" s="837">
        <v>0.72222222222222221</v>
      </c>
      <c r="T1942" s="836">
        <v>3</v>
      </c>
      <c r="U1942" s="838">
        <v>0.66666666666666663</v>
      </c>
    </row>
    <row r="1943" spans="1:21" ht="14.4" customHeight="1" x14ac:dyDescent="0.3">
      <c r="A1943" s="831">
        <v>4</v>
      </c>
      <c r="B1943" s="832" t="s">
        <v>2047</v>
      </c>
      <c r="C1943" s="832" t="s">
        <v>2054</v>
      </c>
      <c r="D1943" s="833" t="s">
        <v>3990</v>
      </c>
      <c r="E1943" s="834" t="s">
        <v>2072</v>
      </c>
      <c r="F1943" s="832" t="s">
        <v>2048</v>
      </c>
      <c r="G1943" s="832" t="s">
        <v>2800</v>
      </c>
      <c r="H1943" s="832" t="s">
        <v>576</v>
      </c>
      <c r="I1943" s="832" t="s">
        <v>2942</v>
      </c>
      <c r="J1943" s="832" t="s">
        <v>2802</v>
      </c>
      <c r="K1943" s="832" t="s">
        <v>2803</v>
      </c>
      <c r="L1943" s="835">
        <v>107.27</v>
      </c>
      <c r="M1943" s="835">
        <v>214.54</v>
      </c>
      <c r="N1943" s="832">
        <v>2</v>
      </c>
      <c r="O1943" s="836">
        <v>1</v>
      </c>
      <c r="P1943" s="835">
        <v>214.54</v>
      </c>
      <c r="Q1943" s="837">
        <v>1</v>
      </c>
      <c r="R1943" s="832">
        <v>2</v>
      </c>
      <c r="S1943" s="837">
        <v>1</v>
      </c>
      <c r="T1943" s="836">
        <v>1</v>
      </c>
      <c r="U1943" s="838">
        <v>1</v>
      </c>
    </row>
    <row r="1944" spans="1:21" ht="14.4" customHeight="1" x14ac:dyDescent="0.3">
      <c r="A1944" s="831">
        <v>4</v>
      </c>
      <c r="B1944" s="832" t="s">
        <v>2047</v>
      </c>
      <c r="C1944" s="832" t="s">
        <v>2054</v>
      </c>
      <c r="D1944" s="833" t="s">
        <v>3990</v>
      </c>
      <c r="E1944" s="834" t="s">
        <v>2072</v>
      </c>
      <c r="F1944" s="832" t="s">
        <v>2049</v>
      </c>
      <c r="G1944" s="832" t="s">
        <v>2114</v>
      </c>
      <c r="H1944" s="832" t="s">
        <v>576</v>
      </c>
      <c r="I1944" s="832" t="s">
        <v>3934</v>
      </c>
      <c r="J1944" s="832" t="s">
        <v>2116</v>
      </c>
      <c r="K1944" s="832"/>
      <c r="L1944" s="835">
        <v>0</v>
      </c>
      <c r="M1944" s="835">
        <v>0</v>
      </c>
      <c r="N1944" s="832">
        <v>2</v>
      </c>
      <c r="O1944" s="836">
        <v>2</v>
      </c>
      <c r="P1944" s="835">
        <v>0</v>
      </c>
      <c r="Q1944" s="837"/>
      <c r="R1944" s="832">
        <v>2</v>
      </c>
      <c r="S1944" s="837">
        <v>1</v>
      </c>
      <c r="T1944" s="836">
        <v>2</v>
      </c>
      <c r="U1944" s="838">
        <v>1</v>
      </c>
    </row>
    <row r="1945" spans="1:21" ht="14.4" customHeight="1" x14ac:dyDescent="0.3">
      <c r="A1945" s="831">
        <v>4</v>
      </c>
      <c r="B1945" s="832" t="s">
        <v>2047</v>
      </c>
      <c r="C1945" s="832" t="s">
        <v>2054</v>
      </c>
      <c r="D1945" s="833" t="s">
        <v>3990</v>
      </c>
      <c r="E1945" s="834" t="s">
        <v>2072</v>
      </c>
      <c r="F1945" s="832" t="s">
        <v>2049</v>
      </c>
      <c r="G1945" s="832" t="s">
        <v>2114</v>
      </c>
      <c r="H1945" s="832" t="s">
        <v>576</v>
      </c>
      <c r="I1945" s="832" t="s">
        <v>2115</v>
      </c>
      <c r="J1945" s="832" t="s">
        <v>2116</v>
      </c>
      <c r="K1945" s="832"/>
      <c r="L1945" s="835">
        <v>0</v>
      </c>
      <c r="M1945" s="835">
        <v>0</v>
      </c>
      <c r="N1945" s="832">
        <v>1</v>
      </c>
      <c r="O1945" s="836">
        <v>0.5</v>
      </c>
      <c r="P1945" s="835">
        <v>0</v>
      </c>
      <c r="Q1945" s="837"/>
      <c r="R1945" s="832">
        <v>1</v>
      </c>
      <c r="S1945" s="837">
        <v>1</v>
      </c>
      <c r="T1945" s="836">
        <v>0.5</v>
      </c>
      <c r="U1945" s="838">
        <v>1</v>
      </c>
    </row>
    <row r="1946" spans="1:21" ht="14.4" customHeight="1" x14ac:dyDescent="0.3">
      <c r="A1946" s="831">
        <v>4</v>
      </c>
      <c r="B1946" s="832" t="s">
        <v>2047</v>
      </c>
      <c r="C1946" s="832" t="s">
        <v>2054</v>
      </c>
      <c r="D1946" s="833" t="s">
        <v>3990</v>
      </c>
      <c r="E1946" s="834" t="s">
        <v>2072</v>
      </c>
      <c r="F1946" s="832" t="s">
        <v>2050</v>
      </c>
      <c r="G1946" s="832" t="s">
        <v>2633</v>
      </c>
      <c r="H1946" s="832" t="s">
        <v>576</v>
      </c>
      <c r="I1946" s="832" t="s">
        <v>2637</v>
      </c>
      <c r="J1946" s="832" t="s">
        <v>2638</v>
      </c>
      <c r="K1946" s="832" t="s">
        <v>2639</v>
      </c>
      <c r="L1946" s="835">
        <v>100</v>
      </c>
      <c r="M1946" s="835">
        <v>200</v>
      </c>
      <c r="N1946" s="832">
        <v>2</v>
      </c>
      <c r="O1946" s="836">
        <v>1</v>
      </c>
      <c r="P1946" s="835">
        <v>200</v>
      </c>
      <c r="Q1946" s="837">
        <v>1</v>
      </c>
      <c r="R1946" s="832">
        <v>2</v>
      </c>
      <c r="S1946" s="837">
        <v>1</v>
      </c>
      <c r="T1946" s="836">
        <v>1</v>
      </c>
      <c r="U1946" s="838">
        <v>1</v>
      </c>
    </row>
    <row r="1947" spans="1:21" ht="14.4" customHeight="1" x14ac:dyDescent="0.3">
      <c r="A1947" s="831">
        <v>4</v>
      </c>
      <c r="B1947" s="832" t="s">
        <v>2047</v>
      </c>
      <c r="C1947" s="832" t="s">
        <v>2054</v>
      </c>
      <c r="D1947" s="833" t="s">
        <v>3990</v>
      </c>
      <c r="E1947" s="834" t="s">
        <v>2072</v>
      </c>
      <c r="F1947" s="832" t="s">
        <v>2050</v>
      </c>
      <c r="G1947" s="832" t="s">
        <v>2643</v>
      </c>
      <c r="H1947" s="832" t="s">
        <v>576</v>
      </c>
      <c r="I1947" s="832" t="s">
        <v>2644</v>
      </c>
      <c r="J1947" s="832" t="s">
        <v>2645</v>
      </c>
      <c r="K1947" s="832" t="s">
        <v>2646</v>
      </c>
      <c r="L1947" s="835">
        <v>410</v>
      </c>
      <c r="M1947" s="835">
        <v>4510</v>
      </c>
      <c r="N1947" s="832">
        <v>11</v>
      </c>
      <c r="O1947" s="836">
        <v>11</v>
      </c>
      <c r="P1947" s="835">
        <v>4100</v>
      </c>
      <c r="Q1947" s="837">
        <v>0.90909090909090906</v>
      </c>
      <c r="R1947" s="832">
        <v>10</v>
      </c>
      <c r="S1947" s="837">
        <v>0.90909090909090906</v>
      </c>
      <c r="T1947" s="836">
        <v>10</v>
      </c>
      <c r="U1947" s="838">
        <v>0.90909090909090906</v>
      </c>
    </row>
    <row r="1948" spans="1:21" ht="14.4" customHeight="1" x14ac:dyDescent="0.3">
      <c r="A1948" s="831">
        <v>4</v>
      </c>
      <c r="B1948" s="832" t="s">
        <v>2047</v>
      </c>
      <c r="C1948" s="832" t="s">
        <v>2054</v>
      </c>
      <c r="D1948" s="833" t="s">
        <v>3990</v>
      </c>
      <c r="E1948" s="834" t="s">
        <v>2072</v>
      </c>
      <c r="F1948" s="832" t="s">
        <v>2050</v>
      </c>
      <c r="G1948" s="832" t="s">
        <v>2643</v>
      </c>
      <c r="H1948" s="832" t="s">
        <v>576</v>
      </c>
      <c r="I1948" s="832" t="s">
        <v>2727</v>
      </c>
      <c r="J1948" s="832" t="s">
        <v>2728</v>
      </c>
      <c r="K1948" s="832" t="s">
        <v>2729</v>
      </c>
      <c r="L1948" s="835">
        <v>566</v>
      </c>
      <c r="M1948" s="835">
        <v>566</v>
      </c>
      <c r="N1948" s="832">
        <v>1</v>
      </c>
      <c r="O1948" s="836">
        <v>1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4</v>
      </c>
      <c r="B1949" s="832" t="s">
        <v>2047</v>
      </c>
      <c r="C1949" s="832" t="s">
        <v>2054</v>
      </c>
      <c r="D1949" s="833" t="s">
        <v>3990</v>
      </c>
      <c r="E1949" s="834" t="s">
        <v>2072</v>
      </c>
      <c r="F1949" s="832" t="s">
        <v>2050</v>
      </c>
      <c r="G1949" s="832" t="s">
        <v>2647</v>
      </c>
      <c r="H1949" s="832" t="s">
        <v>576</v>
      </c>
      <c r="I1949" s="832" t="s">
        <v>2648</v>
      </c>
      <c r="J1949" s="832" t="s">
        <v>2649</v>
      </c>
      <c r="K1949" s="832" t="s">
        <v>2650</v>
      </c>
      <c r="L1949" s="835">
        <v>900</v>
      </c>
      <c r="M1949" s="835">
        <v>4500</v>
      </c>
      <c r="N1949" s="832">
        <v>5</v>
      </c>
      <c r="O1949" s="836">
        <v>5</v>
      </c>
      <c r="P1949" s="835">
        <v>4500</v>
      </c>
      <c r="Q1949" s="837">
        <v>1</v>
      </c>
      <c r="R1949" s="832">
        <v>5</v>
      </c>
      <c r="S1949" s="837">
        <v>1</v>
      </c>
      <c r="T1949" s="836">
        <v>5</v>
      </c>
      <c r="U1949" s="838">
        <v>1</v>
      </c>
    </row>
    <row r="1950" spans="1:21" ht="14.4" customHeight="1" x14ac:dyDescent="0.3">
      <c r="A1950" s="831">
        <v>4</v>
      </c>
      <c r="B1950" s="832" t="s">
        <v>2047</v>
      </c>
      <c r="C1950" s="832" t="s">
        <v>2056</v>
      </c>
      <c r="D1950" s="833" t="s">
        <v>3991</v>
      </c>
      <c r="E1950" s="834" t="s">
        <v>2064</v>
      </c>
      <c r="F1950" s="832" t="s">
        <v>2048</v>
      </c>
      <c r="G1950" s="832" t="s">
        <v>2849</v>
      </c>
      <c r="H1950" s="832" t="s">
        <v>576</v>
      </c>
      <c r="I1950" s="832" t="s">
        <v>3935</v>
      </c>
      <c r="J1950" s="832" t="s">
        <v>3936</v>
      </c>
      <c r="K1950" s="832" t="s">
        <v>3937</v>
      </c>
      <c r="L1950" s="835">
        <v>69.73</v>
      </c>
      <c r="M1950" s="835">
        <v>209.19</v>
      </c>
      <c r="N1950" s="832">
        <v>3</v>
      </c>
      <c r="O1950" s="836">
        <v>2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4</v>
      </c>
      <c r="B1951" s="832" t="s">
        <v>2047</v>
      </c>
      <c r="C1951" s="832" t="s">
        <v>2056</v>
      </c>
      <c r="D1951" s="833" t="s">
        <v>3991</v>
      </c>
      <c r="E1951" s="834" t="s">
        <v>2064</v>
      </c>
      <c r="F1951" s="832" t="s">
        <v>2048</v>
      </c>
      <c r="G1951" s="832" t="s">
        <v>2171</v>
      </c>
      <c r="H1951" s="832" t="s">
        <v>576</v>
      </c>
      <c r="I1951" s="832" t="s">
        <v>3938</v>
      </c>
      <c r="J1951" s="832" t="s">
        <v>3939</v>
      </c>
      <c r="K1951" s="832" t="s">
        <v>3940</v>
      </c>
      <c r="L1951" s="835">
        <v>207.27</v>
      </c>
      <c r="M1951" s="835">
        <v>414.54</v>
      </c>
      <c r="N1951" s="832">
        <v>2</v>
      </c>
      <c r="O1951" s="836">
        <v>1</v>
      </c>
      <c r="P1951" s="835">
        <v>207.27</v>
      </c>
      <c r="Q1951" s="837">
        <v>0.5</v>
      </c>
      <c r="R1951" s="832">
        <v>1</v>
      </c>
      <c r="S1951" s="837">
        <v>0.5</v>
      </c>
      <c r="T1951" s="836">
        <v>0.5</v>
      </c>
      <c r="U1951" s="838">
        <v>0.5</v>
      </c>
    </row>
    <row r="1952" spans="1:21" ht="14.4" customHeight="1" x14ac:dyDescent="0.3">
      <c r="A1952" s="831">
        <v>4</v>
      </c>
      <c r="B1952" s="832" t="s">
        <v>2047</v>
      </c>
      <c r="C1952" s="832" t="s">
        <v>2056</v>
      </c>
      <c r="D1952" s="833" t="s">
        <v>3991</v>
      </c>
      <c r="E1952" s="834" t="s">
        <v>2064</v>
      </c>
      <c r="F1952" s="832" t="s">
        <v>2048</v>
      </c>
      <c r="G1952" s="832" t="s">
        <v>2860</v>
      </c>
      <c r="H1952" s="832" t="s">
        <v>576</v>
      </c>
      <c r="I1952" s="832" t="s">
        <v>3941</v>
      </c>
      <c r="J1952" s="832" t="s">
        <v>3942</v>
      </c>
      <c r="K1952" s="832" t="s">
        <v>3943</v>
      </c>
      <c r="L1952" s="835">
        <v>1000.4</v>
      </c>
      <c r="M1952" s="835">
        <v>1000.4</v>
      </c>
      <c r="N1952" s="832">
        <v>1</v>
      </c>
      <c r="O1952" s="836">
        <v>1</v>
      </c>
      <c r="P1952" s="835">
        <v>1000.4</v>
      </c>
      <c r="Q1952" s="837">
        <v>1</v>
      </c>
      <c r="R1952" s="832">
        <v>1</v>
      </c>
      <c r="S1952" s="837">
        <v>1</v>
      </c>
      <c r="T1952" s="836">
        <v>1</v>
      </c>
      <c r="U1952" s="838">
        <v>1</v>
      </c>
    </row>
    <row r="1953" spans="1:21" ht="14.4" customHeight="1" x14ac:dyDescent="0.3">
      <c r="A1953" s="831">
        <v>4</v>
      </c>
      <c r="B1953" s="832" t="s">
        <v>2047</v>
      </c>
      <c r="C1953" s="832" t="s">
        <v>2056</v>
      </c>
      <c r="D1953" s="833" t="s">
        <v>3991</v>
      </c>
      <c r="E1953" s="834" t="s">
        <v>2064</v>
      </c>
      <c r="F1953" s="832" t="s">
        <v>2048</v>
      </c>
      <c r="G1953" s="832" t="s">
        <v>2749</v>
      </c>
      <c r="H1953" s="832" t="s">
        <v>628</v>
      </c>
      <c r="I1953" s="832" t="s">
        <v>2750</v>
      </c>
      <c r="J1953" s="832" t="s">
        <v>974</v>
      </c>
      <c r="K1953" s="832" t="s">
        <v>2751</v>
      </c>
      <c r="L1953" s="835">
        <v>176.32</v>
      </c>
      <c r="M1953" s="835">
        <v>176.32</v>
      </c>
      <c r="N1953" s="832">
        <v>1</v>
      </c>
      <c r="O1953" s="836">
        <v>0.5</v>
      </c>
      <c r="P1953" s="835">
        <v>176.32</v>
      </c>
      <c r="Q1953" s="837">
        <v>1</v>
      </c>
      <c r="R1953" s="832">
        <v>1</v>
      </c>
      <c r="S1953" s="837">
        <v>1</v>
      </c>
      <c r="T1953" s="836">
        <v>0.5</v>
      </c>
      <c r="U1953" s="838">
        <v>1</v>
      </c>
    </row>
    <row r="1954" spans="1:21" ht="14.4" customHeight="1" x14ac:dyDescent="0.3">
      <c r="A1954" s="831">
        <v>4</v>
      </c>
      <c r="B1954" s="832" t="s">
        <v>2047</v>
      </c>
      <c r="C1954" s="832" t="s">
        <v>2056</v>
      </c>
      <c r="D1954" s="833" t="s">
        <v>3991</v>
      </c>
      <c r="E1954" s="834" t="s">
        <v>2064</v>
      </c>
      <c r="F1954" s="832" t="s">
        <v>2048</v>
      </c>
      <c r="G1954" s="832" t="s">
        <v>2672</v>
      </c>
      <c r="H1954" s="832" t="s">
        <v>576</v>
      </c>
      <c r="I1954" s="832" t="s">
        <v>2675</v>
      </c>
      <c r="J1954" s="832" t="s">
        <v>733</v>
      </c>
      <c r="K1954" s="832" t="s">
        <v>2676</v>
      </c>
      <c r="L1954" s="835">
        <v>159.16999999999999</v>
      </c>
      <c r="M1954" s="835">
        <v>159.16999999999999</v>
      </c>
      <c r="N1954" s="832">
        <v>1</v>
      </c>
      <c r="O1954" s="836">
        <v>0.5</v>
      </c>
      <c r="P1954" s="835">
        <v>159.16999999999999</v>
      </c>
      <c r="Q1954" s="837">
        <v>1</v>
      </c>
      <c r="R1954" s="832">
        <v>1</v>
      </c>
      <c r="S1954" s="837">
        <v>1</v>
      </c>
      <c r="T1954" s="836">
        <v>0.5</v>
      </c>
      <c r="U1954" s="838">
        <v>1</v>
      </c>
    </row>
    <row r="1955" spans="1:21" ht="14.4" customHeight="1" x14ac:dyDescent="0.3">
      <c r="A1955" s="831">
        <v>4</v>
      </c>
      <c r="B1955" s="832" t="s">
        <v>2047</v>
      </c>
      <c r="C1955" s="832" t="s">
        <v>2056</v>
      </c>
      <c r="D1955" s="833" t="s">
        <v>3991</v>
      </c>
      <c r="E1955" s="834" t="s">
        <v>2064</v>
      </c>
      <c r="F1955" s="832" t="s">
        <v>2048</v>
      </c>
      <c r="G1955" s="832" t="s">
        <v>3689</v>
      </c>
      <c r="H1955" s="832" t="s">
        <v>576</v>
      </c>
      <c r="I1955" s="832" t="s">
        <v>3944</v>
      </c>
      <c r="J1955" s="832" t="s">
        <v>3691</v>
      </c>
      <c r="K1955" s="832" t="s">
        <v>3473</v>
      </c>
      <c r="L1955" s="835">
        <v>138.76</v>
      </c>
      <c r="M1955" s="835">
        <v>277.52</v>
      </c>
      <c r="N1955" s="832">
        <v>2</v>
      </c>
      <c r="O1955" s="836">
        <v>0.5</v>
      </c>
      <c r="P1955" s="835">
        <v>277.52</v>
      </c>
      <c r="Q1955" s="837">
        <v>1</v>
      </c>
      <c r="R1955" s="832">
        <v>2</v>
      </c>
      <c r="S1955" s="837">
        <v>1</v>
      </c>
      <c r="T1955" s="836">
        <v>0.5</v>
      </c>
      <c r="U1955" s="838">
        <v>1</v>
      </c>
    </row>
    <row r="1956" spans="1:21" ht="14.4" customHeight="1" x14ac:dyDescent="0.3">
      <c r="A1956" s="831">
        <v>4</v>
      </c>
      <c r="B1956" s="832" t="s">
        <v>2047</v>
      </c>
      <c r="C1956" s="832" t="s">
        <v>2056</v>
      </c>
      <c r="D1956" s="833" t="s">
        <v>3991</v>
      </c>
      <c r="E1956" s="834" t="s">
        <v>2064</v>
      </c>
      <c r="F1956" s="832" t="s">
        <v>2048</v>
      </c>
      <c r="G1956" s="832" t="s">
        <v>2132</v>
      </c>
      <c r="H1956" s="832" t="s">
        <v>576</v>
      </c>
      <c r="I1956" s="832" t="s">
        <v>2133</v>
      </c>
      <c r="J1956" s="832" t="s">
        <v>2134</v>
      </c>
      <c r="K1956" s="832" t="s">
        <v>2135</v>
      </c>
      <c r="L1956" s="835">
        <v>111.72</v>
      </c>
      <c r="M1956" s="835">
        <v>111.72</v>
      </c>
      <c r="N1956" s="832">
        <v>1</v>
      </c>
      <c r="O1956" s="836">
        <v>0.5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4</v>
      </c>
      <c r="B1957" s="832" t="s">
        <v>2047</v>
      </c>
      <c r="C1957" s="832" t="s">
        <v>2056</v>
      </c>
      <c r="D1957" s="833" t="s">
        <v>3991</v>
      </c>
      <c r="E1957" s="834" t="s">
        <v>2064</v>
      </c>
      <c r="F1957" s="832" t="s">
        <v>2048</v>
      </c>
      <c r="G1957" s="832" t="s">
        <v>2132</v>
      </c>
      <c r="H1957" s="832" t="s">
        <v>576</v>
      </c>
      <c r="I1957" s="832" t="s">
        <v>3945</v>
      </c>
      <c r="J1957" s="832" t="s">
        <v>2134</v>
      </c>
      <c r="K1957" s="832" t="s">
        <v>3946</v>
      </c>
      <c r="L1957" s="835">
        <v>92.49</v>
      </c>
      <c r="M1957" s="835">
        <v>92.49</v>
      </c>
      <c r="N1957" s="832">
        <v>1</v>
      </c>
      <c r="O1957" s="836">
        <v>0.5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4</v>
      </c>
      <c r="B1958" s="832" t="s">
        <v>2047</v>
      </c>
      <c r="C1958" s="832" t="s">
        <v>2056</v>
      </c>
      <c r="D1958" s="833" t="s">
        <v>3991</v>
      </c>
      <c r="E1958" s="834" t="s">
        <v>2064</v>
      </c>
      <c r="F1958" s="832" t="s">
        <v>2048</v>
      </c>
      <c r="G1958" s="832" t="s">
        <v>2132</v>
      </c>
      <c r="H1958" s="832" t="s">
        <v>576</v>
      </c>
      <c r="I1958" s="832" t="s">
        <v>3922</v>
      </c>
      <c r="J1958" s="832" t="s">
        <v>2134</v>
      </c>
      <c r="K1958" s="832" t="s">
        <v>2135</v>
      </c>
      <c r="L1958" s="835">
        <v>111.72</v>
      </c>
      <c r="M1958" s="835">
        <v>223.44</v>
      </c>
      <c r="N1958" s="832">
        <v>2</v>
      </c>
      <c r="O1958" s="836">
        <v>2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4</v>
      </c>
      <c r="B1959" s="832" t="s">
        <v>2047</v>
      </c>
      <c r="C1959" s="832" t="s">
        <v>2056</v>
      </c>
      <c r="D1959" s="833" t="s">
        <v>3991</v>
      </c>
      <c r="E1959" s="834" t="s">
        <v>2064</v>
      </c>
      <c r="F1959" s="832" t="s">
        <v>2048</v>
      </c>
      <c r="G1959" s="832" t="s">
        <v>2818</v>
      </c>
      <c r="H1959" s="832" t="s">
        <v>628</v>
      </c>
      <c r="I1959" s="832" t="s">
        <v>2819</v>
      </c>
      <c r="J1959" s="832" t="s">
        <v>2820</v>
      </c>
      <c r="K1959" s="832" t="s">
        <v>2821</v>
      </c>
      <c r="L1959" s="835">
        <v>64.5</v>
      </c>
      <c r="M1959" s="835">
        <v>193.5</v>
      </c>
      <c r="N1959" s="832">
        <v>3</v>
      </c>
      <c r="O1959" s="836">
        <v>0.5</v>
      </c>
      <c r="P1959" s="835">
        <v>193.5</v>
      </c>
      <c r="Q1959" s="837">
        <v>1</v>
      </c>
      <c r="R1959" s="832">
        <v>3</v>
      </c>
      <c r="S1959" s="837">
        <v>1</v>
      </c>
      <c r="T1959" s="836">
        <v>0.5</v>
      </c>
      <c r="U1959" s="838">
        <v>1</v>
      </c>
    </row>
    <row r="1960" spans="1:21" ht="14.4" customHeight="1" x14ac:dyDescent="0.3">
      <c r="A1960" s="831">
        <v>4</v>
      </c>
      <c r="B1960" s="832" t="s">
        <v>2047</v>
      </c>
      <c r="C1960" s="832" t="s">
        <v>2056</v>
      </c>
      <c r="D1960" s="833" t="s">
        <v>3991</v>
      </c>
      <c r="E1960" s="834" t="s">
        <v>2064</v>
      </c>
      <c r="F1960" s="832" t="s">
        <v>2048</v>
      </c>
      <c r="G1960" s="832" t="s">
        <v>2778</v>
      </c>
      <c r="H1960" s="832" t="s">
        <v>628</v>
      </c>
      <c r="I1960" s="832" t="s">
        <v>3947</v>
      </c>
      <c r="J1960" s="832" t="s">
        <v>654</v>
      </c>
      <c r="K1960" s="832" t="s">
        <v>655</v>
      </c>
      <c r="L1960" s="835">
        <v>38.04</v>
      </c>
      <c r="M1960" s="835">
        <v>114.12</v>
      </c>
      <c r="N1960" s="832">
        <v>3</v>
      </c>
      <c r="O1960" s="836">
        <v>1.5</v>
      </c>
      <c r="P1960" s="835">
        <v>38.04</v>
      </c>
      <c r="Q1960" s="837">
        <v>0.33333333333333331</v>
      </c>
      <c r="R1960" s="832">
        <v>1</v>
      </c>
      <c r="S1960" s="837">
        <v>0.33333333333333331</v>
      </c>
      <c r="T1960" s="836">
        <v>1</v>
      </c>
      <c r="U1960" s="838">
        <v>0.66666666666666663</v>
      </c>
    </row>
    <row r="1961" spans="1:21" ht="14.4" customHeight="1" x14ac:dyDescent="0.3">
      <c r="A1961" s="831">
        <v>4</v>
      </c>
      <c r="B1961" s="832" t="s">
        <v>2047</v>
      </c>
      <c r="C1961" s="832" t="s">
        <v>2056</v>
      </c>
      <c r="D1961" s="833" t="s">
        <v>3991</v>
      </c>
      <c r="E1961" s="834" t="s">
        <v>2064</v>
      </c>
      <c r="F1961" s="832" t="s">
        <v>2048</v>
      </c>
      <c r="G1961" s="832" t="s">
        <v>2178</v>
      </c>
      <c r="H1961" s="832" t="s">
        <v>576</v>
      </c>
      <c r="I1961" s="832" t="s">
        <v>3948</v>
      </c>
      <c r="J1961" s="832" t="s">
        <v>3897</v>
      </c>
      <c r="K1961" s="832" t="s">
        <v>3949</v>
      </c>
      <c r="L1961" s="835">
        <v>92.04</v>
      </c>
      <c r="M1961" s="835">
        <v>92.04</v>
      </c>
      <c r="N1961" s="832">
        <v>1</v>
      </c>
      <c r="O1961" s="836">
        <v>0.5</v>
      </c>
      <c r="P1961" s="835">
        <v>92.04</v>
      </c>
      <c r="Q1961" s="837">
        <v>1</v>
      </c>
      <c r="R1961" s="832">
        <v>1</v>
      </c>
      <c r="S1961" s="837">
        <v>1</v>
      </c>
      <c r="T1961" s="836">
        <v>0.5</v>
      </c>
      <c r="U1961" s="838">
        <v>1</v>
      </c>
    </row>
    <row r="1962" spans="1:21" ht="14.4" customHeight="1" x14ac:dyDescent="0.3">
      <c r="A1962" s="831">
        <v>4</v>
      </c>
      <c r="B1962" s="832" t="s">
        <v>2047</v>
      </c>
      <c r="C1962" s="832" t="s">
        <v>2056</v>
      </c>
      <c r="D1962" s="833" t="s">
        <v>3991</v>
      </c>
      <c r="E1962" s="834" t="s">
        <v>2064</v>
      </c>
      <c r="F1962" s="832" t="s">
        <v>2048</v>
      </c>
      <c r="G1962" s="832" t="s">
        <v>2169</v>
      </c>
      <c r="H1962" s="832" t="s">
        <v>576</v>
      </c>
      <c r="I1962" s="832" t="s">
        <v>2170</v>
      </c>
      <c r="J1962" s="832" t="s">
        <v>650</v>
      </c>
      <c r="K1962" s="832" t="s">
        <v>1145</v>
      </c>
      <c r="L1962" s="835">
        <v>35.25</v>
      </c>
      <c r="M1962" s="835">
        <v>70.5</v>
      </c>
      <c r="N1962" s="832">
        <v>2</v>
      </c>
      <c r="O1962" s="836">
        <v>0.5</v>
      </c>
      <c r="P1962" s="835">
        <v>70.5</v>
      </c>
      <c r="Q1962" s="837">
        <v>1</v>
      </c>
      <c r="R1962" s="832">
        <v>2</v>
      </c>
      <c r="S1962" s="837">
        <v>1</v>
      </c>
      <c r="T1962" s="836">
        <v>0.5</v>
      </c>
      <c r="U1962" s="838">
        <v>1</v>
      </c>
    </row>
    <row r="1963" spans="1:21" ht="14.4" customHeight="1" x14ac:dyDescent="0.3">
      <c r="A1963" s="831">
        <v>4</v>
      </c>
      <c r="B1963" s="832" t="s">
        <v>2047</v>
      </c>
      <c r="C1963" s="832" t="s">
        <v>2056</v>
      </c>
      <c r="D1963" s="833" t="s">
        <v>3991</v>
      </c>
      <c r="E1963" s="834" t="s">
        <v>2064</v>
      </c>
      <c r="F1963" s="832" t="s">
        <v>2048</v>
      </c>
      <c r="G1963" s="832" t="s">
        <v>2158</v>
      </c>
      <c r="H1963" s="832" t="s">
        <v>576</v>
      </c>
      <c r="I1963" s="832" t="s">
        <v>3950</v>
      </c>
      <c r="J1963" s="832" t="s">
        <v>3951</v>
      </c>
      <c r="K1963" s="832" t="s">
        <v>3952</v>
      </c>
      <c r="L1963" s="835">
        <v>112.87</v>
      </c>
      <c r="M1963" s="835">
        <v>225.74</v>
      </c>
      <c r="N1963" s="832">
        <v>2</v>
      </c>
      <c r="O1963" s="836">
        <v>0.5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4</v>
      </c>
      <c r="B1964" s="832" t="s">
        <v>2047</v>
      </c>
      <c r="C1964" s="832" t="s">
        <v>2056</v>
      </c>
      <c r="D1964" s="833" t="s">
        <v>3991</v>
      </c>
      <c r="E1964" s="834" t="s">
        <v>2064</v>
      </c>
      <c r="F1964" s="832" t="s">
        <v>2048</v>
      </c>
      <c r="G1964" s="832" t="s">
        <v>2158</v>
      </c>
      <c r="H1964" s="832" t="s">
        <v>576</v>
      </c>
      <c r="I1964" s="832" t="s">
        <v>2236</v>
      </c>
      <c r="J1964" s="832" t="s">
        <v>1448</v>
      </c>
      <c r="K1964" s="832" t="s">
        <v>2237</v>
      </c>
      <c r="L1964" s="835">
        <v>115.18</v>
      </c>
      <c r="M1964" s="835">
        <v>230.36</v>
      </c>
      <c r="N1964" s="832">
        <v>2</v>
      </c>
      <c r="O1964" s="836">
        <v>1</v>
      </c>
      <c r="P1964" s="835">
        <v>230.36</v>
      </c>
      <c r="Q1964" s="837">
        <v>1</v>
      </c>
      <c r="R1964" s="832">
        <v>2</v>
      </c>
      <c r="S1964" s="837">
        <v>1</v>
      </c>
      <c r="T1964" s="836">
        <v>1</v>
      </c>
      <c r="U1964" s="838">
        <v>1</v>
      </c>
    </row>
    <row r="1965" spans="1:21" ht="14.4" customHeight="1" x14ac:dyDescent="0.3">
      <c r="A1965" s="831">
        <v>4</v>
      </c>
      <c r="B1965" s="832" t="s">
        <v>2047</v>
      </c>
      <c r="C1965" s="832" t="s">
        <v>2056</v>
      </c>
      <c r="D1965" s="833" t="s">
        <v>3991</v>
      </c>
      <c r="E1965" s="834" t="s">
        <v>2064</v>
      </c>
      <c r="F1965" s="832" t="s">
        <v>2048</v>
      </c>
      <c r="G1965" s="832" t="s">
        <v>2158</v>
      </c>
      <c r="H1965" s="832" t="s">
        <v>576</v>
      </c>
      <c r="I1965" s="832" t="s">
        <v>2159</v>
      </c>
      <c r="J1965" s="832" t="s">
        <v>771</v>
      </c>
      <c r="K1965" s="832" t="s">
        <v>2160</v>
      </c>
      <c r="L1965" s="835">
        <v>103.67</v>
      </c>
      <c r="M1965" s="835">
        <v>3421.1099999999997</v>
      </c>
      <c r="N1965" s="832">
        <v>33</v>
      </c>
      <c r="O1965" s="836">
        <v>11</v>
      </c>
      <c r="P1965" s="835">
        <v>2073.3999999999996</v>
      </c>
      <c r="Q1965" s="837">
        <v>0.60606060606060597</v>
      </c>
      <c r="R1965" s="832">
        <v>20</v>
      </c>
      <c r="S1965" s="837">
        <v>0.60606060606060608</v>
      </c>
      <c r="T1965" s="836">
        <v>6.5</v>
      </c>
      <c r="U1965" s="838">
        <v>0.59090909090909094</v>
      </c>
    </row>
    <row r="1966" spans="1:21" ht="14.4" customHeight="1" x14ac:dyDescent="0.3">
      <c r="A1966" s="831">
        <v>4</v>
      </c>
      <c r="B1966" s="832" t="s">
        <v>2047</v>
      </c>
      <c r="C1966" s="832" t="s">
        <v>2056</v>
      </c>
      <c r="D1966" s="833" t="s">
        <v>3991</v>
      </c>
      <c r="E1966" s="834" t="s">
        <v>2064</v>
      </c>
      <c r="F1966" s="832" t="s">
        <v>2048</v>
      </c>
      <c r="G1966" s="832" t="s">
        <v>2702</v>
      </c>
      <c r="H1966" s="832" t="s">
        <v>576</v>
      </c>
      <c r="I1966" s="832" t="s">
        <v>3953</v>
      </c>
      <c r="J1966" s="832" t="s">
        <v>3458</v>
      </c>
      <c r="K1966" s="832" t="s">
        <v>3954</v>
      </c>
      <c r="L1966" s="835">
        <v>96.75</v>
      </c>
      <c r="M1966" s="835">
        <v>96.75</v>
      </c>
      <c r="N1966" s="832">
        <v>1</v>
      </c>
      <c r="O1966" s="836">
        <v>1</v>
      </c>
      <c r="P1966" s="835">
        <v>96.75</v>
      </c>
      <c r="Q1966" s="837">
        <v>1</v>
      </c>
      <c r="R1966" s="832">
        <v>1</v>
      </c>
      <c r="S1966" s="837">
        <v>1</v>
      </c>
      <c r="T1966" s="836">
        <v>1</v>
      </c>
      <c r="U1966" s="838">
        <v>1</v>
      </c>
    </row>
    <row r="1967" spans="1:21" ht="14.4" customHeight="1" x14ac:dyDescent="0.3">
      <c r="A1967" s="831">
        <v>4</v>
      </c>
      <c r="B1967" s="832" t="s">
        <v>2047</v>
      </c>
      <c r="C1967" s="832" t="s">
        <v>2056</v>
      </c>
      <c r="D1967" s="833" t="s">
        <v>3991</v>
      </c>
      <c r="E1967" s="834" t="s">
        <v>2064</v>
      </c>
      <c r="F1967" s="832" t="s">
        <v>2048</v>
      </c>
      <c r="G1967" s="832" t="s">
        <v>3955</v>
      </c>
      <c r="H1967" s="832" t="s">
        <v>576</v>
      </c>
      <c r="I1967" s="832" t="s">
        <v>3956</v>
      </c>
      <c r="J1967" s="832" t="s">
        <v>3957</v>
      </c>
      <c r="K1967" s="832" t="s">
        <v>3958</v>
      </c>
      <c r="L1967" s="835">
        <v>64.5</v>
      </c>
      <c r="M1967" s="835">
        <v>2257.5</v>
      </c>
      <c r="N1967" s="832">
        <v>35</v>
      </c>
      <c r="O1967" s="836">
        <v>8</v>
      </c>
      <c r="P1967" s="835">
        <v>1741.5</v>
      </c>
      <c r="Q1967" s="837">
        <v>0.77142857142857146</v>
      </c>
      <c r="R1967" s="832">
        <v>27</v>
      </c>
      <c r="S1967" s="837">
        <v>0.77142857142857146</v>
      </c>
      <c r="T1967" s="836">
        <v>6.5</v>
      </c>
      <c r="U1967" s="838">
        <v>0.8125</v>
      </c>
    </row>
    <row r="1968" spans="1:21" ht="14.4" customHeight="1" x14ac:dyDescent="0.3">
      <c r="A1968" s="831">
        <v>4</v>
      </c>
      <c r="B1968" s="832" t="s">
        <v>2047</v>
      </c>
      <c r="C1968" s="832" t="s">
        <v>2056</v>
      </c>
      <c r="D1968" s="833" t="s">
        <v>3991</v>
      </c>
      <c r="E1968" s="834" t="s">
        <v>2064</v>
      </c>
      <c r="F1968" s="832" t="s">
        <v>2048</v>
      </c>
      <c r="G1968" s="832" t="s">
        <v>3163</v>
      </c>
      <c r="H1968" s="832" t="s">
        <v>576</v>
      </c>
      <c r="I1968" s="832" t="s">
        <v>3364</v>
      </c>
      <c r="J1968" s="832" t="s">
        <v>3365</v>
      </c>
      <c r="K1968" s="832" t="s">
        <v>3166</v>
      </c>
      <c r="L1968" s="835">
        <v>430.05</v>
      </c>
      <c r="M1968" s="835">
        <v>860.1</v>
      </c>
      <c r="N1968" s="832">
        <v>2</v>
      </c>
      <c r="O1968" s="836">
        <v>1</v>
      </c>
      <c r="P1968" s="835">
        <v>860.1</v>
      </c>
      <c r="Q1968" s="837">
        <v>1</v>
      </c>
      <c r="R1968" s="832">
        <v>2</v>
      </c>
      <c r="S1968" s="837">
        <v>1</v>
      </c>
      <c r="T1968" s="836">
        <v>1</v>
      </c>
      <c r="U1968" s="838">
        <v>1</v>
      </c>
    </row>
    <row r="1969" spans="1:21" ht="14.4" customHeight="1" x14ac:dyDescent="0.3">
      <c r="A1969" s="831">
        <v>4</v>
      </c>
      <c r="B1969" s="832" t="s">
        <v>2047</v>
      </c>
      <c r="C1969" s="832" t="s">
        <v>2056</v>
      </c>
      <c r="D1969" s="833" t="s">
        <v>3991</v>
      </c>
      <c r="E1969" s="834" t="s">
        <v>2064</v>
      </c>
      <c r="F1969" s="832" t="s">
        <v>2048</v>
      </c>
      <c r="G1969" s="832" t="s">
        <v>2927</v>
      </c>
      <c r="H1969" s="832" t="s">
        <v>576</v>
      </c>
      <c r="I1969" s="832" t="s">
        <v>3697</v>
      </c>
      <c r="J1969" s="832" t="s">
        <v>731</v>
      </c>
      <c r="K1969" s="832" t="s">
        <v>3698</v>
      </c>
      <c r="L1969" s="835">
        <v>0</v>
      </c>
      <c r="M1969" s="835">
        <v>0</v>
      </c>
      <c r="N1969" s="832">
        <v>2</v>
      </c>
      <c r="O1969" s="836">
        <v>2</v>
      </c>
      <c r="P1969" s="835"/>
      <c r="Q1969" s="837"/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4</v>
      </c>
      <c r="B1970" s="832" t="s">
        <v>2047</v>
      </c>
      <c r="C1970" s="832" t="s">
        <v>2056</v>
      </c>
      <c r="D1970" s="833" t="s">
        <v>3991</v>
      </c>
      <c r="E1970" s="834" t="s">
        <v>2064</v>
      </c>
      <c r="F1970" s="832" t="s">
        <v>2048</v>
      </c>
      <c r="G1970" s="832" t="s">
        <v>2831</v>
      </c>
      <c r="H1970" s="832" t="s">
        <v>576</v>
      </c>
      <c r="I1970" s="832" t="s">
        <v>3259</v>
      </c>
      <c r="J1970" s="832" t="s">
        <v>3260</v>
      </c>
      <c r="K1970" s="832" t="s">
        <v>3261</v>
      </c>
      <c r="L1970" s="835">
        <v>0</v>
      </c>
      <c r="M1970" s="835">
        <v>0</v>
      </c>
      <c r="N1970" s="832">
        <v>2</v>
      </c>
      <c r="O1970" s="836">
        <v>1.5</v>
      </c>
      <c r="P1970" s="835">
        <v>0</v>
      </c>
      <c r="Q1970" s="837"/>
      <c r="R1970" s="832">
        <v>1</v>
      </c>
      <c r="S1970" s="837">
        <v>0.5</v>
      </c>
      <c r="T1970" s="836">
        <v>0.5</v>
      </c>
      <c r="U1970" s="838">
        <v>0.33333333333333331</v>
      </c>
    </row>
    <row r="1971" spans="1:21" ht="14.4" customHeight="1" x14ac:dyDescent="0.3">
      <c r="A1971" s="831">
        <v>4</v>
      </c>
      <c r="B1971" s="832" t="s">
        <v>2047</v>
      </c>
      <c r="C1971" s="832" t="s">
        <v>2056</v>
      </c>
      <c r="D1971" s="833" t="s">
        <v>3991</v>
      </c>
      <c r="E1971" s="834" t="s">
        <v>2064</v>
      </c>
      <c r="F1971" s="832" t="s">
        <v>2048</v>
      </c>
      <c r="G1971" s="832" t="s">
        <v>2111</v>
      </c>
      <c r="H1971" s="832" t="s">
        <v>628</v>
      </c>
      <c r="I1971" s="832" t="s">
        <v>1820</v>
      </c>
      <c r="J1971" s="832" t="s">
        <v>880</v>
      </c>
      <c r="K1971" s="832" t="s">
        <v>882</v>
      </c>
      <c r="L1971" s="835">
        <v>0</v>
      </c>
      <c r="M1971" s="835">
        <v>0</v>
      </c>
      <c r="N1971" s="832">
        <v>2</v>
      </c>
      <c r="O1971" s="836">
        <v>1</v>
      </c>
      <c r="P1971" s="835">
        <v>0</v>
      </c>
      <c r="Q1971" s="837"/>
      <c r="R1971" s="832">
        <v>2</v>
      </c>
      <c r="S1971" s="837">
        <v>1</v>
      </c>
      <c r="T1971" s="836">
        <v>1</v>
      </c>
      <c r="U1971" s="838">
        <v>1</v>
      </c>
    </row>
    <row r="1972" spans="1:21" ht="14.4" customHeight="1" x14ac:dyDescent="0.3">
      <c r="A1972" s="831">
        <v>4</v>
      </c>
      <c r="B1972" s="832" t="s">
        <v>2047</v>
      </c>
      <c r="C1972" s="832" t="s">
        <v>2056</v>
      </c>
      <c r="D1972" s="833" t="s">
        <v>3991</v>
      </c>
      <c r="E1972" s="834" t="s">
        <v>2064</v>
      </c>
      <c r="F1972" s="832" t="s">
        <v>2048</v>
      </c>
      <c r="G1972" s="832" t="s">
        <v>2835</v>
      </c>
      <c r="H1972" s="832" t="s">
        <v>576</v>
      </c>
      <c r="I1972" s="832" t="s">
        <v>2836</v>
      </c>
      <c r="J1972" s="832" t="s">
        <v>956</v>
      </c>
      <c r="K1972" s="832" t="s">
        <v>2837</v>
      </c>
      <c r="L1972" s="835">
        <v>96.81</v>
      </c>
      <c r="M1972" s="835">
        <v>8712.9</v>
      </c>
      <c r="N1972" s="832">
        <v>90</v>
      </c>
      <c r="O1972" s="836">
        <v>12.5</v>
      </c>
      <c r="P1972" s="835">
        <v>4937.3099999999995</v>
      </c>
      <c r="Q1972" s="837">
        <v>0.56666666666666665</v>
      </c>
      <c r="R1972" s="832">
        <v>51</v>
      </c>
      <c r="S1972" s="837">
        <v>0.56666666666666665</v>
      </c>
      <c r="T1972" s="836">
        <v>6.5</v>
      </c>
      <c r="U1972" s="838">
        <v>0.52</v>
      </c>
    </row>
    <row r="1973" spans="1:21" ht="14.4" customHeight="1" x14ac:dyDescent="0.3">
      <c r="A1973" s="831">
        <v>4</v>
      </c>
      <c r="B1973" s="832" t="s">
        <v>2047</v>
      </c>
      <c r="C1973" s="832" t="s">
        <v>2056</v>
      </c>
      <c r="D1973" s="833" t="s">
        <v>3991</v>
      </c>
      <c r="E1973" s="834" t="s">
        <v>2064</v>
      </c>
      <c r="F1973" s="832" t="s">
        <v>2048</v>
      </c>
      <c r="G1973" s="832" t="s">
        <v>3175</v>
      </c>
      <c r="H1973" s="832" t="s">
        <v>576</v>
      </c>
      <c r="I1973" s="832" t="s">
        <v>3959</v>
      </c>
      <c r="J1973" s="832" t="s">
        <v>3960</v>
      </c>
      <c r="K1973" s="832" t="s">
        <v>3961</v>
      </c>
      <c r="L1973" s="835">
        <v>258.41000000000003</v>
      </c>
      <c r="M1973" s="835">
        <v>516.82000000000005</v>
      </c>
      <c r="N1973" s="832">
        <v>2</v>
      </c>
      <c r="O1973" s="836">
        <v>0.5</v>
      </c>
      <c r="P1973" s="835">
        <v>516.82000000000005</v>
      </c>
      <c r="Q1973" s="837">
        <v>1</v>
      </c>
      <c r="R1973" s="832">
        <v>2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4</v>
      </c>
      <c r="B1974" s="832" t="s">
        <v>2047</v>
      </c>
      <c r="C1974" s="832" t="s">
        <v>2056</v>
      </c>
      <c r="D1974" s="833" t="s">
        <v>3991</v>
      </c>
      <c r="E1974" s="834" t="s">
        <v>2064</v>
      </c>
      <c r="F1974" s="832" t="s">
        <v>2048</v>
      </c>
      <c r="G1974" s="832" t="s">
        <v>2709</v>
      </c>
      <c r="H1974" s="832" t="s">
        <v>628</v>
      </c>
      <c r="I1974" s="832" t="s">
        <v>1627</v>
      </c>
      <c r="J1974" s="832" t="s">
        <v>1628</v>
      </c>
      <c r="K1974" s="832" t="s">
        <v>1629</v>
      </c>
      <c r="L1974" s="835">
        <v>414.07</v>
      </c>
      <c r="M1974" s="835">
        <v>4968.84</v>
      </c>
      <c r="N1974" s="832">
        <v>12</v>
      </c>
      <c r="O1974" s="836">
        <v>2.5</v>
      </c>
      <c r="P1974" s="835">
        <v>2484.42</v>
      </c>
      <c r="Q1974" s="837">
        <v>0.5</v>
      </c>
      <c r="R1974" s="832">
        <v>6</v>
      </c>
      <c r="S1974" s="837">
        <v>0.5</v>
      </c>
      <c r="T1974" s="836">
        <v>1</v>
      </c>
      <c r="U1974" s="838">
        <v>0.4</v>
      </c>
    </row>
    <row r="1975" spans="1:21" ht="14.4" customHeight="1" x14ac:dyDescent="0.3">
      <c r="A1975" s="831">
        <v>4</v>
      </c>
      <c r="B1975" s="832" t="s">
        <v>2047</v>
      </c>
      <c r="C1975" s="832" t="s">
        <v>2056</v>
      </c>
      <c r="D1975" s="833" t="s">
        <v>3991</v>
      </c>
      <c r="E1975" s="834" t="s">
        <v>2064</v>
      </c>
      <c r="F1975" s="832" t="s">
        <v>2048</v>
      </c>
      <c r="G1975" s="832" t="s">
        <v>2709</v>
      </c>
      <c r="H1975" s="832" t="s">
        <v>576</v>
      </c>
      <c r="I1975" s="832" t="s">
        <v>2842</v>
      </c>
      <c r="J1975" s="832" t="s">
        <v>2843</v>
      </c>
      <c r="K1975" s="832" t="s">
        <v>2844</v>
      </c>
      <c r="L1975" s="835">
        <v>414.07</v>
      </c>
      <c r="M1975" s="835">
        <v>30641.179999999993</v>
      </c>
      <c r="N1975" s="832">
        <v>74</v>
      </c>
      <c r="O1975" s="836">
        <v>15.5</v>
      </c>
      <c r="P1975" s="835">
        <v>18633.149999999994</v>
      </c>
      <c r="Q1975" s="837">
        <v>0.608108108108108</v>
      </c>
      <c r="R1975" s="832">
        <v>45</v>
      </c>
      <c r="S1975" s="837">
        <v>0.60810810810810811</v>
      </c>
      <c r="T1975" s="836">
        <v>8.5</v>
      </c>
      <c r="U1975" s="838">
        <v>0.54838709677419351</v>
      </c>
    </row>
    <row r="1976" spans="1:21" ht="14.4" customHeight="1" x14ac:dyDescent="0.3">
      <c r="A1976" s="831">
        <v>4</v>
      </c>
      <c r="B1976" s="832" t="s">
        <v>2047</v>
      </c>
      <c r="C1976" s="832" t="s">
        <v>2056</v>
      </c>
      <c r="D1976" s="833" t="s">
        <v>3991</v>
      </c>
      <c r="E1976" s="834" t="s">
        <v>2064</v>
      </c>
      <c r="F1976" s="832" t="s">
        <v>2048</v>
      </c>
      <c r="G1976" s="832" t="s">
        <v>2709</v>
      </c>
      <c r="H1976" s="832" t="s">
        <v>576</v>
      </c>
      <c r="I1976" s="832" t="s">
        <v>3700</v>
      </c>
      <c r="J1976" s="832" t="s">
        <v>2843</v>
      </c>
      <c r="K1976" s="832" t="s">
        <v>3701</v>
      </c>
      <c r="L1976" s="835">
        <v>165.63</v>
      </c>
      <c r="M1976" s="835">
        <v>1159.4099999999999</v>
      </c>
      <c r="N1976" s="832">
        <v>7</v>
      </c>
      <c r="O1976" s="836">
        <v>2.5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4</v>
      </c>
      <c r="B1977" s="832" t="s">
        <v>2047</v>
      </c>
      <c r="C1977" s="832" t="s">
        <v>2056</v>
      </c>
      <c r="D1977" s="833" t="s">
        <v>3991</v>
      </c>
      <c r="E1977" s="834" t="s">
        <v>2064</v>
      </c>
      <c r="F1977" s="832" t="s">
        <v>2048</v>
      </c>
      <c r="G1977" s="832" t="s">
        <v>2112</v>
      </c>
      <c r="H1977" s="832" t="s">
        <v>628</v>
      </c>
      <c r="I1977" s="832" t="s">
        <v>1983</v>
      </c>
      <c r="J1977" s="832" t="s">
        <v>1020</v>
      </c>
      <c r="K1977" s="832" t="s">
        <v>1984</v>
      </c>
      <c r="L1977" s="835">
        <v>154.36000000000001</v>
      </c>
      <c r="M1977" s="835">
        <v>771.80000000000007</v>
      </c>
      <c r="N1977" s="832">
        <v>5</v>
      </c>
      <c r="O1977" s="836">
        <v>2</v>
      </c>
      <c r="P1977" s="835">
        <v>308.72000000000003</v>
      </c>
      <c r="Q1977" s="837">
        <v>0.4</v>
      </c>
      <c r="R1977" s="832">
        <v>2</v>
      </c>
      <c r="S1977" s="837">
        <v>0.4</v>
      </c>
      <c r="T1977" s="836">
        <v>0.5</v>
      </c>
      <c r="U1977" s="838">
        <v>0.25</v>
      </c>
    </row>
    <row r="1978" spans="1:21" ht="14.4" customHeight="1" x14ac:dyDescent="0.3">
      <c r="A1978" s="831">
        <v>4</v>
      </c>
      <c r="B1978" s="832" t="s">
        <v>2047</v>
      </c>
      <c r="C1978" s="832" t="s">
        <v>2056</v>
      </c>
      <c r="D1978" s="833" t="s">
        <v>3991</v>
      </c>
      <c r="E1978" s="834" t="s">
        <v>2064</v>
      </c>
      <c r="F1978" s="832" t="s">
        <v>2048</v>
      </c>
      <c r="G1978" s="832" t="s">
        <v>2146</v>
      </c>
      <c r="H1978" s="832" t="s">
        <v>576</v>
      </c>
      <c r="I1978" s="832" t="s">
        <v>2248</v>
      </c>
      <c r="J1978" s="832" t="s">
        <v>2148</v>
      </c>
      <c r="K1978" s="832" t="s">
        <v>2149</v>
      </c>
      <c r="L1978" s="835">
        <v>374.79</v>
      </c>
      <c r="M1978" s="835">
        <v>2623.53</v>
      </c>
      <c r="N1978" s="832">
        <v>7</v>
      </c>
      <c r="O1978" s="836">
        <v>1.5</v>
      </c>
      <c r="P1978" s="835">
        <v>2623.53</v>
      </c>
      <c r="Q1978" s="837">
        <v>1</v>
      </c>
      <c r="R1978" s="832">
        <v>7</v>
      </c>
      <c r="S1978" s="837">
        <v>1</v>
      </c>
      <c r="T1978" s="836">
        <v>1.5</v>
      </c>
      <c r="U1978" s="838">
        <v>1</v>
      </c>
    </row>
    <row r="1979" spans="1:21" ht="14.4" customHeight="1" x14ac:dyDescent="0.3">
      <c r="A1979" s="831">
        <v>4</v>
      </c>
      <c r="B1979" s="832" t="s">
        <v>2047</v>
      </c>
      <c r="C1979" s="832" t="s">
        <v>2056</v>
      </c>
      <c r="D1979" s="833" t="s">
        <v>3991</v>
      </c>
      <c r="E1979" s="834" t="s">
        <v>2064</v>
      </c>
      <c r="F1979" s="832" t="s">
        <v>2048</v>
      </c>
      <c r="G1979" s="832" t="s">
        <v>2939</v>
      </c>
      <c r="H1979" s="832" t="s">
        <v>576</v>
      </c>
      <c r="I1979" s="832" t="s">
        <v>2940</v>
      </c>
      <c r="J1979" s="832" t="s">
        <v>623</v>
      </c>
      <c r="K1979" s="832" t="s">
        <v>2941</v>
      </c>
      <c r="L1979" s="835">
        <v>0</v>
      </c>
      <c r="M1979" s="835">
        <v>0</v>
      </c>
      <c r="N1979" s="832">
        <v>2</v>
      </c>
      <c r="O1979" s="836">
        <v>1</v>
      </c>
      <c r="P1979" s="835">
        <v>0</v>
      </c>
      <c r="Q1979" s="837"/>
      <c r="R1979" s="832">
        <v>2</v>
      </c>
      <c r="S1979" s="837">
        <v>1</v>
      </c>
      <c r="T1979" s="836">
        <v>1</v>
      </c>
      <c r="U1979" s="838">
        <v>1</v>
      </c>
    </row>
    <row r="1980" spans="1:21" ht="14.4" customHeight="1" x14ac:dyDescent="0.3">
      <c r="A1980" s="831">
        <v>4</v>
      </c>
      <c r="B1980" s="832" t="s">
        <v>2047</v>
      </c>
      <c r="C1980" s="832" t="s">
        <v>2056</v>
      </c>
      <c r="D1980" s="833" t="s">
        <v>3991</v>
      </c>
      <c r="E1980" s="834" t="s">
        <v>2064</v>
      </c>
      <c r="F1980" s="832" t="s">
        <v>2048</v>
      </c>
      <c r="G1980" s="832" t="s">
        <v>2249</v>
      </c>
      <c r="H1980" s="832" t="s">
        <v>576</v>
      </c>
      <c r="I1980" s="832" t="s">
        <v>2250</v>
      </c>
      <c r="J1980" s="832" t="s">
        <v>2251</v>
      </c>
      <c r="K1980" s="832" t="s">
        <v>2252</v>
      </c>
      <c r="L1980" s="835">
        <v>248.55</v>
      </c>
      <c r="M1980" s="835">
        <v>745.65000000000009</v>
      </c>
      <c r="N1980" s="832">
        <v>3</v>
      </c>
      <c r="O1980" s="836">
        <v>3</v>
      </c>
      <c r="P1980" s="835">
        <v>497.1</v>
      </c>
      <c r="Q1980" s="837">
        <v>0.66666666666666663</v>
      </c>
      <c r="R1980" s="832">
        <v>2</v>
      </c>
      <c r="S1980" s="837">
        <v>0.66666666666666663</v>
      </c>
      <c r="T1980" s="836">
        <v>2</v>
      </c>
      <c r="U1980" s="838">
        <v>0.66666666666666663</v>
      </c>
    </row>
    <row r="1981" spans="1:21" ht="14.4" customHeight="1" x14ac:dyDescent="0.3">
      <c r="A1981" s="831">
        <v>4</v>
      </c>
      <c r="B1981" s="832" t="s">
        <v>2047</v>
      </c>
      <c r="C1981" s="832" t="s">
        <v>2056</v>
      </c>
      <c r="D1981" s="833" t="s">
        <v>3991</v>
      </c>
      <c r="E1981" s="834" t="s">
        <v>2064</v>
      </c>
      <c r="F1981" s="832" t="s">
        <v>2048</v>
      </c>
      <c r="G1981" s="832" t="s">
        <v>3962</v>
      </c>
      <c r="H1981" s="832" t="s">
        <v>576</v>
      </c>
      <c r="I1981" s="832" t="s">
        <v>3963</v>
      </c>
      <c r="J1981" s="832" t="s">
        <v>3964</v>
      </c>
      <c r="K1981" s="832" t="s">
        <v>3965</v>
      </c>
      <c r="L1981" s="835">
        <v>100203.15</v>
      </c>
      <c r="M1981" s="835">
        <v>300609.44999999995</v>
      </c>
      <c r="N1981" s="832">
        <v>3</v>
      </c>
      <c r="O1981" s="836">
        <v>0.5</v>
      </c>
      <c r="P1981" s="835">
        <v>300609.44999999995</v>
      </c>
      <c r="Q1981" s="837">
        <v>1</v>
      </c>
      <c r="R1981" s="832">
        <v>3</v>
      </c>
      <c r="S1981" s="837">
        <v>1</v>
      </c>
      <c r="T1981" s="836">
        <v>0.5</v>
      </c>
      <c r="U1981" s="838">
        <v>1</v>
      </c>
    </row>
    <row r="1982" spans="1:21" ht="14.4" customHeight="1" x14ac:dyDescent="0.3">
      <c r="A1982" s="831">
        <v>4</v>
      </c>
      <c r="B1982" s="832" t="s">
        <v>2047</v>
      </c>
      <c r="C1982" s="832" t="s">
        <v>2056</v>
      </c>
      <c r="D1982" s="833" t="s">
        <v>3991</v>
      </c>
      <c r="E1982" s="834" t="s">
        <v>2064</v>
      </c>
      <c r="F1982" s="832" t="s">
        <v>2050</v>
      </c>
      <c r="G1982" s="832" t="s">
        <v>2643</v>
      </c>
      <c r="H1982" s="832" t="s">
        <v>576</v>
      </c>
      <c r="I1982" s="832" t="s">
        <v>2644</v>
      </c>
      <c r="J1982" s="832" t="s">
        <v>2645</v>
      </c>
      <c r="K1982" s="832" t="s">
        <v>2646</v>
      </c>
      <c r="L1982" s="835">
        <v>410</v>
      </c>
      <c r="M1982" s="835">
        <v>13530</v>
      </c>
      <c r="N1982" s="832">
        <v>33</v>
      </c>
      <c r="O1982" s="836">
        <v>33</v>
      </c>
      <c r="P1982" s="835">
        <v>4100</v>
      </c>
      <c r="Q1982" s="837">
        <v>0.30303030303030304</v>
      </c>
      <c r="R1982" s="832">
        <v>10</v>
      </c>
      <c r="S1982" s="837">
        <v>0.30303030303030304</v>
      </c>
      <c r="T1982" s="836">
        <v>10</v>
      </c>
      <c r="U1982" s="838">
        <v>0.30303030303030304</v>
      </c>
    </row>
    <row r="1983" spans="1:21" ht="14.4" customHeight="1" x14ac:dyDescent="0.3">
      <c r="A1983" s="831">
        <v>4</v>
      </c>
      <c r="B1983" s="832" t="s">
        <v>2047</v>
      </c>
      <c r="C1983" s="832" t="s">
        <v>2056</v>
      </c>
      <c r="D1983" s="833" t="s">
        <v>3991</v>
      </c>
      <c r="E1983" s="834" t="s">
        <v>2064</v>
      </c>
      <c r="F1983" s="832" t="s">
        <v>2050</v>
      </c>
      <c r="G1983" s="832" t="s">
        <v>2647</v>
      </c>
      <c r="H1983" s="832" t="s">
        <v>576</v>
      </c>
      <c r="I1983" s="832" t="s">
        <v>2648</v>
      </c>
      <c r="J1983" s="832" t="s">
        <v>2649</v>
      </c>
      <c r="K1983" s="832" t="s">
        <v>2650</v>
      </c>
      <c r="L1983" s="835">
        <v>900</v>
      </c>
      <c r="M1983" s="835">
        <v>900</v>
      </c>
      <c r="N1983" s="832">
        <v>1</v>
      </c>
      <c r="O1983" s="836">
        <v>1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4</v>
      </c>
      <c r="B1984" s="832" t="s">
        <v>2047</v>
      </c>
      <c r="C1984" s="832" t="s">
        <v>2056</v>
      </c>
      <c r="D1984" s="833" t="s">
        <v>3991</v>
      </c>
      <c r="E1984" s="834" t="s">
        <v>2071</v>
      </c>
      <c r="F1984" s="832" t="s">
        <v>2048</v>
      </c>
      <c r="G1984" s="832" t="s">
        <v>3219</v>
      </c>
      <c r="H1984" s="832" t="s">
        <v>576</v>
      </c>
      <c r="I1984" s="832" t="s">
        <v>3220</v>
      </c>
      <c r="J1984" s="832" t="s">
        <v>3221</v>
      </c>
      <c r="K1984" s="832" t="s">
        <v>3222</v>
      </c>
      <c r="L1984" s="835">
        <v>82.72</v>
      </c>
      <c r="M1984" s="835">
        <v>82.72</v>
      </c>
      <c r="N1984" s="832">
        <v>1</v>
      </c>
      <c r="O1984" s="836">
        <v>0.5</v>
      </c>
      <c r="P1984" s="835"/>
      <c r="Q1984" s="837">
        <v>0</v>
      </c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4</v>
      </c>
      <c r="B1985" s="832" t="s">
        <v>2047</v>
      </c>
      <c r="C1985" s="832" t="s">
        <v>2056</v>
      </c>
      <c r="D1985" s="833" t="s">
        <v>3991</v>
      </c>
      <c r="E1985" s="834" t="s">
        <v>2071</v>
      </c>
      <c r="F1985" s="832" t="s">
        <v>2048</v>
      </c>
      <c r="G1985" s="832" t="s">
        <v>2132</v>
      </c>
      <c r="H1985" s="832" t="s">
        <v>576</v>
      </c>
      <c r="I1985" s="832" t="s">
        <v>2133</v>
      </c>
      <c r="J1985" s="832" t="s">
        <v>2134</v>
      </c>
      <c r="K1985" s="832" t="s">
        <v>2135</v>
      </c>
      <c r="L1985" s="835">
        <v>111.72</v>
      </c>
      <c r="M1985" s="835">
        <v>111.72</v>
      </c>
      <c r="N1985" s="832">
        <v>1</v>
      </c>
      <c r="O1985" s="836">
        <v>0.5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4</v>
      </c>
      <c r="B1986" s="832" t="s">
        <v>2047</v>
      </c>
      <c r="C1986" s="832" t="s">
        <v>2056</v>
      </c>
      <c r="D1986" s="833" t="s">
        <v>3991</v>
      </c>
      <c r="E1986" s="834" t="s">
        <v>2071</v>
      </c>
      <c r="F1986" s="832" t="s">
        <v>2048</v>
      </c>
      <c r="G1986" s="832" t="s">
        <v>2818</v>
      </c>
      <c r="H1986" s="832" t="s">
        <v>628</v>
      </c>
      <c r="I1986" s="832" t="s">
        <v>2819</v>
      </c>
      <c r="J1986" s="832" t="s">
        <v>2820</v>
      </c>
      <c r="K1986" s="832" t="s">
        <v>2821</v>
      </c>
      <c r="L1986" s="835">
        <v>64.5</v>
      </c>
      <c r="M1986" s="835">
        <v>645</v>
      </c>
      <c r="N1986" s="832">
        <v>10</v>
      </c>
      <c r="O1986" s="836">
        <v>2</v>
      </c>
      <c r="P1986" s="835">
        <v>193.5</v>
      </c>
      <c r="Q1986" s="837">
        <v>0.3</v>
      </c>
      <c r="R1986" s="832">
        <v>3</v>
      </c>
      <c r="S1986" s="837">
        <v>0.3</v>
      </c>
      <c r="T1986" s="836">
        <v>1</v>
      </c>
      <c r="U1986" s="838">
        <v>0.5</v>
      </c>
    </row>
    <row r="1987" spans="1:21" ht="14.4" customHeight="1" x14ac:dyDescent="0.3">
      <c r="A1987" s="831">
        <v>4</v>
      </c>
      <c r="B1987" s="832" t="s">
        <v>2047</v>
      </c>
      <c r="C1987" s="832" t="s">
        <v>2056</v>
      </c>
      <c r="D1987" s="833" t="s">
        <v>3991</v>
      </c>
      <c r="E1987" s="834" t="s">
        <v>2071</v>
      </c>
      <c r="F1987" s="832" t="s">
        <v>2048</v>
      </c>
      <c r="G1987" s="832" t="s">
        <v>2227</v>
      </c>
      <c r="H1987" s="832" t="s">
        <v>576</v>
      </c>
      <c r="I1987" s="832" t="s">
        <v>2228</v>
      </c>
      <c r="J1987" s="832" t="s">
        <v>745</v>
      </c>
      <c r="K1987" s="832" t="s">
        <v>2229</v>
      </c>
      <c r="L1987" s="835">
        <v>248.55</v>
      </c>
      <c r="M1987" s="835">
        <v>248.55</v>
      </c>
      <c r="N1987" s="832">
        <v>1</v>
      </c>
      <c r="O1987" s="836">
        <v>1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4</v>
      </c>
      <c r="B1988" s="832" t="s">
        <v>2047</v>
      </c>
      <c r="C1988" s="832" t="s">
        <v>2056</v>
      </c>
      <c r="D1988" s="833" t="s">
        <v>3991</v>
      </c>
      <c r="E1988" s="834" t="s">
        <v>2071</v>
      </c>
      <c r="F1988" s="832" t="s">
        <v>2048</v>
      </c>
      <c r="G1988" s="832" t="s">
        <v>2142</v>
      </c>
      <c r="H1988" s="832" t="s">
        <v>576</v>
      </c>
      <c r="I1988" s="832" t="s">
        <v>2143</v>
      </c>
      <c r="J1988" s="832" t="s">
        <v>1048</v>
      </c>
      <c r="K1988" s="832" t="s">
        <v>2144</v>
      </c>
      <c r="L1988" s="835">
        <v>34.19</v>
      </c>
      <c r="M1988" s="835">
        <v>68.38</v>
      </c>
      <c r="N1988" s="832">
        <v>2</v>
      </c>
      <c r="O1988" s="836">
        <v>1</v>
      </c>
      <c r="P1988" s="835">
        <v>68.38</v>
      </c>
      <c r="Q1988" s="837">
        <v>1</v>
      </c>
      <c r="R1988" s="832">
        <v>2</v>
      </c>
      <c r="S1988" s="837">
        <v>1</v>
      </c>
      <c r="T1988" s="836">
        <v>1</v>
      </c>
      <c r="U1988" s="838">
        <v>1</v>
      </c>
    </row>
    <row r="1989" spans="1:21" ht="14.4" customHeight="1" x14ac:dyDescent="0.3">
      <c r="A1989" s="831">
        <v>4</v>
      </c>
      <c r="B1989" s="832" t="s">
        <v>2047</v>
      </c>
      <c r="C1989" s="832" t="s">
        <v>2056</v>
      </c>
      <c r="D1989" s="833" t="s">
        <v>3991</v>
      </c>
      <c r="E1989" s="834" t="s">
        <v>2071</v>
      </c>
      <c r="F1989" s="832" t="s">
        <v>2048</v>
      </c>
      <c r="G1989" s="832" t="s">
        <v>3966</v>
      </c>
      <c r="H1989" s="832" t="s">
        <v>628</v>
      </c>
      <c r="I1989" s="832" t="s">
        <v>3967</v>
      </c>
      <c r="J1989" s="832" t="s">
        <v>3968</v>
      </c>
      <c r="K1989" s="832" t="s">
        <v>3969</v>
      </c>
      <c r="L1989" s="835">
        <v>0</v>
      </c>
      <c r="M1989" s="835">
        <v>0</v>
      </c>
      <c r="N1989" s="832">
        <v>3</v>
      </c>
      <c r="O1989" s="836">
        <v>0.5</v>
      </c>
      <c r="P1989" s="835"/>
      <c r="Q1989" s="837"/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4</v>
      </c>
      <c r="B1990" s="832" t="s">
        <v>2047</v>
      </c>
      <c r="C1990" s="832" t="s">
        <v>2056</v>
      </c>
      <c r="D1990" s="833" t="s">
        <v>3991</v>
      </c>
      <c r="E1990" s="834" t="s">
        <v>2071</v>
      </c>
      <c r="F1990" s="832" t="s">
        <v>2048</v>
      </c>
      <c r="G1990" s="832" t="s">
        <v>2158</v>
      </c>
      <c r="H1990" s="832" t="s">
        <v>576</v>
      </c>
      <c r="I1990" s="832" t="s">
        <v>2827</v>
      </c>
      <c r="J1990" s="832" t="s">
        <v>771</v>
      </c>
      <c r="K1990" s="832" t="s">
        <v>2828</v>
      </c>
      <c r="L1990" s="835">
        <v>103.67</v>
      </c>
      <c r="M1990" s="835">
        <v>103.67</v>
      </c>
      <c r="N1990" s="832">
        <v>1</v>
      </c>
      <c r="O1990" s="836">
        <v>0.5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4</v>
      </c>
      <c r="B1991" s="832" t="s">
        <v>2047</v>
      </c>
      <c r="C1991" s="832" t="s">
        <v>2056</v>
      </c>
      <c r="D1991" s="833" t="s">
        <v>3991</v>
      </c>
      <c r="E1991" s="834" t="s">
        <v>2071</v>
      </c>
      <c r="F1991" s="832" t="s">
        <v>2048</v>
      </c>
      <c r="G1991" s="832" t="s">
        <v>2158</v>
      </c>
      <c r="H1991" s="832" t="s">
        <v>576</v>
      </c>
      <c r="I1991" s="832" t="s">
        <v>2159</v>
      </c>
      <c r="J1991" s="832" t="s">
        <v>771</v>
      </c>
      <c r="K1991" s="832" t="s">
        <v>2160</v>
      </c>
      <c r="L1991" s="835">
        <v>103.67</v>
      </c>
      <c r="M1991" s="835">
        <v>518.35</v>
      </c>
      <c r="N1991" s="832">
        <v>5</v>
      </c>
      <c r="O1991" s="836">
        <v>3.5</v>
      </c>
      <c r="P1991" s="835">
        <v>414.68</v>
      </c>
      <c r="Q1991" s="837">
        <v>0.79999999999999993</v>
      </c>
      <c r="R1991" s="832">
        <v>4</v>
      </c>
      <c r="S1991" s="837">
        <v>0.8</v>
      </c>
      <c r="T1991" s="836">
        <v>3</v>
      </c>
      <c r="U1991" s="838">
        <v>0.8571428571428571</v>
      </c>
    </row>
    <row r="1992" spans="1:21" ht="14.4" customHeight="1" x14ac:dyDescent="0.3">
      <c r="A1992" s="831">
        <v>4</v>
      </c>
      <c r="B1992" s="832" t="s">
        <v>2047</v>
      </c>
      <c r="C1992" s="832" t="s">
        <v>2056</v>
      </c>
      <c r="D1992" s="833" t="s">
        <v>3991</v>
      </c>
      <c r="E1992" s="834" t="s">
        <v>2071</v>
      </c>
      <c r="F1992" s="832" t="s">
        <v>2048</v>
      </c>
      <c r="G1992" s="832" t="s">
        <v>2702</v>
      </c>
      <c r="H1992" s="832" t="s">
        <v>576</v>
      </c>
      <c r="I1992" s="832" t="s">
        <v>3953</v>
      </c>
      <c r="J1992" s="832" t="s">
        <v>3458</v>
      </c>
      <c r="K1992" s="832" t="s">
        <v>3954</v>
      </c>
      <c r="L1992" s="835">
        <v>96.75</v>
      </c>
      <c r="M1992" s="835">
        <v>193.5</v>
      </c>
      <c r="N1992" s="832">
        <v>2</v>
      </c>
      <c r="O1992" s="836">
        <v>0.5</v>
      </c>
      <c r="P1992" s="835">
        <v>193.5</v>
      </c>
      <c r="Q1992" s="837">
        <v>1</v>
      </c>
      <c r="R1992" s="832">
        <v>2</v>
      </c>
      <c r="S1992" s="837">
        <v>1</v>
      </c>
      <c r="T1992" s="836">
        <v>0.5</v>
      </c>
      <c r="U1992" s="838">
        <v>1</v>
      </c>
    </row>
    <row r="1993" spans="1:21" ht="14.4" customHeight="1" x14ac:dyDescent="0.3">
      <c r="A1993" s="831">
        <v>4</v>
      </c>
      <c r="B1993" s="832" t="s">
        <v>2047</v>
      </c>
      <c r="C1993" s="832" t="s">
        <v>2056</v>
      </c>
      <c r="D1993" s="833" t="s">
        <v>3991</v>
      </c>
      <c r="E1993" s="834" t="s">
        <v>2071</v>
      </c>
      <c r="F1993" s="832" t="s">
        <v>2048</v>
      </c>
      <c r="G1993" s="832" t="s">
        <v>2702</v>
      </c>
      <c r="H1993" s="832" t="s">
        <v>628</v>
      </c>
      <c r="I1993" s="832" t="s">
        <v>1866</v>
      </c>
      <c r="J1993" s="832" t="s">
        <v>1864</v>
      </c>
      <c r="K1993" s="832" t="s">
        <v>1867</v>
      </c>
      <c r="L1993" s="835">
        <v>115.18</v>
      </c>
      <c r="M1993" s="835">
        <v>115.18</v>
      </c>
      <c r="N1993" s="832">
        <v>1</v>
      </c>
      <c r="O1993" s="836">
        <v>0.5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" customHeight="1" x14ac:dyDescent="0.3">
      <c r="A1994" s="831">
        <v>4</v>
      </c>
      <c r="B1994" s="832" t="s">
        <v>2047</v>
      </c>
      <c r="C1994" s="832" t="s">
        <v>2056</v>
      </c>
      <c r="D1994" s="833" t="s">
        <v>3991</v>
      </c>
      <c r="E1994" s="834" t="s">
        <v>2071</v>
      </c>
      <c r="F1994" s="832" t="s">
        <v>2048</v>
      </c>
      <c r="G1994" s="832" t="s">
        <v>2239</v>
      </c>
      <c r="H1994" s="832" t="s">
        <v>576</v>
      </c>
      <c r="I1994" s="832" t="s">
        <v>2921</v>
      </c>
      <c r="J1994" s="832" t="s">
        <v>631</v>
      </c>
      <c r="K1994" s="832" t="s">
        <v>2922</v>
      </c>
      <c r="L1994" s="835">
        <v>127.91</v>
      </c>
      <c r="M1994" s="835">
        <v>127.91</v>
      </c>
      <c r="N1994" s="832">
        <v>1</v>
      </c>
      <c r="O1994" s="836">
        <v>0.5</v>
      </c>
      <c r="P1994" s="835">
        <v>127.91</v>
      </c>
      <c r="Q1994" s="837">
        <v>1</v>
      </c>
      <c r="R1994" s="832">
        <v>1</v>
      </c>
      <c r="S1994" s="837">
        <v>1</v>
      </c>
      <c r="T1994" s="836">
        <v>0.5</v>
      </c>
      <c r="U1994" s="838">
        <v>1</v>
      </c>
    </row>
    <row r="1995" spans="1:21" ht="14.4" customHeight="1" x14ac:dyDescent="0.3">
      <c r="A1995" s="831">
        <v>4</v>
      </c>
      <c r="B1995" s="832" t="s">
        <v>2047</v>
      </c>
      <c r="C1995" s="832" t="s">
        <v>2056</v>
      </c>
      <c r="D1995" s="833" t="s">
        <v>3991</v>
      </c>
      <c r="E1995" s="834" t="s">
        <v>2071</v>
      </c>
      <c r="F1995" s="832" t="s">
        <v>2048</v>
      </c>
      <c r="G1995" s="832" t="s">
        <v>2108</v>
      </c>
      <c r="H1995" s="832" t="s">
        <v>576</v>
      </c>
      <c r="I1995" s="832" t="s">
        <v>2109</v>
      </c>
      <c r="J1995" s="832" t="s">
        <v>1300</v>
      </c>
      <c r="K1995" s="832" t="s">
        <v>2110</v>
      </c>
      <c r="L1995" s="835">
        <v>0</v>
      </c>
      <c r="M1995" s="835">
        <v>0</v>
      </c>
      <c r="N1995" s="832">
        <v>1</v>
      </c>
      <c r="O1995" s="836">
        <v>1</v>
      </c>
      <c r="P1995" s="835"/>
      <c r="Q1995" s="837"/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4</v>
      </c>
      <c r="B1996" s="832" t="s">
        <v>2047</v>
      </c>
      <c r="C1996" s="832" t="s">
        <v>2056</v>
      </c>
      <c r="D1996" s="833" t="s">
        <v>3991</v>
      </c>
      <c r="E1996" s="834" t="s">
        <v>2071</v>
      </c>
      <c r="F1996" s="832" t="s">
        <v>2048</v>
      </c>
      <c r="G1996" s="832" t="s">
        <v>2835</v>
      </c>
      <c r="H1996" s="832" t="s">
        <v>576</v>
      </c>
      <c r="I1996" s="832" t="s">
        <v>2836</v>
      </c>
      <c r="J1996" s="832" t="s">
        <v>956</v>
      </c>
      <c r="K1996" s="832" t="s">
        <v>2837</v>
      </c>
      <c r="L1996" s="835">
        <v>96.81</v>
      </c>
      <c r="M1996" s="835">
        <v>968.10000000000014</v>
      </c>
      <c r="N1996" s="832">
        <v>10</v>
      </c>
      <c r="O1996" s="836">
        <v>2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4</v>
      </c>
      <c r="B1997" s="832" t="s">
        <v>2047</v>
      </c>
      <c r="C1997" s="832" t="s">
        <v>2056</v>
      </c>
      <c r="D1997" s="833" t="s">
        <v>3991</v>
      </c>
      <c r="E1997" s="834" t="s">
        <v>2071</v>
      </c>
      <c r="F1997" s="832" t="s">
        <v>2048</v>
      </c>
      <c r="G1997" s="832" t="s">
        <v>2709</v>
      </c>
      <c r="H1997" s="832" t="s">
        <v>628</v>
      </c>
      <c r="I1997" s="832" t="s">
        <v>1627</v>
      </c>
      <c r="J1997" s="832" t="s">
        <v>1628</v>
      </c>
      <c r="K1997" s="832" t="s">
        <v>1629</v>
      </c>
      <c r="L1997" s="835">
        <v>414.07</v>
      </c>
      <c r="M1997" s="835">
        <v>1242.21</v>
      </c>
      <c r="N1997" s="832">
        <v>3</v>
      </c>
      <c r="O1997" s="836">
        <v>1.5</v>
      </c>
      <c r="P1997" s="835">
        <v>414.07</v>
      </c>
      <c r="Q1997" s="837">
        <v>0.33333333333333331</v>
      </c>
      <c r="R1997" s="832">
        <v>1</v>
      </c>
      <c r="S1997" s="837">
        <v>0.33333333333333331</v>
      </c>
      <c r="T1997" s="836">
        <v>0.5</v>
      </c>
      <c r="U1997" s="838">
        <v>0.33333333333333331</v>
      </c>
    </row>
    <row r="1998" spans="1:21" ht="14.4" customHeight="1" x14ac:dyDescent="0.3">
      <c r="A1998" s="831">
        <v>4</v>
      </c>
      <c r="B1998" s="832" t="s">
        <v>2047</v>
      </c>
      <c r="C1998" s="832" t="s">
        <v>2056</v>
      </c>
      <c r="D1998" s="833" t="s">
        <v>3991</v>
      </c>
      <c r="E1998" s="834" t="s">
        <v>2071</v>
      </c>
      <c r="F1998" s="832" t="s">
        <v>2048</v>
      </c>
      <c r="G1998" s="832" t="s">
        <v>2709</v>
      </c>
      <c r="H1998" s="832" t="s">
        <v>576</v>
      </c>
      <c r="I1998" s="832" t="s">
        <v>2842</v>
      </c>
      <c r="J1998" s="832" t="s">
        <v>2843</v>
      </c>
      <c r="K1998" s="832" t="s">
        <v>2844</v>
      </c>
      <c r="L1998" s="835">
        <v>414.07</v>
      </c>
      <c r="M1998" s="835">
        <v>2484.42</v>
      </c>
      <c r="N1998" s="832">
        <v>6</v>
      </c>
      <c r="O1998" s="836">
        <v>2.5</v>
      </c>
      <c r="P1998" s="835">
        <v>828.14</v>
      </c>
      <c r="Q1998" s="837">
        <v>0.33333333333333331</v>
      </c>
      <c r="R1998" s="832">
        <v>2</v>
      </c>
      <c r="S1998" s="837">
        <v>0.33333333333333331</v>
      </c>
      <c r="T1998" s="836">
        <v>0.5</v>
      </c>
      <c r="U1998" s="838">
        <v>0.2</v>
      </c>
    </row>
    <row r="1999" spans="1:21" ht="14.4" customHeight="1" x14ac:dyDescent="0.3">
      <c r="A1999" s="831">
        <v>4</v>
      </c>
      <c r="B1999" s="832" t="s">
        <v>2047</v>
      </c>
      <c r="C1999" s="832" t="s">
        <v>2056</v>
      </c>
      <c r="D1999" s="833" t="s">
        <v>3991</v>
      </c>
      <c r="E1999" s="834" t="s">
        <v>2071</v>
      </c>
      <c r="F1999" s="832" t="s">
        <v>2048</v>
      </c>
      <c r="G1999" s="832" t="s">
        <v>2249</v>
      </c>
      <c r="H1999" s="832" t="s">
        <v>576</v>
      </c>
      <c r="I1999" s="832" t="s">
        <v>2250</v>
      </c>
      <c r="J1999" s="832" t="s">
        <v>2251</v>
      </c>
      <c r="K1999" s="832" t="s">
        <v>2252</v>
      </c>
      <c r="L1999" s="835">
        <v>248.55</v>
      </c>
      <c r="M1999" s="835">
        <v>994.2</v>
      </c>
      <c r="N1999" s="832">
        <v>4</v>
      </c>
      <c r="O1999" s="836">
        <v>4</v>
      </c>
      <c r="P1999" s="835">
        <v>497.1</v>
      </c>
      <c r="Q1999" s="837">
        <v>0.5</v>
      </c>
      <c r="R1999" s="832">
        <v>2</v>
      </c>
      <c r="S1999" s="837">
        <v>0.5</v>
      </c>
      <c r="T1999" s="836">
        <v>2</v>
      </c>
      <c r="U1999" s="838">
        <v>0.5</v>
      </c>
    </row>
    <row r="2000" spans="1:21" ht="14.4" customHeight="1" x14ac:dyDescent="0.3">
      <c r="A2000" s="831">
        <v>4</v>
      </c>
      <c r="B2000" s="832" t="s">
        <v>2047</v>
      </c>
      <c r="C2000" s="832" t="s">
        <v>2056</v>
      </c>
      <c r="D2000" s="833" t="s">
        <v>3991</v>
      </c>
      <c r="E2000" s="834" t="s">
        <v>2071</v>
      </c>
      <c r="F2000" s="832" t="s">
        <v>2050</v>
      </c>
      <c r="G2000" s="832" t="s">
        <v>2643</v>
      </c>
      <c r="H2000" s="832" t="s">
        <v>576</v>
      </c>
      <c r="I2000" s="832" t="s">
        <v>2644</v>
      </c>
      <c r="J2000" s="832" t="s">
        <v>2645</v>
      </c>
      <c r="K2000" s="832" t="s">
        <v>2646</v>
      </c>
      <c r="L2000" s="835">
        <v>410</v>
      </c>
      <c r="M2000" s="835">
        <v>820</v>
      </c>
      <c r="N2000" s="832">
        <v>2</v>
      </c>
      <c r="O2000" s="836">
        <v>2</v>
      </c>
      <c r="P2000" s="835">
        <v>820</v>
      </c>
      <c r="Q2000" s="837">
        <v>1</v>
      </c>
      <c r="R2000" s="832">
        <v>2</v>
      </c>
      <c r="S2000" s="837">
        <v>1</v>
      </c>
      <c r="T2000" s="836">
        <v>2</v>
      </c>
      <c r="U2000" s="838">
        <v>1</v>
      </c>
    </row>
    <row r="2001" spans="1:21" ht="14.4" customHeight="1" x14ac:dyDescent="0.3">
      <c r="A2001" s="831">
        <v>4</v>
      </c>
      <c r="B2001" s="832" t="s">
        <v>2047</v>
      </c>
      <c r="C2001" s="832" t="s">
        <v>2056</v>
      </c>
      <c r="D2001" s="833" t="s">
        <v>3991</v>
      </c>
      <c r="E2001" s="834" t="s">
        <v>2090</v>
      </c>
      <c r="F2001" s="832" t="s">
        <v>2048</v>
      </c>
      <c r="G2001" s="832" t="s">
        <v>3219</v>
      </c>
      <c r="H2001" s="832" t="s">
        <v>576</v>
      </c>
      <c r="I2001" s="832" t="s">
        <v>3220</v>
      </c>
      <c r="J2001" s="832" t="s">
        <v>3221</v>
      </c>
      <c r="K2001" s="832" t="s">
        <v>3222</v>
      </c>
      <c r="L2001" s="835">
        <v>82.72</v>
      </c>
      <c r="M2001" s="835">
        <v>82.72</v>
      </c>
      <c r="N2001" s="832">
        <v>1</v>
      </c>
      <c r="O2001" s="836">
        <v>0.5</v>
      </c>
      <c r="P2001" s="835">
        <v>82.72</v>
      </c>
      <c r="Q2001" s="837">
        <v>1</v>
      </c>
      <c r="R2001" s="832">
        <v>1</v>
      </c>
      <c r="S2001" s="837">
        <v>1</v>
      </c>
      <c r="T2001" s="836">
        <v>0.5</v>
      </c>
      <c r="U2001" s="838">
        <v>1</v>
      </c>
    </row>
    <row r="2002" spans="1:21" ht="14.4" customHeight="1" x14ac:dyDescent="0.3">
      <c r="A2002" s="831">
        <v>4</v>
      </c>
      <c r="B2002" s="832" t="s">
        <v>2047</v>
      </c>
      <c r="C2002" s="832" t="s">
        <v>2056</v>
      </c>
      <c r="D2002" s="833" t="s">
        <v>3991</v>
      </c>
      <c r="E2002" s="834" t="s">
        <v>2090</v>
      </c>
      <c r="F2002" s="832" t="s">
        <v>2048</v>
      </c>
      <c r="G2002" s="832" t="s">
        <v>2208</v>
      </c>
      <c r="H2002" s="832" t="s">
        <v>576</v>
      </c>
      <c r="I2002" s="832" t="s">
        <v>2209</v>
      </c>
      <c r="J2002" s="832" t="s">
        <v>2210</v>
      </c>
      <c r="K2002" s="832" t="s">
        <v>1038</v>
      </c>
      <c r="L2002" s="835">
        <v>78.33</v>
      </c>
      <c r="M2002" s="835">
        <v>156.66</v>
      </c>
      <c r="N2002" s="832">
        <v>2</v>
      </c>
      <c r="O2002" s="836">
        <v>0.5</v>
      </c>
      <c r="P2002" s="835">
        <v>156.66</v>
      </c>
      <c r="Q2002" s="837">
        <v>1</v>
      </c>
      <c r="R2002" s="832">
        <v>2</v>
      </c>
      <c r="S2002" s="837">
        <v>1</v>
      </c>
      <c r="T2002" s="836">
        <v>0.5</v>
      </c>
      <c r="U2002" s="838">
        <v>1</v>
      </c>
    </row>
    <row r="2003" spans="1:21" ht="14.4" customHeight="1" x14ac:dyDescent="0.3">
      <c r="A2003" s="831">
        <v>4</v>
      </c>
      <c r="B2003" s="832" t="s">
        <v>2047</v>
      </c>
      <c r="C2003" s="832" t="s">
        <v>2056</v>
      </c>
      <c r="D2003" s="833" t="s">
        <v>3991</v>
      </c>
      <c r="E2003" s="834" t="s">
        <v>2090</v>
      </c>
      <c r="F2003" s="832" t="s">
        <v>2048</v>
      </c>
      <c r="G2003" s="832" t="s">
        <v>2211</v>
      </c>
      <c r="H2003" s="832" t="s">
        <v>576</v>
      </c>
      <c r="I2003" s="832" t="s">
        <v>3230</v>
      </c>
      <c r="J2003" s="832" t="s">
        <v>1127</v>
      </c>
      <c r="K2003" s="832" t="s">
        <v>3231</v>
      </c>
      <c r="L2003" s="835">
        <v>46.99</v>
      </c>
      <c r="M2003" s="835">
        <v>46.99</v>
      </c>
      <c r="N2003" s="832">
        <v>1</v>
      </c>
      <c r="O2003" s="836">
        <v>0.5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4</v>
      </c>
      <c r="B2004" s="832" t="s">
        <v>2047</v>
      </c>
      <c r="C2004" s="832" t="s">
        <v>2056</v>
      </c>
      <c r="D2004" s="833" t="s">
        <v>3991</v>
      </c>
      <c r="E2004" s="834" t="s">
        <v>2090</v>
      </c>
      <c r="F2004" s="832" t="s">
        <v>2048</v>
      </c>
      <c r="G2004" s="832" t="s">
        <v>2695</v>
      </c>
      <c r="H2004" s="832" t="s">
        <v>576</v>
      </c>
      <c r="I2004" s="832" t="s">
        <v>2696</v>
      </c>
      <c r="J2004" s="832" t="s">
        <v>1137</v>
      </c>
      <c r="K2004" s="832" t="s">
        <v>2697</v>
      </c>
      <c r="L2004" s="835">
        <v>0</v>
      </c>
      <c r="M2004" s="835">
        <v>0</v>
      </c>
      <c r="N2004" s="832">
        <v>4</v>
      </c>
      <c r="O2004" s="836">
        <v>2</v>
      </c>
      <c r="P2004" s="835">
        <v>0</v>
      </c>
      <c r="Q2004" s="837"/>
      <c r="R2004" s="832">
        <v>4</v>
      </c>
      <c r="S2004" s="837">
        <v>1</v>
      </c>
      <c r="T2004" s="836">
        <v>2</v>
      </c>
      <c r="U2004" s="838">
        <v>1</v>
      </c>
    </row>
    <row r="2005" spans="1:21" ht="14.4" customHeight="1" x14ac:dyDescent="0.3">
      <c r="A2005" s="831">
        <v>4</v>
      </c>
      <c r="B2005" s="832" t="s">
        <v>2047</v>
      </c>
      <c r="C2005" s="832" t="s">
        <v>2056</v>
      </c>
      <c r="D2005" s="833" t="s">
        <v>3991</v>
      </c>
      <c r="E2005" s="834" t="s">
        <v>2090</v>
      </c>
      <c r="F2005" s="832" t="s">
        <v>2048</v>
      </c>
      <c r="G2005" s="832" t="s">
        <v>3583</v>
      </c>
      <c r="H2005" s="832" t="s">
        <v>576</v>
      </c>
      <c r="I2005" s="832" t="s">
        <v>3970</v>
      </c>
      <c r="J2005" s="832" t="s">
        <v>3585</v>
      </c>
      <c r="K2005" s="832" t="s">
        <v>3586</v>
      </c>
      <c r="L2005" s="835">
        <v>140.72</v>
      </c>
      <c r="M2005" s="835">
        <v>703.6</v>
      </c>
      <c r="N2005" s="832">
        <v>5</v>
      </c>
      <c r="O2005" s="836">
        <v>0.5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4</v>
      </c>
      <c r="B2006" s="832" t="s">
        <v>2047</v>
      </c>
      <c r="C2006" s="832" t="s">
        <v>2056</v>
      </c>
      <c r="D2006" s="833" t="s">
        <v>3991</v>
      </c>
      <c r="E2006" s="834" t="s">
        <v>2090</v>
      </c>
      <c r="F2006" s="832" t="s">
        <v>2048</v>
      </c>
      <c r="G2006" s="832" t="s">
        <v>3583</v>
      </c>
      <c r="H2006" s="832" t="s">
        <v>576</v>
      </c>
      <c r="I2006" s="832" t="s">
        <v>3584</v>
      </c>
      <c r="J2006" s="832" t="s">
        <v>3585</v>
      </c>
      <c r="K2006" s="832" t="s">
        <v>3586</v>
      </c>
      <c r="L2006" s="835">
        <v>131.02000000000001</v>
      </c>
      <c r="M2006" s="835">
        <v>524.08000000000004</v>
      </c>
      <c r="N2006" s="832">
        <v>4</v>
      </c>
      <c r="O2006" s="836">
        <v>1</v>
      </c>
      <c r="P2006" s="835">
        <v>524.08000000000004</v>
      </c>
      <c r="Q2006" s="837">
        <v>1</v>
      </c>
      <c r="R2006" s="832">
        <v>4</v>
      </c>
      <c r="S2006" s="837">
        <v>1</v>
      </c>
      <c r="T2006" s="836">
        <v>1</v>
      </c>
      <c r="U2006" s="838">
        <v>1</v>
      </c>
    </row>
    <row r="2007" spans="1:21" ht="14.4" customHeight="1" x14ac:dyDescent="0.3">
      <c r="A2007" s="831">
        <v>4</v>
      </c>
      <c r="B2007" s="832" t="s">
        <v>2047</v>
      </c>
      <c r="C2007" s="832" t="s">
        <v>2056</v>
      </c>
      <c r="D2007" s="833" t="s">
        <v>3991</v>
      </c>
      <c r="E2007" s="834" t="s">
        <v>2090</v>
      </c>
      <c r="F2007" s="832" t="s">
        <v>2048</v>
      </c>
      <c r="G2007" s="832" t="s">
        <v>2903</v>
      </c>
      <c r="H2007" s="832" t="s">
        <v>576</v>
      </c>
      <c r="I2007" s="832" t="s">
        <v>2904</v>
      </c>
      <c r="J2007" s="832" t="s">
        <v>688</v>
      </c>
      <c r="K2007" s="832" t="s">
        <v>2905</v>
      </c>
      <c r="L2007" s="835">
        <v>53.57</v>
      </c>
      <c r="M2007" s="835">
        <v>321.42</v>
      </c>
      <c r="N2007" s="832">
        <v>6</v>
      </c>
      <c r="O2007" s="836">
        <v>1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4</v>
      </c>
      <c r="B2008" s="832" t="s">
        <v>2047</v>
      </c>
      <c r="C2008" s="832" t="s">
        <v>2056</v>
      </c>
      <c r="D2008" s="833" t="s">
        <v>3991</v>
      </c>
      <c r="E2008" s="834" t="s">
        <v>2090</v>
      </c>
      <c r="F2008" s="832" t="s">
        <v>2048</v>
      </c>
      <c r="G2008" s="832" t="s">
        <v>2122</v>
      </c>
      <c r="H2008" s="832" t="s">
        <v>628</v>
      </c>
      <c r="I2008" s="832" t="s">
        <v>1645</v>
      </c>
      <c r="J2008" s="832" t="s">
        <v>751</v>
      </c>
      <c r="K2008" s="832" t="s">
        <v>1646</v>
      </c>
      <c r="L2008" s="835">
        <v>1847.49</v>
      </c>
      <c r="M2008" s="835">
        <v>1847.49</v>
      </c>
      <c r="N2008" s="832">
        <v>1</v>
      </c>
      <c r="O2008" s="836">
        <v>1</v>
      </c>
      <c r="P2008" s="835">
        <v>1847.49</v>
      </c>
      <c r="Q2008" s="837">
        <v>1</v>
      </c>
      <c r="R2008" s="832">
        <v>1</v>
      </c>
      <c r="S2008" s="837">
        <v>1</v>
      </c>
      <c r="T2008" s="836">
        <v>1</v>
      </c>
      <c r="U2008" s="838">
        <v>1</v>
      </c>
    </row>
    <row r="2009" spans="1:21" ht="14.4" customHeight="1" x14ac:dyDescent="0.3">
      <c r="A2009" s="831">
        <v>4</v>
      </c>
      <c r="B2009" s="832" t="s">
        <v>2047</v>
      </c>
      <c r="C2009" s="832" t="s">
        <v>2056</v>
      </c>
      <c r="D2009" s="833" t="s">
        <v>3991</v>
      </c>
      <c r="E2009" s="834" t="s">
        <v>2090</v>
      </c>
      <c r="F2009" s="832" t="s">
        <v>2048</v>
      </c>
      <c r="G2009" s="832" t="s">
        <v>3971</v>
      </c>
      <c r="H2009" s="832" t="s">
        <v>576</v>
      </c>
      <c r="I2009" s="832" t="s">
        <v>3972</v>
      </c>
      <c r="J2009" s="832" t="s">
        <v>926</v>
      </c>
      <c r="K2009" s="832" t="s">
        <v>928</v>
      </c>
      <c r="L2009" s="835">
        <v>65.22</v>
      </c>
      <c r="M2009" s="835">
        <v>130.44</v>
      </c>
      <c r="N2009" s="832">
        <v>2</v>
      </c>
      <c r="O2009" s="836">
        <v>0.5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4</v>
      </c>
      <c r="B2010" s="832" t="s">
        <v>2047</v>
      </c>
      <c r="C2010" s="832" t="s">
        <v>2056</v>
      </c>
      <c r="D2010" s="833" t="s">
        <v>3991</v>
      </c>
      <c r="E2010" s="834" t="s">
        <v>2090</v>
      </c>
      <c r="F2010" s="832" t="s">
        <v>2048</v>
      </c>
      <c r="G2010" s="832" t="s">
        <v>2158</v>
      </c>
      <c r="H2010" s="832" t="s">
        <v>576</v>
      </c>
      <c r="I2010" s="832" t="s">
        <v>2827</v>
      </c>
      <c r="J2010" s="832" t="s">
        <v>771</v>
      </c>
      <c r="K2010" s="832" t="s">
        <v>2828</v>
      </c>
      <c r="L2010" s="835">
        <v>103.67</v>
      </c>
      <c r="M2010" s="835">
        <v>829.36</v>
      </c>
      <c r="N2010" s="832">
        <v>8</v>
      </c>
      <c r="O2010" s="836">
        <v>2</v>
      </c>
      <c r="P2010" s="835">
        <v>622.02</v>
      </c>
      <c r="Q2010" s="837">
        <v>0.75</v>
      </c>
      <c r="R2010" s="832">
        <v>6</v>
      </c>
      <c r="S2010" s="837">
        <v>0.75</v>
      </c>
      <c r="T2010" s="836">
        <v>1.5</v>
      </c>
      <c r="U2010" s="838">
        <v>0.75</v>
      </c>
    </row>
    <row r="2011" spans="1:21" ht="14.4" customHeight="1" x14ac:dyDescent="0.3">
      <c r="A2011" s="831">
        <v>4</v>
      </c>
      <c r="B2011" s="832" t="s">
        <v>2047</v>
      </c>
      <c r="C2011" s="832" t="s">
        <v>2056</v>
      </c>
      <c r="D2011" s="833" t="s">
        <v>3991</v>
      </c>
      <c r="E2011" s="834" t="s">
        <v>2090</v>
      </c>
      <c r="F2011" s="832" t="s">
        <v>2048</v>
      </c>
      <c r="G2011" s="832" t="s">
        <v>2702</v>
      </c>
      <c r="H2011" s="832" t="s">
        <v>628</v>
      </c>
      <c r="I2011" s="832" t="s">
        <v>1866</v>
      </c>
      <c r="J2011" s="832" t="s">
        <v>1864</v>
      </c>
      <c r="K2011" s="832" t="s">
        <v>1867</v>
      </c>
      <c r="L2011" s="835">
        <v>115.18</v>
      </c>
      <c r="M2011" s="835">
        <v>1266.98</v>
      </c>
      <c r="N2011" s="832">
        <v>11</v>
      </c>
      <c r="O2011" s="836">
        <v>4.5</v>
      </c>
      <c r="P2011" s="835">
        <v>691.08</v>
      </c>
      <c r="Q2011" s="837">
        <v>0.54545454545454553</v>
      </c>
      <c r="R2011" s="832">
        <v>6</v>
      </c>
      <c r="S2011" s="837">
        <v>0.54545454545454541</v>
      </c>
      <c r="T2011" s="836">
        <v>2</v>
      </c>
      <c r="U2011" s="838">
        <v>0.44444444444444442</v>
      </c>
    </row>
    <row r="2012" spans="1:21" ht="14.4" customHeight="1" x14ac:dyDescent="0.3">
      <c r="A2012" s="831">
        <v>4</v>
      </c>
      <c r="B2012" s="832" t="s">
        <v>2047</v>
      </c>
      <c r="C2012" s="832" t="s">
        <v>2056</v>
      </c>
      <c r="D2012" s="833" t="s">
        <v>3991</v>
      </c>
      <c r="E2012" s="834" t="s">
        <v>2090</v>
      </c>
      <c r="F2012" s="832" t="s">
        <v>2048</v>
      </c>
      <c r="G2012" s="832" t="s">
        <v>2702</v>
      </c>
      <c r="H2012" s="832" t="s">
        <v>576</v>
      </c>
      <c r="I2012" s="832" t="s">
        <v>3587</v>
      </c>
      <c r="J2012" s="832" t="s">
        <v>1864</v>
      </c>
      <c r="K2012" s="832" t="s">
        <v>3588</v>
      </c>
      <c r="L2012" s="835">
        <v>103.67</v>
      </c>
      <c r="M2012" s="835">
        <v>414.68</v>
      </c>
      <c r="N2012" s="832">
        <v>4</v>
      </c>
      <c r="O2012" s="836">
        <v>1.5</v>
      </c>
      <c r="P2012" s="835">
        <v>414.68</v>
      </c>
      <c r="Q2012" s="837">
        <v>1</v>
      </c>
      <c r="R2012" s="832">
        <v>4</v>
      </c>
      <c r="S2012" s="837">
        <v>1</v>
      </c>
      <c r="T2012" s="836">
        <v>1.5</v>
      </c>
      <c r="U2012" s="838">
        <v>1</v>
      </c>
    </row>
    <row r="2013" spans="1:21" ht="14.4" customHeight="1" x14ac:dyDescent="0.3">
      <c r="A2013" s="831">
        <v>4</v>
      </c>
      <c r="B2013" s="832" t="s">
        <v>2047</v>
      </c>
      <c r="C2013" s="832" t="s">
        <v>2056</v>
      </c>
      <c r="D2013" s="833" t="s">
        <v>3991</v>
      </c>
      <c r="E2013" s="834" t="s">
        <v>2090</v>
      </c>
      <c r="F2013" s="832" t="s">
        <v>2048</v>
      </c>
      <c r="G2013" s="832" t="s">
        <v>2835</v>
      </c>
      <c r="H2013" s="832" t="s">
        <v>576</v>
      </c>
      <c r="I2013" s="832" t="s">
        <v>2836</v>
      </c>
      <c r="J2013" s="832" t="s">
        <v>956</v>
      </c>
      <c r="K2013" s="832" t="s">
        <v>2837</v>
      </c>
      <c r="L2013" s="835">
        <v>96.81</v>
      </c>
      <c r="M2013" s="835">
        <v>871.29</v>
      </c>
      <c r="N2013" s="832">
        <v>9</v>
      </c>
      <c r="O2013" s="836">
        <v>1</v>
      </c>
      <c r="P2013" s="835">
        <v>484.05</v>
      </c>
      <c r="Q2013" s="837">
        <v>0.55555555555555558</v>
      </c>
      <c r="R2013" s="832">
        <v>5</v>
      </c>
      <c r="S2013" s="837">
        <v>0.55555555555555558</v>
      </c>
      <c r="T2013" s="836">
        <v>0.5</v>
      </c>
      <c r="U2013" s="838">
        <v>0.5</v>
      </c>
    </row>
    <row r="2014" spans="1:21" ht="14.4" customHeight="1" x14ac:dyDescent="0.3">
      <c r="A2014" s="831">
        <v>4</v>
      </c>
      <c r="B2014" s="832" t="s">
        <v>2047</v>
      </c>
      <c r="C2014" s="832" t="s">
        <v>2056</v>
      </c>
      <c r="D2014" s="833" t="s">
        <v>3991</v>
      </c>
      <c r="E2014" s="834" t="s">
        <v>2090</v>
      </c>
      <c r="F2014" s="832" t="s">
        <v>2048</v>
      </c>
      <c r="G2014" s="832" t="s">
        <v>3596</v>
      </c>
      <c r="H2014" s="832" t="s">
        <v>628</v>
      </c>
      <c r="I2014" s="832" t="s">
        <v>3597</v>
      </c>
      <c r="J2014" s="832" t="s">
        <v>3598</v>
      </c>
      <c r="K2014" s="832" t="s">
        <v>3599</v>
      </c>
      <c r="L2014" s="835">
        <v>145.15</v>
      </c>
      <c r="M2014" s="835">
        <v>1596.65</v>
      </c>
      <c r="N2014" s="832">
        <v>11</v>
      </c>
      <c r="O2014" s="836">
        <v>2.5</v>
      </c>
      <c r="P2014" s="835">
        <v>1596.65</v>
      </c>
      <c r="Q2014" s="837">
        <v>1</v>
      </c>
      <c r="R2014" s="832">
        <v>11</v>
      </c>
      <c r="S2014" s="837">
        <v>1</v>
      </c>
      <c r="T2014" s="836">
        <v>2.5</v>
      </c>
      <c r="U2014" s="838">
        <v>1</v>
      </c>
    </row>
    <row r="2015" spans="1:21" ht="14.4" customHeight="1" x14ac:dyDescent="0.3">
      <c r="A2015" s="831">
        <v>4</v>
      </c>
      <c r="B2015" s="832" t="s">
        <v>2047</v>
      </c>
      <c r="C2015" s="832" t="s">
        <v>2056</v>
      </c>
      <c r="D2015" s="833" t="s">
        <v>3991</v>
      </c>
      <c r="E2015" s="834" t="s">
        <v>2090</v>
      </c>
      <c r="F2015" s="832" t="s">
        <v>2048</v>
      </c>
      <c r="G2015" s="832" t="s">
        <v>3600</v>
      </c>
      <c r="H2015" s="832" t="s">
        <v>576</v>
      </c>
      <c r="I2015" s="832" t="s">
        <v>3973</v>
      </c>
      <c r="J2015" s="832" t="s">
        <v>943</v>
      </c>
      <c r="K2015" s="832" t="s">
        <v>3974</v>
      </c>
      <c r="L2015" s="835">
        <v>55.16</v>
      </c>
      <c r="M2015" s="835">
        <v>55.16</v>
      </c>
      <c r="N2015" s="832">
        <v>1</v>
      </c>
      <c r="O2015" s="836">
        <v>1</v>
      </c>
      <c r="P2015" s="835">
        <v>55.16</v>
      </c>
      <c r="Q2015" s="837">
        <v>1</v>
      </c>
      <c r="R2015" s="832">
        <v>1</v>
      </c>
      <c r="S2015" s="837">
        <v>1</v>
      </c>
      <c r="T2015" s="836">
        <v>1</v>
      </c>
      <c r="U2015" s="838">
        <v>1</v>
      </c>
    </row>
    <row r="2016" spans="1:21" ht="14.4" customHeight="1" x14ac:dyDescent="0.3">
      <c r="A2016" s="831">
        <v>4</v>
      </c>
      <c r="B2016" s="832" t="s">
        <v>2047</v>
      </c>
      <c r="C2016" s="832" t="s">
        <v>2056</v>
      </c>
      <c r="D2016" s="833" t="s">
        <v>3991</v>
      </c>
      <c r="E2016" s="834" t="s">
        <v>2090</v>
      </c>
      <c r="F2016" s="832" t="s">
        <v>2048</v>
      </c>
      <c r="G2016" s="832" t="s">
        <v>2709</v>
      </c>
      <c r="H2016" s="832" t="s">
        <v>628</v>
      </c>
      <c r="I2016" s="832" t="s">
        <v>1627</v>
      </c>
      <c r="J2016" s="832" t="s">
        <v>1628</v>
      </c>
      <c r="K2016" s="832" t="s">
        <v>1629</v>
      </c>
      <c r="L2016" s="835">
        <v>414.07</v>
      </c>
      <c r="M2016" s="835">
        <v>9109.5400000000009</v>
      </c>
      <c r="N2016" s="832">
        <v>22</v>
      </c>
      <c r="O2016" s="836">
        <v>4</v>
      </c>
      <c r="P2016" s="835">
        <v>6625.12</v>
      </c>
      <c r="Q2016" s="837">
        <v>0.72727272727272718</v>
      </c>
      <c r="R2016" s="832">
        <v>16</v>
      </c>
      <c r="S2016" s="837">
        <v>0.72727272727272729</v>
      </c>
      <c r="T2016" s="836">
        <v>3</v>
      </c>
      <c r="U2016" s="838">
        <v>0.75</v>
      </c>
    </row>
    <row r="2017" spans="1:21" ht="14.4" customHeight="1" x14ac:dyDescent="0.3">
      <c r="A2017" s="831">
        <v>4</v>
      </c>
      <c r="B2017" s="832" t="s">
        <v>2047</v>
      </c>
      <c r="C2017" s="832" t="s">
        <v>2056</v>
      </c>
      <c r="D2017" s="833" t="s">
        <v>3991</v>
      </c>
      <c r="E2017" s="834" t="s">
        <v>2090</v>
      </c>
      <c r="F2017" s="832" t="s">
        <v>2048</v>
      </c>
      <c r="G2017" s="832" t="s">
        <v>2146</v>
      </c>
      <c r="H2017" s="832" t="s">
        <v>576</v>
      </c>
      <c r="I2017" s="832" t="s">
        <v>3975</v>
      </c>
      <c r="J2017" s="832" t="s">
        <v>3976</v>
      </c>
      <c r="K2017" s="832" t="s">
        <v>3977</v>
      </c>
      <c r="L2017" s="835">
        <v>239.96</v>
      </c>
      <c r="M2017" s="835">
        <v>719.88</v>
      </c>
      <c r="N2017" s="832">
        <v>3</v>
      </c>
      <c r="O2017" s="836">
        <v>1</v>
      </c>
      <c r="P2017" s="835">
        <v>719.88</v>
      </c>
      <c r="Q2017" s="837">
        <v>1</v>
      </c>
      <c r="R2017" s="832">
        <v>3</v>
      </c>
      <c r="S2017" s="837">
        <v>1</v>
      </c>
      <c r="T2017" s="836">
        <v>1</v>
      </c>
      <c r="U2017" s="838">
        <v>1</v>
      </c>
    </row>
    <row r="2018" spans="1:21" ht="14.4" customHeight="1" x14ac:dyDescent="0.3">
      <c r="A2018" s="831">
        <v>4</v>
      </c>
      <c r="B2018" s="832" t="s">
        <v>2047</v>
      </c>
      <c r="C2018" s="832" t="s">
        <v>2056</v>
      </c>
      <c r="D2018" s="833" t="s">
        <v>3991</v>
      </c>
      <c r="E2018" s="834" t="s">
        <v>2090</v>
      </c>
      <c r="F2018" s="832" t="s">
        <v>2048</v>
      </c>
      <c r="G2018" s="832" t="s">
        <v>2249</v>
      </c>
      <c r="H2018" s="832" t="s">
        <v>576</v>
      </c>
      <c r="I2018" s="832" t="s">
        <v>2250</v>
      </c>
      <c r="J2018" s="832" t="s">
        <v>2251</v>
      </c>
      <c r="K2018" s="832" t="s">
        <v>2252</v>
      </c>
      <c r="L2018" s="835">
        <v>248.55</v>
      </c>
      <c r="M2018" s="835">
        <v>1988.4</v>
      </c>
      <c r="N2018" s="832">
        <v>8</v>
      </c>
      <c r="O2018" s="836">
        <v>8</v>
      </c>
      <c r="P2018" s="835">
        <v>994.2</v>
      </c>
      <c r="Q2018" s="837">
        <v>0.5</v>
      </c>
      <c r="R2018" s="832">
        <v>4</v>
      </c>
      <c r="S2018" s="837">
        <v>0.5</v>
      </c>
      <c r="T2018" s="836">
        <v>4</v>
      </c>
      <c r="U2018" s="838">
        <v>0.5</v>
      </c>
    </row>
    <row r="2019" spans="1:21" ht="14.4" customHeight="1" x14ac:dyDescent="0.3">
      <c r="A2019" s="831">
        <v>4</v>
      </c>
      <c r="B2019" s="832" t="s">
        <v>2047</v>
      </c>
      <c r="C2019" s="832" t="s">
        <v>2056</v>
      </c>
      <c r="D2019" s="833" t="s">
        <v>3991</v>
      </c>
      <c r="E2019" s="834" t="s">
        <v>2090</v>
      </c>
      <c r="F2019" s="832" t="s">
        <v>2050</v>
      </c>
      <c r="G2019" s="832" t="s">
        <v>2643</v>
      </c>
      <c r="H2019" s="832" t="s">
        <v>576</v>
      </c>
      <c r="I2019" s="832" t="s">
        <v>2644</v>
      </c>
      <c r="J2019" s="832" t="s">
        <v>2645</v>
      </c>
      <c r="K2019" s="832" t="s">
        <v>2646</v>
      </c>
      <c r="L2019" s="835">
        <v>410</v>
      </c>
      <c r="M2019" s="835">
        <v>820</v>
      </c>
      <c r="N2019" s="832">
        <v>2</v>
      </c>
      <c r="O2019" s="836">
        <v>2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4</v>
      </c>
      <c r="B2020" s="832" t="s">
        <v>2047</v>
      </c>
      <c r="C2020" s="832" t="s">
        <v>2056</v>
      </c>
      <c r="D2020" s="833" t="s">
        <v>3991</v>
      </c>
      <c r="E2020" s="834" t="s">
        <v>2090</v>
      </c>
      <c r="F2020" s="832" t="s">
        <v>2050</v>
      </c>
      <c r="G2020" s="832" t="s">
        <v>2643</v>
      </c>
      <c r="H2020" s="832" t="s">
        <v>576</v>
      </c>
      <c r="I2020" s="832" t="s">
        <v>2727</v>
      </c>
      <c r="J2020" s="832" t="s">
        <v>2728</v>
      </c>
      <c r="K2020" s="832" t="s">
        <v>2729</v>
      </c>
      <c r="L2020" s="835">
        <v>566</v>
      </c>
      <c r="M2020" s="835">
        <v>566</v>
      </c>
      <c r="N2020" s="832">
        <v>1</v>
      </c>
      <c r="O2020" s="836">
        <v>1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4</v>
      </c>
      <c r="B2021" s="832" t="s">
        <v>2047</v>
      </c>
      <c r="C2021" s="832" t="s">
        <v>2056</v>
      </c>
      <c r="D2021" s="833" t="s">
        <v>3991</v>
      </c>
      <c r="E2021" s="834" t="s">
        <v>2090</v>
      </c>
      <c r="F2021" s="832" t="s">
        <v>2050</v>
      </c>
      <c r="G2021" s="832" t="s">
        <v>2647</v>
      </c>
      <c r="H2021" s="832" t="s">
        <v>576</v>
      </c>
      <c r="I2021" s="832" t="s">
        <v>2648</v>
      </c>
      <c r="J2021" s="832" t="s">
        <v>2649</v>
      </c>
      <c r="K2021" s="832" t="s">
        <v>2650</v>
      </c>
      <c r="L2021" s="835">
        <v>900</v>
      </c>
      <c r="M2021" s="835">
        <v>900</v>
      </c>
      <c r="N2021" s="832">
        <v>1</v>
      </c>
      <c r="O2021" s="836">
        <v>1</v>
      </c>
      <c r="P2021" s="835">
        <v>900</v>
      </c>
      <c r="Q2021" s="837">
        <v>1</v>
      </c>
      <c r="R2021" s="832">
        <v>1</v>
      </c>
      <c r="S2021" s="837">
        <v>1</v>
      </c>
      <c r="T2021" s="836">
        <v>1</v>
      </c>
      <c r="U2021" s="838">
        <v>1</v>
      </c>
    </row>
    <row r="2022" spans="1:21" ht="14.4" customHeight="1" x14ac:dyDescent="0.3">
      <c r="A2022" s="831">
        <v>4</v>
      </c>
      <c r="B2022" s="832" t="s">
        <v>2047</v>
      </c>
      <c r="C2022" s="832" t="s">
        <v>2056</v>
      </c>
      <c r="D2022" s="833" t="s">
        <v>3991</v>
      </c>
      <c r="E2022" s="834" t="s">
        <v>2098</v>
      </c>
      <c r="F2022" s="832" t="s">
        <v>2048</v>
      </c>
      <c r="G2022" s="832" t="s">
        <v>2204</v>
      </c>
      <c r="H2022" s="832" t="s">
        <v>628</v>
      </c>
      <c r="I2022" s="832" t="s">
        <v>2205</v>
      </c>
      <c r="J2022" s="832" t="s">
        <v>2206</v>
      </c>
      <c r="K2022" s="832" t="s">
        <v>2207</v>
      </c>
      <c r="L2022" s="835">
        <v>119.7</v>
      </c>
      <c r="M2022" s="835">
        <v>119.7</v>
      </c>
      <c r="N2022" s="832">
        <v>1</v>
      </c>
      <c r="O2022" s="836">
        <v>1</v>
      </c>
      <c r="P2022" s="835">
        <v>119.7</v>
      </c>
      <c r="Q2022" s="837">
        <v>1</v>
      </c>
      <c r="R2022" s="832">
        <v>1</v>
      </c>
      <c r="S2022" s="837">
        <v>1</v>
      </c>
      <c r="T2022" s="836">
        <v>1</v>
      </c>
      <c r="U2022" s="838">
        <v>1</v>
      </c>
    </row>
    <row r="2023" spans="1:21" ht="14.4" customHeight="1" x14ac:dyDescent="0.3">
      <c r="A2023" s="831">
        <v>4</v>
      </c>
      <c r="B2023" s="832" t="s">
        <v>2047</v>
      </c>
      <c r="C2023" s="832" t="s">
        <v>2056</v>
      </c>
      <c r="D2023" s="833" t="s">
        <v>3991</v>
      </c>
      <c r="E2023" s="834" t="s">
        <v>2098</v>
      </c>
      <c r="F2023" s="832" t="s">
        <v>2048</v>
      </c>
      <c r="G2023" s="832" t="s">
        <v>2158</v>
      </c>
      <c r="H2023" s="832" t="s">
        <v>576</v>
      </c>
      <c r="I2023" s="832" t="s">
        <v>2785</v>
      </c>
      <c r="J2023" s="832" t="s">
        <v>771</v>
      </c>
      <c r="K2023" s="832" t="s">
        <v>2160</v>
      </c>
      <c r="L2023" s="835">
        <v>103.67</v>
      </c>
      <c r="M2023" s="835">
        <v>311.01</v>
      </c>
      <c r="N2023" s="832">
        <v>3</v>
      </c>
      <c r="O2023" s="836">
        <v>1</v>
      </c>
      <c r="P2023" s="835">
        <v>311.01</v>
      </c>
      <c r="Q2023" s="837">
        <v>1</v>
      </c>
      <c r="R2023" s="832">
        <v>3</v>
      </c>
      <c r="S2023" s="837">
        <v>1</v>
      </c>
      <c r="T2023" s="836">
        <v>1</v>
      </c>
      <c r="U2023" s="838">
        <v>1</v>
      </c>
    </row>
    <row r="2024" spans="1:21" ht="14.4" customHeight="1" x14ac:dyDescent="0.3">
      <c r="A2024" s="831">
        <v>4</v>
      </c>
      <c r="B2024" s="832" t="s">
        <v>2047</v>
      </c>
      <c r="C2024" s="832" t="s">
        <v>2056</v>
      </c>
      <c r="D2024" s="833" t="s">
        <v>3991</v>
      </c>
      <c r="E2024" s="834" t="s">
        <v>2098</v>
      </c>
      <c r="F2024" s="832" t="s">
        <v>2048</v>
      </c>
      <c r="G2024" s="832" t="s">
        <v>2158</v>
      </c>
      <c r="H2024" s="832" t="s">
        <v>576</v>
      </c>
      <c r="I2024" s="832" t="s">
        <v>3978</v>
      </c>
      <c r="J2024" s="832" t="s">
        <v>3979</v>
      </c>
      <c r="K2024" s="832" t="s">
        <v>2237</v>
      </c>
      <c r="L2024" s="835">
        <v>115.18</v>
      </c>
      <c r="M2024" s="835">
        <v>115.18</v>
      </c>
      <c r="N2024" s="832">
        <v>1</v>
      </c>
      <c r="O2024" s="836">
        <v>1</v>
      </c>
      <c r="P2024" s="835"/>
      <c r="Q2024" s="837">
        <v>0</v>
      </c>
      <c r="R2024" s="832"/>
      <c r="S2024" s="837">
        <v>0</v>
      </c>
      <c r="T2024" s="836"/>
      <c r="U2024" s="838">
        <v>0</v>
      </c>
    </row>
    <row r="2025" spans="1:21" ht="14.4" customHeight="1" x14ac:dyDescent="0.3">
      <c r="A2025" s="831">
        <v>4</v>
      </c>
      <c r="B2025" s="832" t="s">
        <v>2047</v>
      </c>
      <c r="C2025" s="832" t="s">
        <v>2056</v>
      </c>
      <c r="D2025" s="833" t="s">
        <v>3991</v>
      </c>
      <c r="E2025" s="834" t="s">
        <v>2098</v>
      </c>
      <c r="F2025" s="832" t="s">
        <v>2048</v>
      </c>
      <c r="G2025" s="832" t="s">
        <v>2111</v>
      </c>
      <c r="H2025" s="832" t="s">
        <v>628</v>
      </c>
      <c r="I2025" s="832" t="s">
        <v>1820</v>
      </c>
      <c r="J2025" s="832" t="s">
        <v>880</v>
      </c>
      <c r="K2025" s="832" t="s">
        <v>882</v>
      </c>
      <c r="L2025" s="835">
        <v>0</v>
      </c>
      <c r="M2025" s="835">
        <v>0</v>
      </c>
      <c r="N2025" s="832">
        <v>2</v>
      </c>
      <c r="O2025" s="836">
        <v>1</v>
      </c>
      <c r="P2025" s="835"/>
      <c r="Q2025" s="837"/>
      <c r="R2025" s="832"/>
      <c r="S2025" s="837">
        <v>0</v>
      </c>
      <c r="T2025" s="836"/>
      <c r="U2025" s="838">
        <v>0</v>
      </c>
    </row>
    <row r="2026" spans="1:21" ht="14.4" customHeight="1" x14ac:dyDescent="0.3">
      <c r="A2026" s="831">
        <v>4</v>
      </c>
      <c r="B2026" s="832" t="s">
        <v>2047</v>
      </c>
      <c r="C2026" s="832" t="s">
        <v>2056</v>
      </c>
      <c r="D2026" s="833" t="s">
        <v>3991</v>
      </c>
      <c r="E2026" s="834" t="s">
        <v>2098</v>
      </c>
      <c r="F2026" s="832" t="s">
        <v>2048</v>
      </c>
      <c r="G2026" s="832" t="s">
        <v>2705</v>
      </c>
      <c r="H2026" s="832" t="s">
        <v>576</v>
      </c>
      <c r="I2026" s="832" t="s">
        <v>2706</v>
      </c>
      <c r="J2026" s="832" t="s">
        <v>2707</v>
      </c>
      <c r="K2026" s="832" t="s">
        <v>2708</v>
      </c>
      <c r="L2026" s="835">
        <v>42.54</v>
      </c>
      <c r="M2026" s="835">
        <v>42.54</v>
      </c>
      <c r="N2026" s="832">
        <v>1</v>
      </c>
      <c r="O2026" s="836">
        <v>1</v>
      </c>
      <c r="P2026" s="835">
        <v>42.54</v>
      </c>
      <c r="Q2026" s="837">
        <v>1</v>
      </c>
      <c r="R2026" s="832">
        <v>1</v>
      </c>
      <c r="S2026" s="837">
        <v>1</v>
      </c>
      <c r="T2026" s="836">
        <v>1</v>
      </c>
      <c r="U2026" s="838">
        <v>1</v>
      </c>
    </row>
    <row r="2027" spans="1:21" ht="14.4" customHeight="1" x14ac:dyDescent="0.3">
      <c r="A2027" s="831">
        <v>4</v>
      </c>
      <c r="B2027" s="832" t="s">
        <v>2047</v>
      </c>
      <c r="C2027" s="832" t="s">
        <v>2056</v>
      </c>
      <c r="D2027" s="833" t="s">
        <v>3991</v>
      </c>
      <c r="E2027" s="834" t="s">
        <v>2098</v>
      </c>
      <c r="F2027" s="832" t="s">
        <v>2048</v>
      </c>
      <c r="G2027" s="832" t="s">
        <v>2709</v>
      </c>
      <c r="H2027" s="832" t="s">
        <v>628</v>
      </c>
      <c r="I2027" s="832" t="s">
        <v>1627</v>
      </c>
      <c r="J2027" s="832" t="s">
        <v>1628</v>
      </c>
      <c r="K2027" s="832" t="s">
        <v>1629</v>
      </c>
      <c r="L2027" s="835">
        <v>414.07</v>
      </c>
      <c r="M2027" s="835">
        <v>2484.42</v>
      </c>
      <c r="N2027" s="832">
        <v>6</v>
      </c>
      <c r="O2027" s="836">
        <v>5</v>
      </c>
      <c r="P2027" s="835">
        <v>1656.28</v>
      </c>
      <c r="Q2027" s="837">
        <v>0.66666666666666663</v>
      </c>
      <c r="R2027" s="832">
        <v>4</v>
      </c>
      <c r="S2027" s="837">
        <v>0.66666666666666663</v>
      </c>
      <c r="T2027" s="836">
        <v>3</v>
      </c>
      <c r="U2027" s="838">
        <v>0.6</v>
      </c>
    </row>
    <row r="2028" spans="1:21" ht="14.4" customHeight="1" x14ac:dyDescent="0.3">
      <c r="A2028" s="831">
        <v>4</v>
      </c>
      <c r="B2028" s="832" t="s">
        <v>2047</v>
      </c>
      <c r="C2028" s="832" t="s">
        <v>2056</v>
      </c>
      <c r="D2028" s="833" t="s">
        <v>3991</v>
      </c>
      <c r="E2028" s="834" t="s">
        <v>2098</v>
      </c>
      <c r="F2028" s="832" t="s">
        <v>2048</v>
      </c>
      <c r="G2028" s="832" t="s">
        <v>3337</v>
      </c>
      <c r="H2028" s="832" t="s">
        <v>628</v>
      </c>
      <c r="I2028" s="832" t="s">
        <v>3980</v>
      </c>
      <c r="J2028" s="832" t="s">
        <v>3981</v>
      </c>
      <c r="K2028" s="832" t="s">
        <v>754</v>
      </c>
      <c r="L2028" s="835">
        <v>127.34</v>
      </c>
      <c r="M2028" s="835">
        <v>127.34</v>
      </c>
      <c r="N2028" s="832">
        <v>1</v>
      </c>
      <c r="O2028" s="836">
        <v>0.5</v>
      </c>
      <c r="P2028" s="835">
        <v>127.34</v>
      </c>
      <c r="Q2028" s="837">
        <v>1</v>
      </c>
      <c r="R2028" s="832">
        <v>1</v>
      </c>
      <c r="S2028" s="837">
        <v>1</v>
      </c>
      <c r="T2028" s="836">
        <v>0.5</v>
      </c>
      <c r="U2028" s="838">
        <v>1</v>
      </c>
    </row>
    <row r="2029" spans="1:21" ht="14.4" customHeight="1" x14ac:dyDescent="0.3">
      <c r="A2029" s="831">
        <v>4</v>
      </c>
      <c r="B2029" s="832" t="s">
        <v>2047</v>
      </c>
      <c r="C2029" s="832" t="s">
        <v>2056</v>
      </c>
      <c r="D2029" s="833" t="s">
        <v>3991</v>
      </c>
      <c r="E2029" s="834" t="s">
        <v>2098</v>
      </c>
      <c r="F2029" s="832" t="s">
        <v>2048</v>
      </c>
      <c r="G2029" s="832" t="s">
        <v>3337</v>
      </c>
      <c r="H2029" s="832" t="s">
        <v>628</v>
      </c>
      <c r="I2029" s="832" t="s">
        <v>3338</v>
      </c>
      <c r="J2029" s="832" t="s">
        <v>3339</v>
      </c>
      <c r="K2029" s="832" t="s">
        <v>3340</v>
      </c>
      <c r="L2029" s="835">
        <v>194.26</v>
      </c>
      <c r="M2029" s="835">
        <v>2525.38</v>
      </c>
      <c r="N2029" s="832">
        <v>13</v>
      </c>
      <c r="O2029" s="836">
        <v>2.5</v>
      </c>
      <c r="P2029" s="835">
        <v>2525.38</v>
      </c>
      <c r="Q2029" s="837">
        <v>1</v>
      </c>
      <c r="R2029" s="832">
        <v>13</v>
      </c>
      <c r="S2029" s="837">
        <v>1</v>
      </c>
      <c r="T2029" s="836">
        <v>2.5</v>
      </c>
      <c r="U2029" s="838">
        <v>1</v>
      </c>
    </row>
    <row r="2030" spans="1:21" ht="14.4" customHeight="1" x14ac:dyDescent="0.3">
      <c r="A2030" s="831">
        <v>4</v>
      </c>
      <c r="B2030" s="832" t="s">
        <v>2047</v>
      </c>
      <c r="C2030" s="832" t="s">
        <v>2056</v>
      </c>
      <c r="D2030" s="833" t="s">
        <v>3991</v>
      </c>
      <c r="E2030" s="834" t="s">
        <v>2098</v>
      </c>
      <c r="F2030" s="832" t="s">
        <v>2048</v>
      </c>
      <c r="G2030" s="832" t="s">
        <v>3337</v>
      </c>
      <c r="H2030" s="832" t="s">
        <v>628</v>
      </c>
      <c r="I2030" s="832" t="s">
        <v>1862</v>
      </c>
      <c r="J2030" s="832" t="s">
        <v>1002</v>
      </c>
      <c r="K2030" s="832" t="s">
        <v>996</v>
      </c>
      <c r="L2030" s="835">
        <v>238.89</v>
      </c>
      <c r="M2030" s="835">
        <v>2866.68</v>
      </c>
      <c r="N2030" s="832">
        <v>12</v>
      </c>
      <c r="O2030" s="836">
        <v>0.5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4</v>
      </c>
      <c r="B2031" s="832" t="s">
        <v>2047</v>
      </c>
      <c r="C2031" s="832" t="s">
        <v>2056</v>
      </c>
      <c r="D2031" s="833" t="s">
        <v>3991</v>
      </c>
      <c r="E2031" s="834" t="s">
        <v>2098</v>
      </c>
      <c r="F2031" s="832" t="s">
        <v>2048</v>
      </c>
      <c r="G2031" s="832" t="s">
        <v>3337</v>
      </c>
      <c r="H2031" s="832" t="s">
        <v>576</v>
      </c>
      <c r="I2031" s="832" t="s">
        <v>3982</v>
      </c>
      <c r="J2031" s="832" t="s">
        <v>3983</v>
      </c>
      <c r="K2031" s="832" t="s">
        <v>754</v>
      </c>
      <c r="L2031" s="835">
        <v>158.61000000000001</v>
      </c>
      <c r="M2031" s="835">
        <v>1586.1000000000001</v>
      </c>
      <c r="N2031" s="832">
        <v>10</v>
      </c>
      <c r="O2031" s="836">
        <v>1</v>
      </c>
      <c r="P2031" s="835">
        <v>1586.1000000000001</v>
      </c>
      <c r="Q2031" s="837">
        <v>1</v>
      </c>
      <c r="R2031" s="832">
        <v>10</v>
      </c>
      <c r="S2031" s="837">
        <v>1</v>
      </c>
      <c r="T2031" s="836">
        <v>1</v>
      </c>
      <c r="U2031" s="838">
        <v>1</v>
      </c>
    </row>
    <row r="2032" spans="1:21" ht="14.4" customHeight="1" x14ac:dyDescent="0.3">
      <c r="A2032" s="831">
        <v>4</v>
      </c>
      <c r="B2032" s="832" t="s">
        <v>2047</v>
      </c>
      <c r="C2032" s="832" t="s">
        <v>2056</v>
      </c>
      <c r="D2032" s="833" t="s">
        <v>3991</v>
      </c>
      <c r="E2032" s="834" t="s">
        <v>2098</v>
      </c>
      <c r="F2032" s="832" t="s">
        <v>2048</v>
      </c>
      <c r="G2032" s="832" t="s">
        <v>3337</v>
      </c>
      <c r="H2032" s="832" t="s">
        <v>576</v>
      </c>
      <c r="I2032" s="832" t="s">
        <v>3984</v>
      </c>
      <c r="J2032" s="832" t="s">
        <v>3985</v>
      </c>
      <c r="K2032" s="832" t="s">
        <v>3986</v>
      </c>
      <c r="L2032" s="835">
        <v>43.17</v>
      </c>
      <c r="M2032" s="835">
        <v>863.40000000000009</v>
      </c>
      <c r="N2032" s="832">
        <v>20</v>
      </c>
      <c r="O2032" s="836">
        <v>0.5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4</v>
      </c>
      <c r="B2033" s="832" t="s">
        <v>2047</v>
      </c>
      <c r="C2033" s="832" t="s">
        <v>2056</v>
      </c>
      <c r="D2033" s="833" t="s">
        <v>3991</v>
      </c>
      <c r="E2033" s="834" t="s">
        <v>2098</v>
      </c>
      <c r="F2033" s="832" t="s">
        <v>2050</v>
      </c>
      <c r="G2033" s="832" t="s">
        <v>2643</v>
      </c>
      <c r="H2033" s="832" t="s">
        <v>576</v>
      </c>
      <c r="I2033" s="832" t="s">
        <v>2644</v>
      </c>
      <c r="J2033" s="832" t="s">
        <v>2645</v>
      </c>
      <c r="K2033" s="832" t="s">
        <v>2646</v>
      </c>
      <c r="L2033" s="835">
        <v>410</v>
      </c>
      <c r="M2033" s="835">
        <v>4510</v>
      </c>
      <c r="N2033" s="832">
        <v>11</v>
      </c>
      <c r="O2033" s="836">
        <v>11</v>
      </c>
      <c r="P2033" s="835">
        <v>4100</v>
      </c>
      <c r="Q2033" s="837">
        <v>0.90909090909090906</v>
      </c>
      <c r="R2033" s="832">
        <v>10</v>
      </c>
      <c r="S2033" s="837">
        <v>0.90909090909090906</v>
      </c>
      <c r="T2033" s="836">
        <v>10</v>
      </c>
      <c r="U2033" s="838">
        <v>0.90909090909090906</v>
      </c>
    </row>
    <row r="2034" spans="1:21" ht="14.4" customHeight="1" x14ac:dyDescent="0.3">
      <c r="A2034" s="831">
        <v>4</v>
      </c>
      <c r="B2034" s="832" t="s">
        <v>2047</v>
      </c>
      <c r="C2034" s="832" t="s">
        <v>2056</v>
      </c>
      <c r="D2034" s="833" t="s">
        <v>3991</v>
      </c>
      <c r="E2034" s="834" t="s">
        <v>2098</v>
      </c>
      <c r="F2034" s="832" t="s">
        <v>2050</v>
      </c>
      <c r="G2034" s="832" t="s">
        <v>2647</v>
      </c>
      <c r="H2034" s="832" t="s">
        <v>576</v>
      </c>
      <c r="I2034" s="832" t="s">
        <v>2648</v>
      </c>
      <c r="J2034" s="832" t="s">
        <v>2649</v>
      </c>
      <c r="K2034" s="832" t="s">
        <v>2650</v>
      </c>
      <c r="L2034" s="835">
        <v>900</v>
      </c>
      <c r="M2034" s="835">
        <v>900</v>
      </c>
      <c r="N2034" s="832">
        <v>1</v>
      </c>
      <c r="O2034" s="836">
        <v>1</v>
      </c>
      <c r="P2034" s="835">
        <v>900</v>
      </c>
      <c r="Q2034" s="837">
        <v>1</v>
      </c>
      <c r="R2034" s="832">
        <v>1</v>
      </c>
      <c r="S2034" s="837">
        <v>1</v>
      </c>
      <c r="T2034" s="836">
        <v>1</v>
      </c>
      <c r="U2034" s="838">
        <v>1</v>
      </c>
    </row>
    <row r="2035" spans="1:21" ht="14.4" customHeight="1" x14ac:dyDescent="0.3">
      <c r="A2035" s="831">
        <v>4</v>
      </c>
      <c r="B2035" s="832" t="s">
        <v>2047</v>
      </c>
      <c r="C2035" s="832" t="s">
        <v>2056</v>
      </c>
      <c r="D2035" s="833" t="s">
        <v>3991</v>
      </c>
      <c r="E2035" s="834" t="s">
        <v>2067</v>
      </c>
      <c r="F2035" s="832" t="s">
        <v>2048</v>
      </c>
      <c r="G2035" s="832" t="s">
        <v>2158</v>
      </c>
      <c r="H2035" s="832" t="s">
        <v>576</v>
      </c>
      <c r="I2035" s="832" t="s">
        <v>2827</v>
      </c>
      <c r="J2035" s="832" t="s">
        <v>771</v>
      </c>
      <c r="K2035" s="832" t="s">
        <v>2828</v>
      </c>
      <c r="L2035" s="835">
        <v>103.67</v>
      </c>
      <c r="M2035" s="835">
        <v>207.34</v>
      </c>
      <c r="N2035" s="832">
        <v>2</v>
      </c>
      <c r="O2035" s="836">
        <v>0.5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4</v>
      </c>
      <c r="B2036" s="832" t="s">
        <v>2047</v>
      </c>
      <c r="C2036" s="832" t="s">
        <v>2056</v>
      </c>
      <c r="D2036" s="833" t="s">
        <v>3991</v>
      </c>
      <c r="E2036" s="834" t="s">
        <v>2067</v>
      </c>
      <c r="F2036" s="832" t="s">
        <v>2048</v>
      </c>
      <c r="G2036" s="832" t="s">
        <v>2709</v>
      </c>
      <c r="H2036" s="832" t="s">
        <v>628</v>
      </c>
      <c r="I2036" s="832" t="s">
        <v>1627</v>
      </c>
      <c r="J2036" s="832" t="s">
        <v>1628</v>
      </c>
      <c r="K2036" s="832" t="s">
        <v>1629</v>
      </c>
      <c r="L2036" s="835">
        <v>414.07</v>
      </c>
      <c r="M2036" s="835">
        <v>1242.21</v>
      </c>
      <c r="N2036" s="832">
        <v>3</v>
      </c>
      <c r="O2036" s="836">
        <v>0.5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4</v>
      </c>
      <c r="B2037" s="832" t="s">
        <v>2047</v>
      </c>
      <c r="C2037" s="832" t="s">
        <v>2056</v>
      </c>
      <c r="D2037" s="833" t="s">
        <v>3991</v>
      </c>
      <c r="E2037" s="834" t="s">
        <v>2072</v>
      </c>
      <c r="F2037" s="832" t="s">
        <v>2048</v>
      </c>
      <c r="G2037" s="832" t="s">
        <v>2158</v>
      </c>
      <c r="H2037" s="832" t="s">
        <v>576</v>
      </c>
      <c r="I2037" s="832" t="s">
        <v>2785</v>
      </c>
      <c r="J2037" s="832" t="s">
        <v>771</v>
      </c>
      <c r="K2037" s="832" t="s">
        <v>2160</v>
      </c>
      <c r="L2037" s="835">
        <v>103.67</v>
      </c>
      <c r="M2037" s="835">
        <v>103.67</v>
      </c>
      <c r="N2037" s="832">
        <v>1</v>
      </c>
      <c r="O2037" s="836">
        <v>1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4</v>
      </c>
      <c r="B2038" s="832" t="s">
        <v>2047</v>
      </c>
      <c r="C2038" s="832" t="s">
        <v>2058</v>
      </c>
      <c r="D2038" s="833" t="s">
        <v>3992</v>
      </c>
      <c r="E2038" s="834" t="s">
        <v>2078</v>
      </c>
      <c r="F2038" s="832" t="s">
        <v>2048</v>
      </c>
      <c r="G2038" s="832" t="s">
        <v>2104</v>
      </c>
      <c r="H2038" s="832" t="s">
        <v>576</v>
      </c>
      <c r="I2038" s="832" t="s">
        <v>2105</v>
      </c>
      <c r="J2038" s="832" t="s">
        <v>2106</v>
      </c>
      <c r="K2038" s="832" t="s">
        <v>2107</v>
      </c>
      <c r="L2038" s="835">
        <v>23.18</v>
      </c>
      <c r="M2038" s="835">
        <v>23.18</v>
      </c>
      <c r="N2038" s="832">
        <v>1</v>
      </c>
      <c r="O2038" s="836">
        <v>1</v>
      </c>
      <c r="P2038" s="835"/>
      <c r="Q2038" s="837">
        <v>0</v>
      </c>
      <c r="R2038" s="832"/>
      <c r="S2038" s="837">
        <v>0</v>
      </c>
      <c r="T2038" s="836"/>
      <c r="U2038" s="838">
        <v>0</v>
      </c>
    </row>
    <row r="2039" spans="1:21" ht="14.4" customHeight="1" x14ac:dyDescent="0.3">
      <c r="A2039" s="831">
        <v>4</v>
      </c>
      <c r="B2039" s="832" t="s">
        <v>2047</v>
      </c>
      <c r="C2039" s="832" t="s">
        <v>2058</v>
      </c>
      <c r="D2039" s="833" t="s">
        <v>3992</v>
      </c>
      <c r="E2039" s="834" t="s">
        <v>2078</v>
      </c>
      <c r="F2039" s="832" t="s">
        <v>2048</v>
      </c>
      <c r="G2039" s="832" t="s">
        <v>2239</v>
      </c>
      <c r="H2039" s="832" t="s">
        <v>576</v>
      </c>
      <c r="I2039" s="832" t="s">
        <v>2921</v>
      </c>
      <c r="J2039" s="832" t="s">
        <v>631</v>
      </c>
      <c r="K2039" s="832" t="s">
        <v>2922</v>
      </c>
      <c r="L2039" s="835">
        <v>127.91</v>
      </c>
      <c r="M2039" s="835">
        <v>127.91</v>
      </c>
      <c r="N2039" s="832">
        <v>1</v>
      </c>
      <c r="O2039" s="836">
        <v>1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4</v>
      </c>
      <c r="B2040" s="832" t="s">
        <v>2047</v>
      </c>
      <c r="C2040" s="832" t="s">
        <v>2058</v>
      </c>
      <c r="D2040" s="833" t="s">
        <v>3992</v>
      </c>
      <c r="E2040" s="834" t="s">
        <v>2081</v>
      </c>
      <c r="F2040" s="832" t="s">
        <v>2048</v>
      </c>
      <c r="G2040" s="832" t="s">
        <v>2227</v>
      </c>
      <c r="H2040" s="832" t="s">
        <v>576</v>
      </c>
      <c r="I2040" s="832" t="s">
        <v>3894</v>
      </c>
      <c r="J2040" s="832" t="s">
        <v>3581</v>
      </c>
      <c r="K2040" s="832" t="s">
        <v>3895</v>
      </c>
      <c r="L2040" s="835">
        <v>0</v>
      </c>
      <c r="M2040" s="835">
        <v>0</v>
      </c>
      <c r="N2040" s="832">
        <v>2</v>
      </c>
      <c r="O2040" s="836">
        <v>1</v>
      </c>
      <c r="P2040" s="835"/>
      <c r="Q2040" s="837"/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4</v>
      </c>
      <c r="B2041" s="832" t="s">
        <v>2047</v>
      </c>
      <c r="C2041" s="832" t="s">
        <v>2058</v>
      </c>
      <c r="D2041" s="833" t="s">
        <v>3992</v>
      </c>
      <c r="E2041" s="834" t="s">
        <v>2081</v>
      </c>
      <c r="F2041" s="832" t="s">
        <v>2049</v>
      </c>
      <c r="G2041" s="832" t="s">
        <v>2114</v>
      </c>
      <c r="H2041" s="832" t="s">
        <v>576</v>
      </c>
      <c r="I2041" s="832" t="s">
        <v>2115</v>
      </c>
      <c r="J2041" s="832" t="s">
        <v>2116</v>
      </c>
      <c r="K2041" s="832"/>
      <c r="L2041" s="835">
        <v>0</v>
      </c>
      <c r="M2041" s="835">
        <v>0</v>
      </c>
      <c r="N2041" s="832">
        <v>5</v>
      </c>
      <c r="O2041" s="836">
        <v>5</v>
      </c>
      <c r="P2041" s="835">
        <v>0</v>
      </c>
      <c r="Q2041" s="837"/>
      <c r="R2041" s="832">
        <v>5</v>
      </c>
      <c r="S2041" s="837">
        <v>1</v>
      </c>
      <c r="T2041" s="836">
        <v>5</v>
      </c>
      <c r="U2041" s="838">
        <v>1</v>
      </c>
    </row>
    <row r="2042" spans="1:21" ht="14.4" customHeight="1" x14ac:dyDescent="0.3">
      <c r="A2042" s="831">
        <v>4</v>
      </c>
      <c r="B2042" s="832" t="s">
        <v>2047</v>
      </c>
      <c r="C2042" s="832" t="s">
        <v>2058</v>
      </c>
      <c r="D2042" s="833" t="s">
        <v>3992</v>
      </c>
      <c r="E2042" s="834" t="s">
        <v>2074</v>
      </c>
      <c r="F2042" s="832" t="s">
        <v>2050</v>
      </c>
      <c r="G2042" s="832" t="s">
        <v>2647</v>
      </c>
      <c r="H2042" s="832" t="s">
        <v>576</v>
      </c>
      <c r="I2042" s="832" t="s">
        <v>3987</v>
      </c>
      <c r="J2042" s="832" t="s">
        <v>2807</v>
      </c>
      <c r="K2042" s="832" t="s">
        <v>3988</v>
      </c>
      <c r="L2042" s="835">
        <v>690</v>
      </c>
      <c r="M2042" s="835">
        <v>690</v>
      </c>
      <c r="N2042" s="832">
        <v>1</v>
      </c>
      <c r="O2042" s="836">
        <v>1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4</v>
      </c>
      <c r="B2043" s="832" t="s">
        <v>2047</v>
      </c>
      <c r="C2043" s="832" t="s">
        <v>2060</v>
      </c>
      <c r="D2043" s="833" t="s">
        <v>3989</v>
      </c>
      <c r="E2043" s="834" t="s">
        <v>2080</v>
      </c>
      <c r="F2043" s="832" t="s">
        <v>2048</v>
      </c>
      <c r="G2043" s="832" t="s">
        <v>2111</v>
      </c>
      <c r="H2043" s="832" t="s">
        <v>628</v>
      </c>
      <c r="I2043" s="832" t="s">
        <v>1820</v>
      </c>
      <c r="J2043" s="832" t="s">
        <v>880</v>
      </c>
      <c r="K2043" s="832" t="s">
        <v>882</v>
      </c>
      <c r="L2043" s="835">
        <v>0</v>
      </c>
      <c r="M2043" s="835">
        <v>0</v>
      </c>
      <c r="N2043" s="832">
        <v>1</v>
      </c>
      <c r="O2043" s="836">
        <v>1</v>
      </c>
      <c r="P2043" s="835"/>
      <c r="Q2043" s="837"/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4</v>
      </c>
      <c r="B2044" s="832" t="s">
        <v>2047</v>
      </c>
      <c r="C2044" s="832" t="s">
        <v>2060</v>
      </c>
      <c r="D2044" s="833" t="s">
        <v>3989</v>
      </c>
      <c r="E2044" s="834" t="s">
        <v>2091</v>
      </c>
      <c r="F2044" s="832" t="s">
        <v>2048</v>
      </c>
      <c r="G2044" s="832" t="s">
        <v>2122</v>
      </c>
      <c r="H2044" s="832" t="s">
        <v>628</v>
      </c>
      <c r="I2044" s="832" t="s">
        <v>2781</v>
      </c>
      <c r="J2044" s="832" t="s">
        <v>749</v>
      </c>
      <c r="K2044" s="832" t="s">
        <v>2782</v>
      </c>
      <c r="L2044" s="835">
        <v>368.16</v>
      </c>
      <c r="M2044" s="835">
        <v>368.16</v>
      </c>
      <c r="N2044" s="832">
        <v>1</v>
      </c>
      <c r="O2044" s="836">
        <v>0.5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4</v>
      </c>
      <c r="B2045" s="832" t="s">
        <v>2047</v>
      </c>
      <c r="C2045" s="832" t="s">
        <v>2060</v>
      </c>
      <c r="D2045" s="833" t="s">
        <v>3989</v>
      </c>
      <c r="E2045" s="834" t="s">
        <v>2091</v>
      </c>
      <c r="F2045" s="832" t="s">
        <v>2048</v>
      </c>
      <c r="G2045" s="832" t="s">
        <v>2111</v>
      </c>
      <c r="H2045" s="832" t="s">
        <v>628</v>
      </c>
      <c r="I2045" s="832" t="s">
        <v>1820</v>
      </c>
      <c r="J2045" s="832" t="s">
        <v>880</v>
      </c>
      <c r="K2045" s="832" t="s">
        <v>882</v>
      </c>
      <c r="L2045" s="835">
        <v>0</v>
      </c>
      <c r="M2045" s="835">
        <v>0</v>
      </c>
      <c r="N2045" s="832">
        <v>1</v>
      </c>
      <c r="O2045" s="836">
        <v>0.5</v>
      </c>
      <c r="P2045" s="835"/>
      <c r="Q2045" s="837"/>
      <c r="R2045" s="832"/>
      <c r="S2045" s="837">
        <v>0</v>
      </c>
      <c r="T2045" s="836"/>
      <c r="U2045" s="838">
        <v>0</v>
      </c>
    </row>
    <row r="2046" spans="1:21" ht="14.4" customHeight="1" thickBot="1" x14ac:dyDescent="0.35">
      <c r="A2046" s="839">
        <v>4</v>
      </c>
      <c r="B2046" s="840" t="s">
        <v>2047</v>
      </c>
      <c r="C2046" s="840" t="s">
        <v>2060</v>
      </c>
      <c r="D2046" s="841" t="s">
        <v>3989</v>
      </c>
      <c r="E2046" s="842" t="s">
        <v>2100</v>
      </c>
      <c r="F2046" s="840" t="s">
        <v>2050</v>
      </c>
      <c r="G2046" s="840" t="s">
        <v>2647</v>
      </c>
      <c r="H2046" s="840" t="s">
        <v>576</v>
      </c>
      <c r="I2046" s="840" t="s">
        <v>2733</v>
      </c>
      <c r="J2046" s="840" t="s">
        <v>2734</v>
      </c>
      <c r="K2046" s="840" t="s">
        <v>2735</v>
      </c>
      <c r="L2046" s="843">
        <v>378.48</v>
      </c>
      <c r="M2046" s="843">
        <v>378.48</v>
      </c>
      <c r="N2046" s="840">
        <v>1</v>
      </c>
      <c r="O2046" s="844">
        <v>1</v>
      </c>
      <c r="P2046" s="843"/>
      <c r="Q2046" s="845">
        <v>0</v>
      </c>
      <c r="R2046" s="840"/>
      <c r="S2046" s="845">
        <v>0</v>
      </c>
      <c r="T2046" s="844"/>
      <c r="U2046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3994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2099</v>
      </c>
      <c r="B5" s="225">
        <v>10248.869999999999</v>
      </c>
      <c r="C5" s="830">
        <v>0.88873077853595595</v>
      </c>
      <c r="D5" s="225">
        <v>1283.1599999999999</v>
      </c>
      <c r="E5" s="830">
        <v>0.11126922146404405</v>
      </c>
      <c r="F5" s="848">
        <v>11532.029999999999</v>
      </c>
    </row>
    <row r="6" spans="1:6" ht="14.4" customHeight="1" x14ac:dyDescent="0.3">
      <c r="A6" s="857" t="s">
        <v>2103</v>
      </c>
      <c r="B6" s="849">
        <v>3859.0199999999995</v>
      </c>
      <c r="C6" s="837">
        <v>0.4573572025386215</v>
      </c>
      <c r="D6" s="849">
        <v>4578.63</v>
      </c>
      <c r="E6" s="837">
        <v>0.54264279746137845</v>
      </c>
      <c r="F6" s="850">
        <v>8437.65</v>
      </c>
    </row>
    <row r="7" spans="1:6" ht="14.4" customHeight="1" x14ac:dyDescent="0.3">
      <c r="A7" s="857" t="s">
        <v>2071</v>
      </c>
      <c r="B7" s="849">
        <v>3542.94</v>
      </c>
      <c r="C7" s="837">
        <v>0.33835801424508505</v>
      </c>
      <c r="D7" s="849">
        <v>6928.0399999999981</v>
      </c>
      <c r="E7" s="837">
        <v>0.66164198575491495</v>
      </c>
      <c r="F7" s="850">
        <v>10470.979999999998</v>
      </c>
    </row>
    <row r="8" spans="1:6" ht="14.4" customHeight="1" x14ac:dyDescent="0.3">
      <c r="A8" s="857" t="s">
        <v>2067</v>
      </c>
      <c r="B8" s="849">
        <v>2696.62</v>
      </c>
      <c r="C8" s="837">
        <v>8.5119076177946354E-2</v>
      </c>
      <c r="D8" s="849">
        <v>28983.94</v>
      </c>
      <c r="E8" s="837">
        <v>0.91488092382205366</v>
      </c>
      <c r="F8" s="850">
        <v>31680.559999999998</v>
      </c>
    </row>
    <row r="9" spans="1:6" ht="14.4" customHeight="1" x14ac:dyDescent="0.3">
      <c r="A9" s="857" t="s">
        <v>2078</v>
      </c>
      <c r="B9" s="849">
        <v>2031.5</v>
      </c>
      <c r="C9" s="837">
        <v>0.33396899505170236</v>
      </c>
      <c r="D9" s="849">
        <v>4051.3999999999996</v>
      </c>
      <c r="E9" s="837">
        <v>0.6660310049482977</v>
      </c>
      <c r="F9" s="850">
        <v>6082.9</v>
      </c>
    </row>
    <row r="10" spans="1:6" ht="14.4" customHeight="1" x14ac:dyDescent="0.3">
      <c r="A10" s="857" t="s">
        <v>2064</v>
      </c>
      <c r="B10" s="849">
        <v>1888.21</v>
      </c>
      <c r="C10" s="837">
        <v>0.214201281434626</v>
      </c>
      <c r="D10" s="849">
        <v>6926.9099999999989</v>
      </c>
      <c r="E10" s="837">
        <v>0.78579871856537398</v>
      </c>
      <c r="F10" s="850">
        <v>8815.119999999999</v>
      </c>
    </row>
    <row r="11" spans="1:6" ht="14.4" customHeight="1" x14ac:dyDescent="0.3">
      <c r="A11" s="857" t="s">
        <v>2098</v>
      </c>
      <c r="B11" s="849">
        <v>863.40000000000009</v>
      </c>
      <c r="C11" s="837">
        <v>4.6572694182350924E-2</v>
      </c>
      <c r="D11" s="849">
        <v>17675.36</v>
      </c>
      <c r="E11" s="837">
        <v>0.95342730581764901</v>
      </c>
      <c r="F11" s="850">
        <v>18538.760000000002</v>
      </c>
    </row>
    <row r="12" spans="1:6" ht="14.4" customHeight="1" x14ac:dyDescent="0.3">
      <c r="A12" s="857" t="s">
        <v>2088</v>
      </c>
      <c r="B12" s="849">
        <v>777.26</v>
      </c>
      <c r="C12" s="837">
        <v>0.70159950895436174</v>
      </c>
      <c r="D12" s="849">
        <v>330.58</v>
      </c>
      <c r="E12" s="837">
        <v>0.29840049104563837</v>
      </c>
      <c r="F12" s="850">
        <v>1107.8399999999999</v>
      </c>
    </row>
    <row r="13" spans="1:6" ht="14.4" customHeight="1" x14ac:dyDescent="0.3">
      <c r="A13" s="857" t="s">
        <v>2081</v>
      </c>
      <c r="B13" s="849">
        <v>730.38</v>
      </c>
      <c r="C13" s="837">
        <v>0.91972347096822937</v>
      </c>
      <c r="D13" s="849">
        <v>63.75</v>
      </c>
      <c r="E13" s="837">
        <v>8.0276529031770613E-2</v>
      </c>
      <c r="F13" s="850">
        <v>794.13</v>
      </c>
    </row>
    <row r="14" spans="1:6" ht="14.4" customHeight="1" x14ac:dyDescent="0.3">
      <c r="A14" s="857" t="s">
        <v>2070</v>
      </c>
      <c r="B14" s="849">
        <v>603.72</v>
      </c>
      <c r="C14" s="837">
        <v>7.9692487215567834E-2</v>
      </c>
      <c r="D14" s="849">
        <v>6971.9</v>
      </c>
      <c r="E14" s="837">
        <v>0.92030751278443212</v>
      </c>
      <c r="F14" s="850">
        <v>7575.62</v>
      </c>
    </row>
    <row r="15" spans="1:6" ht="14.4" customHeight="1" x14ac:dyDescent="0.3">
      <c r="A15" s="857" t="s">
        <v>2068</v>
      </c>
      <c r="B15" s="849">
        <v>439.14</v>
      </c>
      <c r="C15" s="837">
        <v>0.2601494049276375</v>
      </c>
      <c r="D15" s="849">
        <v>1248.8900000000001</v>
      </c>
      <c r="E15" s="837">
        <v>0.73985059507236239</v>
      </c>
      <c r="F15" s="850">
        <v>1688.0300000000002</v>
      </c>
    </row>
    <row r="16" spans="1:6" ht="14.4" customHeight="1" x14ac:dyDescent="0.3">
      <c r="A16" s="857" t="s">
        <v>2086</v>
      </c>
      <c r="B16" s="849">
        <v>324.60000000000002</v>
      </c>
      <c r="C16" s="837">
        <v>2.0032733709055089E-2</v>
      </c>
      <c r="D16" s="849">
        <v>15878.880000000003</v>
      </c>
      <c r="E16" s="837">
        <v>0.97996726629094488</v>
      </c>
      <c r="F16" s="850">
        <v>16203.480000000003</v>
      </c>
    </row>
    <row r="17" spans="1:6" ht="14.4" customHeight="1" x14ac:dyDescent="0.3">
      <c r="A17" s="857" t="s">
        <v>2069</v>
      </c>
      <c r="B17" s="849">
        <v>247.28</v>
      </c>
      <c r="C17" s="837">
        <v>3.0824961637083696E-2</v>
      </c>
      <c r="D17" s="849">
        <v>7774.79</v>
      </c>
      <c r="E17" s="837">
        <v>0.9691750383629163</v>
      </c>
      <c r="F17" s="850">
        <v>8022.07</v>
      </c>
    </row>
    <row r="18" spans="1:6" ht="14.4" customHeight="1" x14ac:dyDescent="0.3">
      <c r="A18" s="857" t="s">
        <v>2065</v>
      </c>
      <c r="B18" s="849">
        <v>234.51999999999998</v>
      </c>
      <c r="C18" s="837">
        <v>0.57969151670951158</v>
      </c>
      <c r="D18" s="849">
        <v>170.04</v>
      </c>
      <c r="E18" s="837">
        <v>0.42030848329048848</v>
      </c>
      <c r="F18" s="850">
        <v>404.55999999999995</v>
      </c>
    </row>
    <row r="19" spans="1:6" ht="14.4" customHeight="1" x14ac:dyDescent="0.3">
      <c r="A19" s="857" t="s">
        <v>2085</v>
      </c>
      <c r="B19" s="849">
        <v>176.32</v>
      </c>
      <c r="C19" s="837">
        <v>1.4935183742063143E-2</v>
      </c>
      <c r="D19" s="849">
        <v>11629.359999999999</v>
      </c>
      <c r="E19" s="837">
        <v>0.98506481625793685</v>
      </c>
      <c r="F19" s="850">
        <v>11805.679999999998</v>
      </c>
    </row>
    <row r="20" spans="1:6" ht="14.4" customHeight="1" x14ac:dyDescent="0.3">
      <c r="A20" s="857" t="s">
        <v>2075</v>
      </c>
      <c r="B20" s="849">
        <v>168.36</v>
      </c>
      <c r="C20" s="837">
        <v>5.3628423446667822E-2</v>
      </c>
      <c r="D20" s="849">
        <v>2971.0199999999995</v>
      </c>
      <c r="E20" s="837">
        <v>0.94637157655333215</v>
      </c>
      <c r="F20" s="850">
        <v>3139.3799999999997</v>
      </c>
    </row>
    <row r="21" spans="1:6" ht="14.4" customHeight="1" x14ac:dyDescent="0.3">
      <c r="A21" s="857" t="s">
        <v>2087</v>
      </c>
      <c r="B21" s="849">
        <v>64.5</v>
      </c>
      <c r="C21" s="837">
        <v>3.7338316406629905E-3</v>
      </c>
      <c r="D21" s="849">
        <v>17209.979999999996</v>
      </c>
      <c r="E21" s="837">
        <v>0.99626616835933701</v>
      </c>
      <c r="F21" s="850">
        <v>17274.479999999996</v>
      </c>
    </row>
    <row r="22" spans="1:6" ht="14.4" customHeight="1" x14ac:dyDescent="0.3">
      <c r="A22" s="857" t="s">
        <v>2072</v>
      </c>
      <c r="B22" s="849">
        <v>56.45</v>
      </c>
      <c r="C22" s="837">
        <v>1.1291558235036437E-2</v>
      </c>
      <c r="D22" s="849">
        <v>4942.8599999999997</v>
      </c>
      <c r="E22" s="837">
        <v>0.98870844176496364</v>
      </c>
      <c r="F22" s="850">
        <v>4999.3099999999995</v>
      </c>
    </row>
    <row r="23" spans="1:6" ht="14.4" customHeight="1" x14ac:dyDescent="0.3">
      <c r="A23" s="857" t="s">
        <v>2073</v>
      </c>
      <c r="B23" s="849">
        <v>36.270000000000003</v>
      </c>
      <c r="C23" s="837">
        <v>1.6813118961044743E-3</v>
      </c>
      <c r="D23" s="849">
        <v>21536.17</v>
      </c>
      <c r="E23" s="837">
        <v>0.99831868810389546</v>
      </c>
      <c r="F23" s="850">
        <v>21572.44</v>
      </c>
    </row>
    <row r="24" spans="1:6" ht="14.4" customHeight="1" x14ac:dyDescent="0.3">
      <c r="A24" s="857" t="s">
        <v>2102</v>
      </c>
      <c r="B24" s="849"/>
      <c r="C24" s="837">
        <v>0</v>
      </c>
      <c r="D24" s="849">
        <v>4.7</v>
      </c>
      <c r="E24" s="837">
        <v>1</v>
      </c>
      <c r="F24" s="850">
        <v>4.7</v>
      </c>
    </row>
    <row r="25" spans="1:6" ht="14.4" customHeight="1" x14ac:dyDescent="0.3">
      <c r="A25" s="857" t="s">
        <v>2094</v>
      </c>
      <c r="B25" s="849"/>
      <c r="C25" s="837">
        <v>0</v>
      </c>
      <c r="D25" s="849">
        <v>3232.19</v>
      </c>
      <c r="E25" s="837">
        <v>1</v>
      </c>
      <c r="F25" s="850">
        <v>3232.19</v>
      </c>
    </row>
    <row r="26" spans="1:6" ht="14.4" customHeight="1" x14ac:dyDescent="0.3">
      <c r="A26" s="857" t="s">
        <v>2097</v>
      </c>
      <c r="B26" s="849"/>
      <c r="C26" s="837">
        <v>0</v>
      </c>
      <c r="D26" s="849">
        <v>1294.2200000000003</v>
      </c>
      <c r="E26" s="837">
        <v>1</v>
      </c>
      <c r="F26" s="850">
        <v>1294.2200000000003</v>
      </c>
    </row>
    <row r="27" spans="1:6" ht="14.4" customHeight="1" x14ac:dyDescent="0.3">
      <c r="A27" s="857" t="s">
        <v>2080</v>
      </c>
      <c r="B27" s="849"/>
      <c r="C27" s="837"/>
      <c r="D27" s="849">
        <v>0</v>
      </c>
      <c r="E27" s="837"/>
      <c r="F27" s="850">
        <v>0</v>
      </c>
    </row>
    <row r="28" spans="1:6" ht="14.4" customHeight="1" x14ac:dyDescent="0.3">
      <c r="A28" s="857" t="s">
        <v>2077</v>
      </c>
      <c r="B28" s="849"/>
      <c r="C28" s="837">
        <v>0</v>
      </c>
      <c r="D28" s="849">
        <v>479.26</v>
      </c>
      <c r="E28" s="837">
        <v>1</v>
      </c>
      <c r="F28" s="850">
        <v>479.26</v>
      </c>
    </row>
    <row r="29" spans="1:6" ht="14.4" customHeight="1" x14ac:dyDescent="0.3">
      <c r="A29" s="857" t="s">
        <v>2089</v>
      </c>
      <c r="B29" s="849"/>
      <c r="C29" s="837">
        <v>0</v>
      </c>
      <c r="D29" s="849">
        <v>19931.520000000008</v>
      </c>
      <c r="E29" s="837">
        <v>1</v>
      </c>
      <c r="F29" s="850">
        <v>19931.520000000008</v>
      </c>
    </row>
    <row r="30" spans="1:6" ht="14.4" customHeight="1" x14ac:dyDescent="0.3">
      <c r="A30" s="857" t="s">
        <v>2084</v>
      </c>
      <c r="B30" s="849"/>
      <c r="C30" s="837">
        <v>0</v>
      </c>
      <c r="D30" s="849">
        <v>554.24</v>
      </c>
      <c r="E30" s="837">
        <v>1</v>
      </c>
      <c r="F30" s="850">
        <v>554.24</v>
      </c>
    </row>
    <row r="31" spans="1:6" ht="14.4" customHeight="1" x14ac:dyDescent="0.3">
      <c r="A31" s="857" t="s">
        <v>2101</v>
      </c>
      <c r="B31" s="849"/>
      <c r="C31" s="837">
        <v>0</v>
      </c>
      <c r="D31" s="849">
        <v>6865.3900000000012</v>
      </c>
      <c r="E31" s="837">
        <v>1</v>
      </c>
      <c r="F31" s="850">
        <v>6865.3900000000012</v>
      </c>
    </row>
    <row r="32" spans="1:6" ht="14.4" customHeight="1" x14ac:dyDescent="0.3">
      <c r="A32" s="857" t="s">
        <v>2066</v>
      </c>
      <c r="B32" s="849"/>
      <c r="C32" s="837">
        <v>0</v>
      </c>
      <c r="D32" s="849">
        <v>414.07</v>
      </c>
      <c r="E32" s="837">
        <v>1</v>
      </c>
      <c r="F32" s="850">
        <v>414.07</v>
      </c>
    </row>
    <row r="33" spans="1:6" ht="14.4" customHeight="1" x14ac:dyDescent="0.3">
      <c r="A33" s="857" t="s">
        <v>2090</v>
      </c>
      <c r="B33" s="849"/>
      <c r="C33" s="837">
        <v>0</v>
      </c>
      <c r="D33" s="849">
        <v>52449.780000000006</v>
      </c>
      <c r="E33" s="837">
        <v>1</v>
      </c>
      <c r="F33" s="850">
        <v>52449.780000000006</v>
      </c>
    </row>
    <row r="34" spans="1:6" ht="14.4" customHeight="1" x14ac:dyDescent="0.3">
      <c r="A34" s="857" t="s">
        <v>2076</v>
      </c>
      <c r="B34" s="849"/>
      <c r="C34" s="837"/>
      <c r="D34" s="849">
        <v>0</v>
      </c>
      <c r="E34" s="837"/>
      <c r="F34" s="850">
        <v>0</v>
      </c>
    </row>
    <row r="35" spans="1:6" ht="14.4" customHeight="1" x14ac:dyDescent="0.3">
      <c r="A35" s="857" t="s">
        <v>2095</v>
      </c>
      <c r="B35" s="849"/>
      <c r="C35" s="837">
        <v>0</v>
      </c>
      <c r="D35" s="849">
        <v>381.87</v>
      </c>
      <c r="E35" s="837">
        <v>1</v>
      </c>
      <c r="F35" s="850">
        <v>381.87</v>
      </c>
    </row>
    <row r="36" spans="1:6" ht="14.4" customHeight="1" x14ac:dyDescent="0.3">
      <c r="A36" s="857" t="s">
        <v>2082</v>
      </c>
      <c r="B36" s="849"/>
      <c r="C36" s="837">
        <v>0</v>
      </c>
      <c r="D36" s="849">
        <v>8728.3000000000029</v>
      </c>
      <c r="E36" s="837">
        <v>1</v>
      </c>
      <c r="F36" s="850">
        <v>8728.3000000000029</v>
      </c>
    </row>
    <row r="37" spans="1:6" ht="14.4" customHeight="1" x14ac:dyDescent="0.3">
      <c r="A37" s="857" t="s">
        <v>2079</v>
      </c>
      <c r="B37" s="849"/>
      <c r="C37" s="837">
        <v>0</v>
      </c>
      <c r="D37" s="849">
        <v>7759.33</v>
      </c>
      <c r="E37" s="837">
        <v>1</v>
      </c>
      <c r="F37" s="850">
        <v>7759.33</v>
      </c>
    </row>
    <row r="38" spans="1:6" ht="14.4" customHeight="1" x14ac:dyDescent="0.3">
      <c r="A38" s="857" t="s">
        <v>2096</v>
      </c>
      <c r="B38" s="849"/>
      <c r="C38" s="837">
        <v>0</v>
      </c>
      <c r="D38" s="849">
        <v>3127.0300000000007</v>
      </c>
      <c r="E38" s="837">
        <v>1</v>
      </c>
      <c r="F38" s="850">
        <v>3127.0300000000007</v>
      </c>
    </row>
    <row r="39" spans="1:6" ht="14.4" customHeight="1" x14ac:dyDescent="0.3">
      <c r="A39" s="857" t="s">
        <v>2092</v>
      </c>
      <c r="B39" s="849"/>
      <c r="C39" s="837">
        <v>0</v>
      </c>
      <c r="D39" s="849">
        <v>2771.23</v>
      </c>
      <c r="E39" s="837">
        <v>1</v>
      </c>
      <c r="F39" s="850">
        <v>2771.23</v>
      </c>
    </row>
    <row r="40" spans="1:6" ht="14.4" customHeight="1" thickBot="1" x14ac:dyDescent="0.35">
      <c r="A40" s="858" t="s">
        <v>2091</v>
      </c>
      <c r="B40" s="853"/>
      <c r="C40" s="854">
        <v>0</v>
      </c>
      <c r="D40" s="853">
        <v>368.16</v>
      </c>
      <c r="E40" s="854">
        <v>1</v>
      </c>
      <c r="F40" s="855">
        <v>368.16</v>
      </c>
    </row>
    <row r="41" spans="1:6" ht="14.4" customHeight="1" thickBot="1" x14ac:dyDescent="0.35">
      <c r="A41" s="771" t="s">
        <v>3</v>
      </c>
      <c r="B41" s="772">
        <v>28989.359999999997</v>
      </c>
      <c r="C41" s="773">
        <v>9.7114731008533781E-2</v>
      </c>
      <c r="D41" s="772">
        <v>269516.95</v>
      </c>
      <c r="E41" s="773">
        <v>0.90288526899146626</v>
      </c>
      <c r="F41" s="774">
        <v>298506.31</v>
      </c>
    </row>
    <row r="42" spans="1:6" ht="14.4" customHeight="1" thickBot="1" x14ac:dyDescent="0.35"/>
    <row r="43" spans="1:6" ht="14.4" customHeight="1" x14ac:dyDescent="0.3">
      <c r="A43" s="856" t="s">
        <v>3995</v>
      </c>
      <c r="B43" s="225">
        <v>6961.3</v>
      </c>
      <c r="C43" s="830">
        <v>1</v>
      </c>
      <c r="D43" s="225"/>
      <c r="E43" s="830">
        <v>0</v>
      </c>
      <c r="F43" s="848">
        <v>6961.3</v>
      </c>
    </row>
    <row r="44" spans="1:6" ht="14.4" customHeight="1" x14ac:dyDescent="0.3">
      <c r="A44" s="857" t="s">
        <v>3996</v>
      </c>
      <c r="B44" s="849">
        <v>3349.44</v>
      </c>
      <c r="C44" s="837">
        <v>1</v>
      </c>
      <c r="D44" s="849"/>
      <c r="E44" s="837">
        <v>0</v>
      </c>
      <c r="F44" s="850">
        <v>3349.44</v>
      </c>
    </row>
    <row r="45" spans="1:6" ht="14.4" customHeight="1" x14ac:dyDescent="0.3">
      <c r="A45" s="857" t="s">
        <v>3997</v>
      </c>
      <c r="B45" s="849">
        <v>3178.72</v>
      </c>
      <c r="C45" s="837">
        <v>1</v>
      </c>
      <c r="D45" s="849"/>
      <c r="E45" s="837">
        <v>0</v>
      </c>
      <c r="F45" s="850">
        <v>3178.72</v>
      </c>
    </row>
    <row r="46" spans="1:6" ht="14.4" customHeight="1" x14ac:dyDescent="0.3">
      <c r="A46" s="857" t="s">
        <v>1572</v>
      </c>
      <c r="B46" s="849">
        <v>2892.92</v>
      </c>
      <c r="C46" s="837">
        <v>1</v>
      </c>
      <c r="D46" s="849"/>
      <c r="E46" s="837">
        <v>0</v>
      </c>
      <c r="F46" s="850">
        <v>2892.92</v>
      </c>
    </row>
    <row r="47" spans="1:6" ht="14.4" customHeight="1" x14ac:dyDescent="0.3">
      <c r="A47" s="857" t="s">
        <v>1599</v>
      </c>
      <c r="B47" s="849">
        <v>2031.5</v>
      </c>
      <c r="C47" s="837">
        <v>0.20833418793251265</v>
      </c>
      <c r="D47" s="849">
        <v>7719.66</v>
      </c>
      <c r="E47" s="837">
        <v>0.79166581206748732</v>
      </c>
      <c r="F47" s="850">
        <v>9751.16</v>
      </c>
    </row>
    <row r="48" spans="1:6" ht="14.4" customHeight="1" x14ac:dyDescent="0.3">
      <c r="A48" s="857" t="s">
        <v>3998</v>
      </c>
      <c r="B48" s="849">
        <v>1922.84</v>
      </c>
      <c r="C48" s="837">
        <v>1</v>
      </c>
      <c r="D48" s="849"/>
      <c r="E48" s="837">
        <v>0</v>
      </c>
      <c r="F48" s="850">
        <v>1922.84</v>
      </c>
    </row>
    <row r="49" spans="1:6" ht="14.4" customHeight="1" x14ac:dyDescent="0.3">
      <c r="A49" s="857" t="s">
        <v>1545</v>
      </c>
      <c r="B49" s="849">
        <v>1201.32</v>
      </c>
      <c r="C49" s="837">
        <v>0.61644088669950736</v>
      </c>
      <c r="D49" s="849">
        <v>747.48</v>
      </c>
      <c r="E49" s="837">
        <v>0.38355911330049264</v>
      </c>
      <c r="F49" s="850">
        <v>1948.8</v>
      </c>
    </row>
    <row r="50" spans="1:6" ht="14.4" customHeight="1" x14ac:dyDescent="0.3">
      <c r="A50" s="857" t="s">
        <v>1571</v>
      </c>
      <c r="B50" s="849">
        <v>996.13000000000011</v>
      </c>
      <c r="C50" s="837">
        <v>0.53976743177926612</v>
      </c>
      <c r="D50" s="849">
        <v>849.35</v>
      </c>
      <c r="E50" s="837">
        <v>0.46023256822073388</v>
      </c>
      <c r="F50" s="850">
        <v>1845.48</v>
      </c>
    </row>
    <row r="51" spans="1:6" ht="14.4" customHeight="1" x14ac:dyDescent="0.3">
      <c r="A51" s="857" t="s">
        <v>1622</v>
      </c>
      <c r="B51" s="849">
        <v>863.40000000000009</v>
      </c>
      <c r="C51" s="837">
        <v>6.3523408162544606E-2</v>
      </c>
      <c r="D51" s="849">
        <v>12728.439999999999</v>
      </c>
      <c r="E51" s="837">
        <v>0.93647659183745546</v>
      </c>
      <c r="F51" s="850">
        <v>13591.839999999998</v>
      </c>
    </row>
    <row r="52" spans="1:6" ht="14.4" customHeight="1" x14ac:dyDescent="0.3">
      <c r="A52" s="857" t="s">
        <v>3999</v>
      </c>
      <c r="B52" s="849">
        <v>833.04</v>
      </c>
      <c r="C52" s="837">
        <v>0.5</v>
      </c>
      <c r="D52" s="849">
        <v>833.04</v>
      </c>
      <c r="E52" s="837">
        <v>0.5</v>
      </c>
      <c r="F52" s="850">
        <v>1666.08</v>
      </c>
    </row>
    <row r="53" spans="1:6" ht="14.4" customHeight="1" x14ac:dyDescent="0.3">
      <c r="A53" s="857" t="s">
        <v>4000</v>
      </c>
      <c r="B53" s="849">
        <v>773.78</v>
      </c>
      <c r="C53" s="837">
        <v>1</v>
      </c>
      <c r="D53" s="849"/>
      <c r="E53" s="837">
        <v>0</v>
      </c>
      <c r="F53" s="850">
        <v>773.78</v>
      </c>
    </row>
    <row r="54" spans="1:6" ht="14.4" customHeight="1" x14ac:dyDescent="0.3">
      <c r="A54" s="857" t="s">
        <v>4001</v>
      </c>
      <c r="B54" s="849">
        <v>579.76</v>
      </c>
      <c r="C54" s="837">
        <v>0.22972255462131599</v>
      </c>
      <c r="D54" s="849">
        <v>1943.9799999999998</v>
      </c>
      <c r="E54" s="837">
        <v>0.77027744537868403</v>
      </c>
      <c r="F54" s="850">
        <v>2523.7399999999998</v>
      </c>
    </row>
    <row r="55" spans="1:6" ht="14.4" customHeight="1" x14ac:dyDescent="0.3">
      <c r="A55" s="857" t="s">
        <v>1566</v>
      </c>
      <c r="B55" s="849">
        <v>516.82000000000005</v>
      </c>
      <c r="C55" s="837">
        <v>0.66216527866752084</v>
      </c>
      <c r="D55" s="849">
        <v>263.68</v>
      </c>
      <c r="E55" s="837">
        <v>0.33783472133247922</v>
      </c>
      <c r="F55" s="850">
        <v>780.5</v>
      </c>
    </row>
    <row r="56" spans="1:6" ht="14.4" customHeight="1" x14ac:dyDescent="0.3">
      <c r="A56" s="857" t="s">
        <v>1558</v>
      </c>
      <c r="B56" s="849">
        <v>507.81000000000006</v>
      </c>
      <c r="C56" s="837">
        <v>0.62024868086769591</v>
      </c>
      <c r="D56" s="849">
        <v>310.91000000000003</v>
      </c>
      <c r="E56" s="837">
        <v>0.37975131913230409</v>
      </c>
      <c r="F56" s="850">
        <v>818.72</v>
      </c>
    </row>
    <row r="57" spans="1:6" ht="14.4" customHeight="1" x14ac:dyDescent="0.3">
      <c r="A57" s="857" t="s">
        <v>1603</v>
      </c>
      <c r="B57" s="849">
        <v>439.14</v>
      </c>
      <c r="C57" s="837">
        <v>0.54347664661765793</v>
      </c>
      <c r="D57" s="849">
        <v>368.88</v>
      </c>
      <c r="E57" s="837">
        <v>0.45652335338234201</v>
      </c>
      <c r="F57" s="850">
        <v>808.02</v>
      </c>
    </row>
    <row r="58" spans="1:6" ht="14.4" customHeight="1" x14ac:dyDescent="0.3">
      <c r="A58" s="857" t="s">
        <v>1539</v>
      </c>
      <c r="B58" s="849">
        <v>411.2</v>
      </c>
      <c r="C58" s="837">
        <v>6.684146446527639E-2</v>
      </c>
      <c r="D58" s="849">
        <v>5740.6700000000019</v>
      </c>
      <c r="E58" s="837">
        <v>0.93315853553472361</v>
      </c>
      <c r="F58" s="850">
        <v>6151.8700000000017</v>
      </c>
    </row>
    <row r="59" spans="1:6" ht="14.4" customHeight="1" x14ac:dyDescent="0.3">
      <c r="A59" s="857" t="s">
        <v>4002</v>
      </c>
      <c r="B59" s="849">
        <v>406.83</v>
      </c>
      <c r="C59" s="837">
        <v>0.63377056331006976</v>
      </c>
      <c r="D59" s="849">
        <v>235.09</v>
      </c>
      <c r="E59" s="837">
        <v>0.36622943668993024</v>
      </c>
      <c r="F59" s="850">
        <v>641.91999999999996</v>
      </c>
    </row>
    <row r="60" spans="1:6" ht="14.4" customHeight="1" x14ac:dyDescent="0.3">
      <c r="A60" s="857" t="s">
        <v>4003</v>
      </c>
      <c r="B60" s="849">
        <v>282.5</v>
      </c>
      <c r="C60" s="837">
        <v>1</v>
      </c>
      <c r="D60" s="849"/>
      <c r="E60" s="837">
        <v>0</v>
      </c>
      <c r="F60" s="850">
        <v>282.5</v>
      </c>
    </row>
    <row r="61" spans="1:6" ht="14.4" customHeight="1" x14ac:dyDescent="0.3">
      <c r="A61" s="857" t="s">
        <v>1609</v>
      </c>
      <c r="B61" s="849">
        <v>274.27999999999997</v>
      </c>
      <c r="C61" s="837">
        <v>0.43750398774963312</v>
      </c>
      <c r="D61" s="849">
        <v>352.64</v>
      </c>
      <c r="E61" s="837">
        <v>0.56249601225036694</v>
      </c>
      <c r="F61" s="850">
        <v>626.91999999999996</v>
      </c>
    </row>
    <row r="62" spans="1:6" ht="14.4" customHeight="1" x14ac:dyDescent="0.3">
      <c r="A62" s="857" t="s">
        <v>1555</v>
      </c>
      <c r="B62" s="849">
        <v>222.36</v>
      </c>
      <c r="C62" s="837">
        <v>0.65517546185803954</v>
      </c>
      <c r="D62" s="849">
        <v>117.03</v>
      </c>
      <c r="E62" s="837">
        <v>0.34482453814196057</v>
      </c>
      <c r="F62" s="850">
        <v>339.39</v>
      </c>
    </row>
    <row r="63" spans="1:6" ht="14.4" customHeight="1" x14ac:dyDescent="0.3">
      <c r="A63" s="857" t="s">
        <v>1621</v>
      </c>
      <c r="B63" s="849">
        <v>168.36</v>
      </c>
      <c r="C63" s="837">
        <v>0.45661902308046975</v>
      </c>
      <c r="D63" s="849">
        <v>200.35</v>
      </c>
      <c r="E63" s="837">
        <v>0.54338097691953013</v>
      </c>
      <c r="F63" s="850">
        <v>368.71000000000004</v>
      </c>
    </row>
    <row r="64" spans="1:6" ht="14.4" customHeight="1" x14ac:dyDescent="0.3">
      <c r="A64" s="857" t="s">
        <v>1591</v>
      </c>
      <c r="B64" s="849">
        <v>108.82</v>
      </c>
      <c r="C64" s="837">
        <v>0.16485630747322336</v>
      </c>
      <c r="D64" s="849">
        <v>551.27</v>
      </c>
      <c r="E64" s="837">
        <v>0.83514369252677678</v>
      </c>
      <c r="F64" s="850">
        <v>660.08999999999992</v>
      </c>
    </row>
    <row r="65" spans="1:6" ht="14.4" customHeight="1" x14ac:dyDescent="0.3">
      <c r="A65" s="857" t="s">
        <v>1615</v>
      </c>
      <c r="B65" s="849">
        <v>67.09</v>
      </c>
      <c r="C65" s="837">
        <v>1</v>
      </c>
      <c r="D65" s="849"/>
      <c r="E65" s="837">
        <v>0</v>
      </c>
      <c r="F65" s="850">
        <v>67.09</v>
      </c>
    </row>
    <row r="66" spans="1:6" ht="14.4" customHeight="1" x14ac:dyDescent="0.3">
      <c r="A66" s="857" t="s">
        <v>1551</v>
      </c>
      <c r="B66" s="849"/>
      <c r="C66" s="837">
        <v>0</v>
      </c>
      <c r="D66" s="849">
        <v>510.12</v>
      </c>
      <c r="E66" s="837">
        <v>1</v>
      </c>
      <c r="F66" s="850">
        <v>510.12</v>
      </c>
    </row>
    <row r="67" spans="1:6" ht="14.4" customHeight="1" x14ac:dyDescent="0.3">
      <c r="A67" s="857" t="s">
        <v>1607</v>
      </c>
      <c r="B67" s="849"/>
      <c r="C67" s="837">
        <v>0</v>
      </c>
      <c r="D67" s="849">
        <v>153</v>
      </c>
      <c r="E67" s="837">
        <v>1</v>
      </c>
      <c r="F67" s="850">
        <v>153</v>
      </c>
    </row>
    <row r="68" spans="1:6" ht="14.4" customHeight="1" x14ac:dyDescent="0.3">
      <c r="A68" s="857" t="s">
        <v>1576</v>
      </c>
      <c r="B68" s="849"/>
      <c r="C68" s="837">
        <v>0</v>
      </c>
      <c r="D68" s="849">
        <v>350.65999999999997</v>
      </c>
      <c r="E68" s="837">
        <v>1</v>
      </c>
      <c r="F68" s="850">
        <v>350.65999999999997</v>
      </c>
    </row>
    <row r="69" spans="1:6" ht="14.4" customHeight="1" x14ac:dyDescent="0.3">
      <c r="A69" s="857" t="s">
        <v>4004</v>
      </c>
      <c r="B69" s="849"/>
      <c r="C69" s="837">
        <v>0</v>
      </c>
      <c r="D69" s="849">
        <v>2359</v>
      </c>
      <c r="E69" s="837">
        <v>1</v>
      </c>
      <c r="F69" s="850">
        <v>2359</v>
      </c>
    </row>
    <row r="70" spans="1:6" ht="14.4" customHeight="1" x14ac:dyDescent="0.3">
      <c r="A70" s="857" t="s">
        <v>1544</v>
      </c>
      <c r="B70" s="849"/>
      <c r="C70" s="837">
        <v>0</v>
      </c>
      <c r="D70" s="849">
        <v>94009.420000000056</v>
      </c>
      <c r="E70" s="837">
        <v>1</v>
      </c>
      <c r="F70" s="850">
        <v>94009.420000000056</v>
      </c>
    </row>
    <row r="71" spans="1:6" ht="14.4" customHeight="1" x14ac:dyDescent="0.3">
      <c r="A71" s="857" t="s">
        <v>1562</v>
      </c>
      <c r="B71" s="849"/>
      <c r="C71" s="837">
        <v>0</v>
      </c>
      <c r="D71" s="849">
        <v>15.9</v>
      </c>
      <c r="E71" s="837">
        <v>1</v>
      </c>
      <c r="F71" s="850">
        <v>15.9</v>
      </c>
    </row>
    <row r="72" spans="1:6" ht="14.4" customHeight="1" x14ac:dyDescent="0.3">
      <c r="A72" s="857" t="s">
        <v>4005</v>
      </c>
      <c r="B72" s="849"/>
      <c r="C72" s="837">
        <v>0</v>
      </c>
      <c r="D72" s="849">
        <v>4462.25</v>
      </c>
      <c r="E72" s="837">
        <v>1</v>
      </c>
      <c r="F72" s="850">
        <v>4462.25</v>
      </c>
    </row>
    <row r="73" spans="1:6" ht="14.4" customHeight="1" x14ac:dyDescent="0.3">
      <c r="A73" s="857" t="s">
        <v>1548</v>
      </c>
      <c r="B73" s="849"/>
      <c r="C73" s="837">
        <v>0</v>
      </c>
      <c r="D73" s="849">
        <v>640.1</v>
      </c>
      <c r="E73" s="837">
        <v>1</v>
      </c>
      <c r="F73" s="850">
        <v>640.1</v>
      </c>
    </row>
    <row r="74" spans="1:6" ht="14.4" customHeight="1" x14ac:dyDescent="0.3">
      <c r="A74" s="857" t="s">
        <v>1587</v>
      </c>
      <c r="B74" s="849"/>
      <c r="C74" s="837">
        <v>0</v>
      </c>
      <c r="D74" s="849">
        <v>19390.86</v>
      </c>
      <c r="E74" s="837">
        <v>1</v>
      </c>
      <c r="F74" s="850">
        <v>19390.86</v>
      </c>
    </row>
    <row r="75" spans="1:6" ht="14.4" customHeight="1" x14ac:dyDescent="0.3">
      <c r="A75" s="857" t="s">
        <v>1586</v>
      </c>
      <c r="B75" s="849"/>
      <c r="C75" s="837">
        <v>0</v>
      </c>
      <c r="D75" s="849">
        <v>14238.3</v>
      </c>
      <c r="E75" s="837">
        <v>1</v>
      </c>
      <c r="F75" s="850">
        <v>14238.3</v>
      </c>
    </row>
    <row r="76" spans="1:6" ht="14.4" customHeight="1" x14ac:dyDescent="0.3">
      <c r="A76" s="857" t="s">
        <v>1557</v>
      </c>
      <c r="B76" s="849"/>
      <c r="C76" s="837">
        <v>0</v>
      </c>
      <c r="D76" s="849">
        <v>58.54</v>
      </c>
      <c r="E76" s="837">
        <v>1</v>
      </c>
      <c r="F76" s="850">
        <v>58.54</v>
      </c>
    </row>
    <row r="77" spans="1:6" ht="14.4" customHeight="1" x14ac:dyDescent="0.3">
      <c r="A77" s="857" t="s">
        <v>1613</v>
      </c>
      <c r="B77" s="849"/>
      <c r="C77" s="837">
        <v>0</v>
      </c>
      <c r="D77" s="849">
        <v>1854.28</v>
      </c>
      <c r="E77" s="837">
        <v>1</v>
      </c>
      <c r="F77" s="850">
        <v>1854.28</v>
      </c>
    </row>
    <row r="78" spans="1:6" ht="14.4" customHeight="1" x14ac:dyDescent="0.3">
      <c r="A78" s="857" t="s">
        <v>1543</v>
      </c>
      <c r="B78" s="849"/>
      <c r="C78" s="837">
        <v>0</v>
      </c>
      <c r="D78" s="849">
        <v>156.18</v>
      </c>
      <c r="E78" s="837">
        <v>1</v>
      </c>
      <c r="F78" s="850">
        <v>156.18</v>
      </c>
    </row>
    <row r="79" spans="1:6" ht="14.4" customHeight="1" x14ac:dyDescent="0.3">
      <c r="A79" s="857" t="s">
        <v>4006</v>
      </c>
      <c r="B79" s="849"/>
      <c r="C79" s="837"/>
      <c r="D79" s="849">
        <v>0</v>
      </c>
      <c r="E79" s="837"/>
      <c r="F79" s="850">
        <v>0</v>
      </c>
    </row>
    <row r="80" spans="1:6" ht="14.4" customHeight="1" x14ac:dyDescent="0.3">
      <c r="A80" s="857" t="s">
        <v>1541</v>
      </c>
      <c r="B80" s="849"/>
      <c r="C80" s="837"/>
      <c r="D80" s="849">
        <v>0</v>
      </c>
      <c r="E80" s="837"/>
      <c r="F80" s="850">
        <v>0</v>
      </c>
    </row>
    <row r="81" spans="1:6" ht="14.4" customHeight="1" x14ac:dyDescent="0.3">
      <c r="A81" s="857" t="s">
        <v>1565</v>
      </c>
      <c r="B81" s="849"/>
      <c r="C81" s="837">
        <v>0</v>
      </c>
      <c r="D81" s="849">
        <v>237.31</v>
      </c>
      <c r="E81" s="837">
        <v>1</v>
      </c>
      <c r="F81" s="850">
        <v>237.31</v>
      </c>
    </row>
    <row r="82" spans="1:6" ht="14.4" customHeight="1" x14ac:dyDescent="0.3">
      <c r="A82" s="857" t="s">
        <v>1595</v>
      </c>
      <c r="B82" s="849"/>
      <c r="C82" s="837">
        <v>0</v>
      </c>
      <c r="D82" s="849">
        <v>76.86</v>
      </c>
      <c r="E82" s="837">
        <v>1</v>
      </c>
      <c r="F82" s="850">
        <v>76.86</v>
      </c>
    </row>
    <row r="83" spans="1:6" ht="14.4" customHeight="1" x14ac:dyDescent="0.3">
      <c r="A83" s="857" t="s">
        <v>1547</v>
      </c>
      <c r="B83" s="849"/>
      <c r="C83" s="837">
        <v>0</v>
      </c>
      <c r="D83" s="849">
        <v>960.62999999999988</v>
      </c>
      <c r="E83" s="837">
        <v>1</v>
      </c>
      <c r="F83" s="850">
        <v>960.62999999999988</v>
      </c>
    </row>
    <row r="84" spans="1:6" ht="14.4" customHeight="1" x14ac:dyDescent="0.3">
      <c r="A84" s="857" t="s">
        <v>4007</v>
      </c>
      <c r="B84" s="849"/>
      <c r="C84" s="837">
        <v>0</v>
      </c>
      <c r="D84" s="849">
        <v>362.31</v>
      </c>
      <c r="E84" s="837">
        <v>1</v>
      </c>
      <c r="F84" s="850">
        <v>362.31</v>
      </c>
    </row>
    <row r="85" spans="1:6" ht="14.4" customHeight="1" x14ac:dyDescent="0.3">
      <c r="A85" s="857" t="s">
        <v>1608</v>
      </c>
      <c r="B85" s="849"/>
      <c r="C85" s="837"/>
      <c r="D85" s="849">
        <v>0</v>
      </c>
      <c r="E85" s="837"/>
      <c r="F85" s="850">
        <v>0</v>
      </c>
    </row>
    <row r="86" spans="1:6" ht="14.4" customHeight="1" x14ac:dyDescent="0.3">
      <c r="A86" s="857" t="s">
        <v>4008</v>
      </c>
      <c r="B86" s="849"/>
      <c r="C86" s="837">
        <v>0</v>
      </c>
      <c r="D86" s="849">
        <v>110.74</v>
      </c>
      <c r="E86" s="837">
        <v>1</v>
      </c>
      <c r="F86" s="850">
        <v>110.74</v>
      </c>
    </row>
    <row r="87" spans="1:6" ht="14.4" customHeight="1" x14ac:dyDescent="0.3">
      <c r="A87" s="857" t="s">
        <v>1552</v>
      </c>
      <c r="B87" s="849">
        <v>0</v>
      </c>
      <c r="C87" s="837">
        <v>0</v>
      </c>
      <c r="D87" s="849">
        <v>21.92</v>
      </c>
      <c r="E87" s="837">
        <v>1</v>
      </c>
      <c r="F87" s="850">
        <v>21.92</v>
      </c>
    </row>
    <row r="88" spans="1:6" ht="14.4" customHeight="1" x14ac:dyDescent="0.3">
      <c r="A88" s="857" t="s">
        <v>1561</v>
      </c>
      <c r="B88" s="849"/>
      <c r="C88" s="837">
        <v>0</v>
      </c>
      <c r="D88" s="849">
        <v>906.24</v>
      </c>
      <c r="E88" s="837">
        <v>1</v>
      </c>
      <c r="F88" s="850">
        <v>906.24</v>
      </c>
    </row>
    <row r="89" spans="1:6" ht="14.4" customHeight="1" x14ac:dyDescent="0.3">
      <c r="A89" s="857" t="s">
        <v>1611</v>
      </c>
      <c r="B89" s="849"/>
      <c r="C89" s="837">
        <v>0</v>
      </c>
      <c r="D89" s="849">
        <v>11549.800000000001</v>
      </c>
      <c r="E89" s="837">
        <v>1</v>
      </c>
      <c r="F89" s="850">
        <v>11549.800000000001</v>
      </c>
    </row>
    <row r="90" spans="1:6" ht="14.4" customHeight="1" x14ac:dyDescent="0.3">
      <c r="A90" s="857" t="s">
        <v>4009</v>
      </c>
      <c r="B90" s="849"/>
      <c r="C90" s="837">
        <v>0</v>
      </c>
      <c r="D90" s="849">
        <v>2467.5500000000002</v>
      </c>
      <c r="E90" s="837">
        <v>1</v>
      </c>
      <c r="F90" s="850">
        <v>2467.5500000000002</v>
      </c>
    </row>
    <row r="91" spans="1:6" ht="14.4" customHeight="1" x14ac:dyDescent="0.3">
      <c r="A91" s="857" t="s">
        <v>4010</v>
      </c>
      <c r="B91" s="849"/>
      <c r="C91" s="837">
        <v>0</v>
      </c>
      <c r="D91" s="849">
        <v>1354.5</v>
      </c>
      <c r="E91" s="837">
        <v>1</v>
      </c>
      <c r="F91" s="850">
        <v>1354.5</v>
      </c>
    </row>
    <row r="92" spans="1:6" ht="14.4" customHeight="1" x14ac:dyDescent="0.3">
      <c r="A92" s="857" t="s">
        <v>1601</v>
      </c>
      <c r="B92" s="849"/>
      <c r="C92" s="837">
        <v>0</v>
      </c>
      <c r="D92" s="849">
        <v>220.92000000000002</v>
      </c>
      <c r="E92" s="837">
        <v>1</v>
      </c>
      <c r="F92" s="850">
        <v>220.92000000000002</v>
      </c>
    </row>
    <row r="93" spans="1:6" ht="14.4" customHeight="1" x14ac:dyDescent="0.3">
      <c r="A93" s="857" t="s">
        <v>1614</v>
      </c>
      <c r="B93" s="849"/>
      <c r="C93" s="837">
        <v>0</v>
      </c>
      <c r="D93" s="849">
        <v>62938.649999999972</v>
      </c>
      <c r="E93" s="837">
        <v>1</v>
      </c>
      <c r="F93" s="850">
        <v>62938.649999999972</v>
      </c>
    </row>
    <row r="94" spans="1:6" ht="14.4" customHeight="1" x14ac:dyDescent="0.3">
      <c r="A94" s="857" t="s">
        <v>4011</v>
      </c>
      <c r="B94" s="849"/>
      <c r="C94" s="837"/>
      <c r="D94" s="849">
        <v>0</v>
      </c>
      <c r="E94" s="837"/>
      <c r="F94" s="850">
        <v>0</v>
      </c>
    </row>
    <row r="95" spans="1:6" ht="14.4" customHeight="1" x14ac:dyDescent="0.3">
      <c r="A95" s="857" t="s">
        <v>1617</v>
      </c>
      <c r="B95" s="849"/>
      <c r="C95" s="837">
        <v>0</v>
      </c>
      <c r="D95" s="849">
        <v>15972.479999999996</v>
      </c>
      <c r="E95" s="837">
        <v>1</v>
      </c>
      <c r="F95" s="850">
        <v>15972.479999999996</v>
      </c>
    </row>
    <row r="96" spans="1:6" ht="14.4" customHeight="1" x14ac:dyDescent="0.3">
      <c r="A96" s="857" t="s">
        <v>1602</v>
      </c>
      <c r="B96" s="849">
        <v>0</v>
      </c>
      <c r="C96" s="837"/>
      <c r="D96" s="849">
        <v>0</v>
      </c>
      <c r="E96" s="837"/>
      <c r="F96" s="850">
        <v>0</v>
      </c>
    </row>
    <row r="97" spans="1:6" ht="14.4" customHeight="1" x14ac:dyDescent="0.3">
      <c r="A97" s="857" t="s">
        <v>1553</v>
      </c>
      <c r="B97" s="849"/>
      <c r="C97" s="837">
        <v>0</v>
      </c>
      <c r="D97" s="849">
        <v>592.9</v>
      </c>
      <c r="E97" s="837">
        <v>1</v>
      </c>
      <c r="F97" s="850">
        <v>592.9</v>
      </c>
    </row>
    <row r="98" spans="1:6" ht="14.4" customHeight="1" x14ac:dyDescent="0.3">
      <c r="A98" s="857" t="s">
        <v>4012</v>
      </c>
      <c r="B98" s="849"/>
      <c r="C98" s="837">
        <v>0</v>
      </c>
      <c r="D98" s="849">
        <v>329.99</v>
      </c>
      <c r="E98" s="837">
        <v>1</v>
      </c>
      <c r="F98" s="850">
        <v>329.99</v>
      </c>
    </row>
    <row r="99" spans="1:6" ht="14.4" customHeight="1" x14ac:dyDescent="0.3">
      <c r="A99" s="857" t="s">
        <v>1538</v>
      </c>
      <c r="B99" s="849"/>
      <c r="C99" s="837">
        <v>0</v>
      </c>
      <c r="D99" s="849">
        <v>41.63</v>
      </c>
      <c r="E99" s="837">
        <v>1</v>
      </c>
      <c r="F99" s="850">
        <v>41.63</v>
      </c>
    </row>
    <row r="100" spans="1:6" ht="14.4" customHeight="1" thickBot="1" x14ac:dyDescent="0.35">
      <c r="A100" s="858" t="s">
        <v>4013</v>
      </c>
      <c r="B100" s="853"/>
      <c r="C100" s="854">
        <v>0</v>
      </c>
      <c r="D100" s="853">
        <v>211.44</v>
      </c>
      <c r="E100" s="854">
        <v>1</v>
      </c>
      <c r="F100" s="855">
        <v>211.44</v>
      </c>
    </row>
    <row r="101" spans="1:6" ht="14.4" customHeight="1" thickBot="1" x14ac:dyDescent="0.35">
      <c r="A101" s="771" t="s">
        <v>3</v>
      </c>
      <c r="B101" s="772">
        <v>28989.360000000001</v>
      </c>
      <c r="C101" s="773">
        <v>9.7114731008533767E-2</v>
      </c>
      <c r="D101" s="772">
        <v>269516.94999999995</v>
      </c>
      <c r="E101" s="773">
        <v>0.90288526899146593</v>
      </c>
      <c r="F101" s="774">
        <v>298506.31000000006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{62D8BF6B-D35A-4DF0-9CBB-9F34FF8336F2}</x14:id>
        </ext>
      </extLst>
    </cfRule>
  </conditionalFormatting>
  <conditionalFormatting sqref="F43:F10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{A79DE4EB-C847-4B44-8DAE-8DED860B0DDA}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D8BF6B-D35A-4DF0-9CBB-9F34FF8336F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F5:F40</xm:sqref>
        </x14:conditionalFormatting>
        <x14:conditionalFormatting xmlns:xm="http://schemas.microsoft.com/office/excel/2006/main">
          <x14:cfRule type="dataBar" id="{A79DE4EB-C847-4B44-8DAE-8DED860B0DD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F43:F100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4033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87</v>
      </c>
      <c r="G3" s="47">
        <f>SUBTOTAL(9,G6:G1048576)</f>
        <v>28989.360000000008</v>
      </c>
      <c r="H3" s="48">
        <f>IF(M3=0,0,G3/M3)</f>
        <v>9.7114731008533933E-2</v>
      </c>
      <c r="I3" s="47">
        <f>SUBTOTAL(9,I6:I1048576)</f>
        <v>865</v>
      </c>
      <c r="J3" s="47">
        <f>SUBTOTAL(9,J6:J1048576)</f>
        <v>269516.94999999984</v>
      </c>
      <c r="K3" s="48">
        <f>IF(M3=0,0,J3/M3)</f>
        <v>0.90288526899146671</v>
      </c>
      <c r="L3" s="47">
        <f>SUBTOTAL(9,L6:L1048576)</f>
        <v>952</v>
      </c>
      <c r="M3" s="49">
        <f>SUBTOTAL(9,M6:M1048576)</f>
        <v>298506.30999999965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2064</v>
      </c>
      <c r="B6" s="825" t="s">
        <v>1623</v>
      </c>
      <c r="C6" s="825" t="s">
        <v>3953</v>
      </c>
      <c r="D6" s="825" t="s">
        <v>3458</v>
      </c>
      <c r="E6" s="825" t="s">
        <v>3954</v>
      </c>
      <c r="F6" s="225">
        <v>1</v>
      </c>
      <c r="G6" s="225">
        <v>96.75</v>
      </c>
      <c r="H6" s="830">
        <v>1</v>
      </c>
      <c r="I6" s="225"/>
      <c r="J6" s="225"/>
      <c r="K6" s="830">
        <v>0</v>
      </c>
      <c r="L6" s="225">
        <v>1</v>
      </c>
      <c r="M6" s="848">
        <v>96.75</v>
      </c>
    </row>
    <row r="7" spans="1:13" ht="14.4" customHeight="1" x14ac:dyDescent="0.3">
      <c r="A7" s="831" t="s">
        <v>2064</v>
      </c>
      <c r="B7" s="832" t="s">
        <v>4014</v>
      </c>
      <c r="C7" s="832" t="s">
        <v>2819</v>
      </c>
      <c r="D7" s="832" t="s">
        <v>2820</v>
      </c>
      <c r="E7" s="832" t="s">
        <v>2821</v>
      </c>
      <c r="F7" s="849"/>
      <c r="G7" s="849"/>
      <c r="H7" s="837">
        <v>0</v>
      </c>
      <c r="I7" s="849">
        <v>3</v>
      </c>
      <c r="J7" s="849">
        <v>193.5</v>
      </c>
      <c r="K7" s="837">
        <v>1</v>
      </c>
      <c r="L7" s="849">
        <v>3</v>
      </c>
      <c r="M7" s="850">
        <v>193.5</v>
      </c>
    </row>
    <row r="8" spans="1:13" ht="14.4" customHeight="1" x14ac:dyDescent="0.3">
      <c r="A8" s="831" t="s">
        <v>2064</v>
      </c>
      <c r="B8" s="832" t="s">
        <v>1642</v>
      </c>
      <c r="C8" s="832" t="s">
        <v>1647</v>
      </c>
      <c r="D8" s="832" t="s">
        <v>749</v>
      </c>
      <c r="E8" s="832" t="s">
        <v>1648</v>
      </c>
      <c r="F8" s="849"/>
      <c r="G8" s="849"/>
      <c r="H8" s="837">
        <v>0</v>
      </c>
      <c r="I8" s="849">
        <v>1</v>
      </c>
      <c r="J8" s="849">
        <v>490.89</v>
      </c>
      <c r="K8" s="837">
        <v>1</v>
      </c>
      <c r="L8" s="849">
        <v>1</v>
      </c>
      <c r="M8" s="850">
        <v>490.89</v>
      </c>
    </row>
    <row r="9" spans="1:13" ht="14.4" customHeight="1" x14ac:dyDescent="0.3">
      <c r="A9" s="831" t="s">
        <v>2064</v>
      </c>
      <c r="B9" s="832" t="s">
        <v>1671</v>
      </c>
      <c r="C9" s="832" t="s">
        <v>3947</v>
      </c>
      <c r="D9" s="832" t="s">
        <v>654</v>
      </c>
      <c r="E9" s="832" t="s">
        <v>655</v>
      </c>
      <c r="F9" s="849"/>
      <c r="G9" s="849"/>
      <c r="H9" s="837">
        <v>0</v>
      </c>
      <c r="I9" s="849">
        <v>3</v>
      </c>
      <c r="J9" s="849">
        <v>114.12</v>
      </c>
      <c r="K9" s="837">
        <v>1</v>
      </c>
      <c r="L9" s="849">
        <v>3</v>
      </c>
      <c r="M9" s="850">
        <v>114.12</v>
      </c>
    </row>
    <row r="10" spans="1:13" ht="14.4" customHeight="1" x14ac:dyDescent="0.3">
      <c r="A10" s="831" t="s">
        <v>2064</v>
      </c>
      <c r="B10" s="832" t="s">
        <v>1681</v>
      </c>
      <c r="C10" s="832" t="s">
        <v>3938</v>
      </c>
      <c r="D10" s="832" t="s">
        <v>3939</v>
      </c>
      <c r="E10" s="832" t="s">
        <v>3940</v>
      </c>
      <c r="F10" s="849">
        <v>2</v>
      </c>
      <c r="G10" s="849">
        <v>414.54</v>
      </c>
      <c r="H10" s="837">
        <v>1</v>
      </c>
      <c r="I10" s="849"/>
      <c r="J10" s="849"/>
      <c r="K10" s="837">
        <v>0</v>
      </c>
      <c r="L10" s="849">
        <v>2</v>
      </c>
      <c r="M10" s="850">
        <v>414.54</v>
      </c>
    </row>
    <row r="11" spans="1:13" ht="14.4" customHeight="1" x14ac:dyDescent="0.3">
      <c r="A11" s="831" t="s">
        <v>2064</v>
      </c>
      <c r="B11" s="832" t="s">
        <v>1703</v>
      </c>
      <c r="C11" s="832" t="s">
        <v>3959</v>
      </c>
      <c r="D11" s="832" t="s">
        <v>3960</v>
      </c>
      <c r="E11" s="832" t="s">
        <v>3961</v>
      </c>
      <c r="F11" s="849">
        <v>2</v>
      </c>
      <c r="G11" s="849">
        <v>516.82000000000005</v>
      </c>
      <c r="H11" s="837">
        <v>1</v>
      </c>
      <c r="I11" s="849"/>
      <c r="J11" s="849"/>
      <c r="K11" s="837">
        <v>0</v>
      </c>
      <c r="L11" s="849">
        <v>2</v>
      </c>
      <c r="M11" s="850">
        <v>516.82000000000005</v>
      </c>
    </row>
    <row r="12" spans="1:13" ht="14.4" customHeight="1" x14ac:dyDescent="0.3">
      <c r="A12" s="831" t="s">
        <v>2064</v>
      </c>
      <c r="B12" s="832" t="s">
        <v>1725</v>
      </c>
      <c r="C12" s="832" t="s">
        <v>3364</v>
      </c>
      <c r="D12" s="832" t="s">
        <v>3365</v>
      </c>
      <c r="E12" s="832" t="s">
        <v>3166</v>
      </c>
      <c r="F12" s="849">
        <v>2</v>
      </c>
      <c r="G12" s="849">
        <v>860.1</v>
      </c>
      <c r="H12" s="837">
        <v>1</v>
      </c>
      <c r="I12" s="849"/>
      <c r="J12" s="849"/>
      <c r="K12" s="837">
        <v>0</v>
      </c>
      <c r="L12" s="849">
        <v>2</v>
      </c>
      <c r="M12" s="850">
        <v>860.1</v>
      </c>
    </row>
    <row r="13" spans="1:13" ht="14.4" customHeight="1" x14ac:dyDescent="0.3">
      <c r="A13" s="831" t="s">
        <v>2064</v>
      </c>
      <c r="B13" s="832" t="s">
        <v>1756</v>
      </c>
      <c r="C13" s="832" t="s">
        <v>1983</v>
      </c>
      <c r="D13" s="832" t="s">
        <v>1020</v>
      </c>
      <c r="E13" s="832" t="s">
        <v>1984</v>
      </c>
      <c r="F13" s="849"/>
      <c r="G13" s="849"/>
      <c r="H13" s="837">
        <v>0</v>
      </c>
      <c r="I13" s="849">
        <v>5</v>
      </c>
      <c r="J13" s="849">
        <v>771.80000000000007</v>
      </c>
      <c r="K13" s="837">
        <v>1</v>
      </c>
      <c r="L13" s="849">
        <v>5</v>
      </c>
      <c r="M13" s="850">
        <v>771.80000000000007</v>
      </c>
    </row>
    <row r="14" spans="1:13" ht="14.4" customHeight="1" x14ac:dyDescent="0.3">
      <c r="A14" s="831" t="s">
        <v>2064</v>
      </c>
      <c r="B14" s="832" t="s">
        <v>4015</v>
      </c>
      <c r="C14" s="832" t="s">
        <v>2166</v>
      </c>
      <c r="D14" s="832" t="s">
        <v>2167</v>
      </c>
      <c r="E14" s="832" t="s">
        <v>2168</v>
      </c>
      <c r="F14" s="849"/>
      <c r="G14" s="849"/>
      <c r="H14" s="837">
        <v>0</v>
      </c>
      <c r="I14" s="849">
        <v>3</v>
      </c>
      <c r="J14" s="849">
        <v>211.44</v>
      </c>
      <c r="K14" s="837">
        <v>1</v>
      </c>
      <c r="L14" s="849">
        <v>3</v>
      </c>
      <c r="M14" s="850">
        <v>211.44</v>
      </c>
    </row>
    <row r="15" spans="1:13" ht="14.4" customHeight="1" x14ac:dyDescent="0.3">
      <c r="A15" s="831" t="s">
        <v>2064</v>
      </c>
      <c r="B15" s="832" t="s">
        <v>1818</v>
      </c>
      <c r="C15" s="832" t="s">
        <v>1820</v>
      </c>
      <c r="D15" s="832" t="s">
        <v>880</v>
      </c>
      <c r="E15" s="832" t="s">
        <v>882</v>
      </c>
      <c r="F15" s="849"/>
      <c r="G15" s="849"/>
      <c r="H15" s="837"/>
      <c r="I15" s="849">
        <v>2</v>
      </c>
      <c r="J15" s="849">
        <v>0</v>
      </c>
      <c r="K15" s="837"/>
      <c r="L15" s="849">
        <v>2</v>
      </c>
      <c r="M15" s="850">
        <v>0</v>
      </c>
    </row>
    <row r="16" spans="1:13" ht="14.4" customHeight="1" x14ac:dyDescent="0.3">
      <c r="A16" s="831" t="s">
        <v>2064</v>
      </c>
      <c r="B16" s="832" t="s">
        <v>1859</v>
      </c>
      <c r="C16" s="832" t="s">
        <v>2750</v>
      </c>
      <c r="D16" s="832" t="s">
        <v>974</v>
      </c>
      <c r="E16" s="832" t="s">
        <v>2751</v>
      </c>
      <c r="F16" s="849"/>
      <c r="G16" s="849"/>
      <c r="H16" s="837">
        <v>0</v>
      </c>
      <c r="I16" s="849">
        <v>1</v>
      </c>
      <c r="J16" s="849">
        <v>176.32</v>
      </c>
      <c r="K16" s="837">
        <v>1</v>
      </c>
      <c r="L16" s="849">
        <v>1</v>
      </c>
      <c r="M16" s="850">
        <v>176.32</v>
      </c>
    </row>
    <row r="17" spans="1:13" ht="14.4" customHeight="1" x14ac:dyDescent="0.3">
      <c r="A17" s="831" t="s">
        <v>2064</v>
      </c>
      <c r="B17" s="832" t="s">
        <v>1626</v>
      </c>
      <c r="C17" s="832" t="s">
        <v>1627</v>
      </c>
      <c r="D17" s="832" t="s">
        <v>1628</v>
      </c>
      <c r="E17" s="832" t="s">
        <v>1629</v>
      </c>
      <c r="F17" s="849"/>
      <c r="G17" s="849"/>
      <c r="H17" s="837">
        <v>0</v>
      </c>
      <c r="I17" s="849">
        <v>12</v>
      </c>
      <c r="J17" s="849">
        <v>4968.84</v>
      </c>
      <c r="K17" s="837">
        <v>1</v>
      </c>
      <c r="L17" s="849">
        <v>12</v>
      </c>
      <c r="M17" s="850">
        <v>4968.84</v>
      </c>
    </row>
    <row r="18" spans="1:13" ht="14.4" customHeight="1" x14ac:dyDescent="0.3">
      <c r="A18" s="831" t="s">
        <v>2065</v>
      </c>
      <c r="B18" s="832" t="s">
        <v>1662</v>
      </c>
      <c r="C18" s="832" t="s">
        <v>1664</v>
      </c>
      <c r="D18" s="832" t="s">
        <v>755</v>
      </c>
      <c r="E18" s="832" t="s">
        <v>1665</v>
      </c>
      <c r="F18" s="849"/>
      <c r="G18" s="849"/>
      <c r="H18" s="837">
        <v>0</v>
      </c>
      <c r="I18" s="849">
        <v>2</v>
      </c>
      <c r="J18" s="849">
        <v>170.04</v>
      </c>
      <c r="K18" s="837">
        <v>1</v>
      </c>
      <c r="L18" s="849">
        <v>2</v>
      </c>
      <c r="M18" s="850">
        <v>170.04</v>
      </c>
    </row>
    <row r="19" spans="1:13" ht="14.4" customHeight="1" x14ac:dyDescent="0.3">
      <c r="A19" s="831" t="s">
        <v>2065</v>
      </c>
      <c r="B19" s="832" t="s">
        <v>1681</v>
      </c>
      <c r="C19" s="832" t="s">
        <v>2172</v>
      </c>
      <c r="D19" s="832" t="s">
        <v>2173</v>
      </c>
      <c r="E19" s="832" t="s">
        <v>1684</v>
      </c>
      <c r="F19" s="849">
        <v>3</v>
      </c>
      <c r="G19" s="849">
        <v>93.27</v>
      </c>
      <c r="H19" s="837">
        <v>1</v>
      </c>
      <c r="I19" s="849"/>
      <c r="J19" s="849"/>
      <c r="K19" s="837">
        <v>0</v>
      </c>
      <c r="L19" s="849">
        <v>3</v>
      </c>
      <c r="M19" s="850">
        <v>93.27</v>
      </c>
    </row>
    <row r="20" spans="1:13" ht="14.4" customHeight="1" x14ac:dyDescent="0.3">
      <c r="A20" s="831" t="s">
        <v>2065</v>
      </c>
      <c r="B20" s="832" t="s">
        <v>1818</v>
      </c>
      <c r="C20" s="832" t="s">
        <v>1820</v>
      </c>
      <c r="D20" s="832" t="s">
        <v>880</v>
      </c>
      <c r="E20" s="832" t="s">
        <v>882</v>
      </c>
      <c r="F20" s="849"/>
      <c r="G20" s="849"/>
      <c r="H20" s="837"/>
      <c r="I20" s="849">
        <v>2</v>
      </c>
      <c r="J20" s="849">
        <v>0</v>
      </c>
      <c r="K20" s="837"/>
      <c r="L20" s="849">
        <v>2</v>
      </c>
      <c r="M20" s="850">
        <v>0</v>
      </c>
    </row>
    <row r="21" spans="1:13" ht="14.4" customHeight="1" x14ac:dyDescent="0.3">
      <c r="A21" s="831" t="s">
        <v>2065</v>
      </c>
      <c r="B21" s="832" t="s">
        <v>4016</v>
      </c>
      <c r="C21" s="832" t="s">
        <v>2179</v>
      </c>
      <c r="D21" s="832" t="s">
        <v>2180</v>
      </c>
      <c r="E21" s="832" t="s">
        <v>2181</v>
      </c>
      <c r="F21" s="849">
        <v>1</v>
      </c>
      <c r="G21" s="849">
        <v>141.25</v>
      </c>
      <c r="H21" s="837">
        <v>1</v>
      </c>
      <c r="I21" s="849"/>
      <c r="J21" s="849"/>
      <c r="K21" s="837">
        <v>0</v>
      </c>
      <c r="L21" s="849">
        <v>1</v>
      </c>
      <c r="M21" s="850">
        <v>141.25</v>
      </c>
    </row>
    <row r="22" spans="1:13" ht="14.4" customHeight="1" x14ac:dyDescent="0.3">
      <c r="A22" s="831" t="s">
        <v>2066</v>
      </c>
      <c r="B22" s="832" t="s">
        <v>1626</v>
      </c>
      <c r="C22" s="832" t="s">
        <v>1627</v>
      </c>
      <c r="D22" s="832" t="s">
        <v>1628</v>
      </c>
      <c r="E22" s="832" t="s">
        <v>1629</v>
      </c>
      <c r="F22" s="849"/>
      <c r="G22" s="849"/>
      <c r="H22" s="837">
        <v>0</v>
      </c>
      <c r="I22" s="849">
        <v>1</v>
      </c>
      <c r="J22" s="849">
        <v>414.07</v>
      </c>
      <c r="K22" s="837">
        <v>1</v>
      </c>
      <c r="L22" s="849">
        <v>1</v>
      </c>
      <c r="M22" s="850">
        <v>414.07</v>
      </c>
    </row>
    <row r="23" spans="1:13" ht="14.4" customHeight="1" x14ac:dyDescent="0.3">
      <c r="A23" s="831" t="s">
        <v>2067</v>
      </c>
      <c r="B23" s="832" t="s">
        <v>1623</v>
      </c>
      <c r="C23" s="832" t="s">
        <v>1866</v>
      </c>
      <c r="D23" s="832" t="s">
        <v>1864</v>
      </c>
      <c r="E23" s="832" t="s">
        <v>1867</v>
      </c>
      <c r="F23" s="849"/>
      <c r="G23" s="849"/>
      <c r="H23" s="837">
        <v>0</v>
      </c>
      <c r="I23" s="849">
        <v>1</v>
      </c>
      <c r="J23" s="849">
        <v>115.18</v>
      </c>
      <c r="K23" s="837">
        <v>1</v>
      </c>
      <c r="L23" s="849">
        <v>1</v>
      </c>
      <c r="M23" s="850">
        <v>115.18</v>
      </c>
    </row>
    <row r="24" spans="1:13" ht="14.4" customHeight="1" x14ac:dyDescent="0.3">
      <c r="A24" s="831" t="s">
        <v>2067</v>
      </c>
      <c r="B24" s="832" t="s">
        <v>1638</v>
      </c>
      <c r="C24" s="832" t="s">
        <v>1870</v>
      </c>
      <c r="D24" s="832" t="s">
        <v>1640</v>
      </c>
      <c r="E24" s="832" t="s">
        <v>832</v>
      </c>
      <c r="F24" s="849"/>
      <c r="G24" s="849"/>
      <c r="H24" s="837">
        <v>0</v>
      </c>
      <c r="I24" s="849">
        <v>3</v>
      </c>
      <c r="J24" s="849">
        <v>93.69</v>
      </c>
      <c r="K24" s="837">
        <v>1</v>
      </c>
      <c r="L24" s="849">
        <v>3</v>
      </c>
      <c r="M24" s="850">
        <v>93.69</v>
      </c>
    </row>
    <row r="25" spans="1:13" ht="14.4" customHeight="1" x14ac:dyDescent="0.3">
      <c r="A25" s="831" t="s">
        <v>2067</v>
      </c>
      <c r="B25" s="832" t="s">
        <v>1642</v>
      </c>
      <c r="C25" s="832" t="s">
        <v>1953</v>
      </c>
      <c r="D25" s="832" t="s">
        <v>751</v>
      </c>
      <c r="E25" s="832" t="s">
        <v>1954</v>
      </c>
      <c r="F25" s="849"/>
      <c r="G25" s="849"/>
      <c r="H25" s="837">
        <v>0</v>
      </c>
      <c r="I25" s="849">
        <v>5</v>
      </c>
      <c r="J25" s="849">
        <v>6928.0999999999995</v>
      </c>
      <c r="K25" s="837">
        <v>1</v>
      </c>
      <c r="L25" s="849">
        <v>5</v>
      </c>
      <c r="M25" s="850">
        <v>6928.0999999999995</v>
      </c>
    </row>
    <row r="26" spans="1:13" ht="14.4" customHeight="1" x14ac:dyDescent="0.3">
      <c r="A26" s="831" t="s">
        <v>2067</v>
      </c>
      <c r="B26" s="832" t="s">
        <v>1642</v>
      </c>
      <c r="C26" s="832" t="s">
        <v>2781</v>
      </c>
      <c r="D26" s="832" t="s">
        <v>749</v>
      </c>
      <c r="E26" s="832" t="s">
        <v>2782</v>
      </c>
      <c r="F26" s="849"/>
      <c r="G26" s="849"/>
      <c r="H26" s="837">
        <v>0</v>
      </c>
      <c r="I26" s="849">
        <v>2</v>
      </c>
      <c r="J26" s="849">
        <v>736.32</v>
      </c>
      <c r="K26" s="837">
        <v>1</v>
      </c>
      <c r="L26" s="849">
        <v>2</v>
      </c>
      <c r="M26" s="850">
        <v>736.32</v>
      </c>
    </row>
    <row r="27" spans="1:13" ht="14.4" customHeight="1" x14ac:dyDescent="0.3">
      <c r="A27" s="831" t="s">
        <v>2067</v>
      </c>
      <c r="B27" s="832" t="s">
        <v>1642</v>
      </c>
      <c r="C27" s="832" t="s">
        <v>2123</v>
      </c>
      <c r="D27" s="832" t="s">
        <v>749</v>
      </c>
      <c r="E27" s="832" t="s">
        <v>2124</v>
      </c>
      <c r="F27" s="849"/>
      <c r="G27" s="849"/>
      <c r="H27" s="837">
        <v>0</v>
      </c>
      <c r="I27" s="849">
        <v>6</v>
      </c>
      <c r="J27" s="849">
        <v>4417.9800000000005</v>
      </c>
      <c r="K27" s="837">
        <v>1</v>
      </c>
      <c r="L27" s="849">
        <v>6</v>
      </c>
      <c r="M27" s="850">
        <v>4417.9800000000005</v>
      </c>
    </row>
    <row r="28" spans="1:13" ht="14.4" customHeight="1" x14ac:dyDescent="0.3">
      <c r="A28" s="831" t="s">
        <v>2067</v>
      </c>
      <c r="B28" s="832" t="s">
        <v>1642</v>
      </c>
      <c r="C28" s="832" t="s">
        <v>1647</v>
      </c>
      <c r="D28" s="832" t="s">
        <v>749</v>
      </c>
      <c r="E28" s="832" t="s">
        <v>1648</v>
      </c>
      <c r="F28" s="849"/>
      <c r="G28" s="849"/>
      <c r="H28" s="837">
        <v>0</v>
      </c>
      <c r="I28" s="849">
        <v>3</v>
      </c>
      <c r="J28" s="849">
        <v>1472.67</v>
      </c>
      <c r="K28" s="837">
        <v>1</v>
      </c>
      <c r="L28" s="849">
        <v>3</v>
      </c>
      <c r="M28" s="850">
        <v>1472.67</v>
      </c>
    </row>
    <row r="29" spans="1:13" ht="14.4" customHeight="1" x14ac:dyDescent="0.3">
      <c r="A29" s="831" t="s">
        <v>2067</v>
      </c>
      <c r="B29" s="832" t="s">
        <v>1642</v>
      </c>
      <c r="C29" s="832" t="s">
        <v>2156</v>
      </c>
      <c r="D29" s="832" t="s">
        <v>749</v>
      </c>
      <c r="E29" s="832" t="s">
        <v>2157</v>
      </c>
      <c r="F29" s="849"/>
      <c r="G29" s="849"/>
      <c r="H29" s="837">
        <v>0</v>
      </c>
      <c r="I29" s="849">
        <v>2</v>
      </c>
      <c r="J29" s="849">
        <v>1847.48</v>
      </c>
      <c r="K29" s="837">
        <v>1</v>
      </c>
      <c r="L29" s="849">
        <v>2</v>
      </c>
      <c r="M29" s="850">
        <v>1847.48</v>
      </c>
    </row>
    <row r="30" spans="1:13" ht="14.4" customHeight="1" x14ac:dyDescent="0.3">
      <c r="A30" s="831" t="s">
        <v>2067</v>
      </c>
      <c r="B30" s="832" t="s">
        <v>1666</v>
      </c>
      <c r="C30" s="832" t="s">
        <v>1667</v>
      </c>
      <c r="D30" s="832" t="s">
        <v>773</v>
      </c>
      <c r="E30" s="832" t="s">
        <v>1668</v>
      </c>
      <c r="F30" s="849"/>
      <c r="G30" s="849"/>
      <c r="H30" s="837">
        <v>0</v>
      </c>
      <c r="I30" s="849">
        <v>1</v>
      </c>
      <c r="J30" s="849">
        <v>21.92</v>
      </c>
      <c r="K30" s="837">
        <v>1</v>
      </c>
      <c r="L30" s="849">
        <v>1</v>
      </c>
      <c r="M30" s="850">
        <v>21.92</v>
      </c>
    </row>
    <row r="31" spans="1:13" ht="14.4" customHeight="1" x14ac:dyDescent="0.3">
      <c r="A31" s="831" t="s">
        <v>2067</v>
      </c>
      <c r="B31" s="832" t="s">
        <v>1681</v>
      </c>
      <c r="C31" s="832" t="s">
        <v>1682</v>
      </c>
      <c r="D31" s="832" t="s">
        <v>1683</v>
      </c>
      <c r="E31" s="832" t="s">
        <v>1684</v>
      </c>
      <c r="F31" s="849"/>
      <c r="G31" s="849"/>
      <c r="H31" s="837">
        <v>0</v>
      </c>
      <c r="I31" s="849">
        <v>1</v>
      </c>
      <c r="J31" s="849">
        <v>31.09</v>
      </c>
      <c r="K31" s="837">
        <v>1</v>
      </c>
      <c r="L31" s="849">
        <v>1</v>
      </c>
      <c r="M31" s="850">
        <v>31.09</v>
      </c>
    </row>
    <row r="32" spans="1:13" ht="14.4" customHeight="1" x14ac:dyDescent="0.3">
      <c r="A32" s="831" t="s">
        <v>2067</v>
      </c>
      <c r="B32" s="832" t="s">
        <v>1689</v>
      </c>
      <c r="C32" s="832" t="s">
        <v>3777</v>
      </c>
      <c r="D32" s="832" t="s">
        <v>896</v>
      </c>
      <c r="E32" s="832" t="s">
        <v>1675</v>
      </c>
      <c r="F32" s="849"/>
      <c r="G32" s="849"/>
      <c r="H32" s="837">
        <v>0</v>
      </c>
      <c r="I32" s="849">
        <v>1</v>
      </c>
      <c r="J32" s="849">
        <v>47.7</v>
      </c>
      <c r="K32" s="837">
        <v>1</v>
      </c>
      <c r="L32" s="849">
        <v>1</v>
      </c>
      <c r="M32" s="850">
        <v>47.7</v>
      </c>
    </row>
    <row r="33" spans="1:13" ht="14.4" customHeight="1" x14ac:dyDescent="0.3">
      <c r="A33" s="831" t="s">
        <v>2067</v>
      </c>
      <c r="B33" s="832" t="s">
        <v>1718</v>
      </c>
      <c r="C33" s="832" t="s">
        <v>3756</v>
      </c>
      <c r="D33" s="832" t="s">
        <v>1723</v>
      </c>
      <c r="E33" s="832" t="s">
        <v>3757</v>
      </c>
      <c r="F33" s="849"/>
      <c r="G33" s="849"/>
      <c r="H33" s="837">
        <v>0</v>
      </c>
      <c r="I33" s="849">
        <v>1</v>
      </c>
      <c r="J33" s="849">
        <v>279.52999999999997</v>
      </c>
      <c r="K33" s="837">
        <v>1</v>
      </c>
      <c r="L33" s="849">
        <v>1</v>
      </c>
      <c r="M33" s="850">
        <v>279.52999999999997</v>
      </c>
    </row>
    <row r="34" spans="1:13" ht="14.4" customHeight="1" x14ac:dyDescent="0.3">
      <c r="A34" s="831" t="s">
        <v>2067</v>
      </c>
      <c r="B34" s="832" t="s">
        <v>1756</v>
      </c>
      <c r="C34" s="832" t="s">
        <v>1757</v>
      </c>
      <c r="D34" s="832" t="s">
        <v>1020</v>
      </c>
      <c r="E34" s="832" t="s">
        <v>1758</v>
      </c>
      <c r="F34" s="849"/>
      <c r="G34" s="849"/>
      <c r="H34" s="837">
        <v>0</v>
      </c>
      <c r="I34" s="849">
        <v>2</v>
      </c>
      <c r="J34" s="849">
        <v>450.12</v>
      </c>
      <c r="K34" s="837">
        <v>1</v>
      </c>
      <c r="L34" s="849">
        <v>2</v>
      </c>
      <c r="M34" s="850">
        <v>450.12</v>
      </c>
    </row>
    <row r="35" spans="1:13" ht="14.4" customHeight="1" x14ac:dyDescent="0.3">
      <c r="A35" s="831" t="s">
        <v>2067</v>
      </c>
      <c r="B35" s="832" t="s">
        <v>1795</v>
      </c>
      <c r="C35" s="832" t="s">
        <v>1801</v>
      </c>
      <c r="D35" s="832" t="s">
        <v>1802</v>
      </c>
      <c r="E35" s="832" t="s">
        <v>1803</v>
      </c>
      <c r="F35" s="849"/>
      <c r="G35" s="849"/>
      <c r="H35" s="837">
        <v>0</v>
      </c>
      <c r="I35" s="849">
        <v>3</v>
      </c>
      <c r="J35" s="849">
        <v>9695.43</v>
      </c>
      <c r="K35" s="837">
        <v>1</v>
      </c>
      <c r="L35" s="849">
        <v>3</v>
      </c>
      <c r="M35" s="850">
        <v>9695.43</v>
      </c>
    </row>
    <row r="36" spans="1:13" ht="14.4" customHeight="1" x14ac:dyDescent="0.3">
      <c r="A36" s="831" t="s">
        <v>2067</v>
      </c>
      <c r="B36" s="832" t="s">
        <v>1818</v>
      </c>
      <c r="C36" s="832" t="s">
        <v>1820</v>
      </c>
      <c r="D36" s="832" t="s">
        <v>880</v>
      </c>
      <c r="E36" s="832" t="s">
        <v>882</v>
      </c>
      <c r="F36" s="849"/>
      <c r="G36" s="849"/>
      <c r="H36" s="837"/>
      <c r="I36" s="849">
        <v>8</v>
      </c>
      <c r="J36" s="849">
        <v>0</v>
      </c>
      <c r="K36" s="837"/>
      <c r="L36" s="849">
        <v>8</v>
      </c>
      <c r="M36" s="850">
        <v>0</v>
      </c>
    </row>
    <row r="37" spans="1:13" ht="14.4" customHeight="1" x14ac:dyDescent="0.3">
      <c r="A37" s="831" t="s">
        <v>2067</v>
      </c>
      <c r="B37" s="832" t="s">
        <v>4017</v>
      </c>
      <c r="C37" s="832" t="s">
        <v>3779</v>
      </c>
      <c r="D37" s="832" t="s">
        <v>3780</v>
      </c>
      <c r="E37" s="832" t="s">
        <v>3781</v>
      </c>
      <c r="F37" s="849"/>
      <c r="G37" s="849"/>
      <c r="H37" s="837">
        <v>0</v>
      </c>
      <c r="I37" s="849">
        <v>3</v>
      </c>
      <c r="J37" s="849">
        <v>362.31</v>
      </c>
      <c r="K37" s="837">
        <v>1</v>
      </c>
      <c r="L37" s="849">
        <v>3</v>
      </c>
      <c r="M37" s="850">
        <v>362.31</v>
      </c>
    </row>
    <row r="38" spans="1:13" ht="14.4" customHeight="1" x14ac:dyDescent="0.3">
      <c r="A38" s="831" t="s">
        <v>2067</v>
      </c>
      <c r="B38" s="832" t="s">
        <v>4018</v>
      </c>
      <c r="C38" s="832" t="s">
        <v>3765</v>
      </c>
      <c r="D38" s="832" t="s">
        <v>3766</v>
      </c>
      <c r="E38" s="832" t="s">
        <v>3767</v>
      </c>
      <c r="F38" s="849">
        <v>2</v>
      </c>
      <c r="G38" s="849">
        <v>773.78</v>
      </c>
      <c r="H38" s="837">
        <v>1</v>
      </c>
      <c r="I38" s="849"/>
      <c r="J38" s="849"/>
      <c r="K38" s="837">
        <v>0</v>
      </c>
      <c r="L38" s="849">
        <v>2</v>
      </c>
      <c r="M38" s="850">
        <v>773.78</v>
      </c>
    </row>
    <row r="39" spans="1:13" ht="14.4" customHeight="1" x14ac:dyDescent="0.3">
      <c r="A39" s="831" t="s">
        <v>2067</v>
      </c>
      <c r="B39" s="832" t="s">
        <v>4019</v>
      </c>
      <c r="C39" s="832" t="s">
        <v>3786</v>
      </c>
      <c r="D39" s="832" t="s">
        <v>3787</v>
      </c>
      <c r="E39" s="832" t="s">
        <v>3788</v>
      </c>
      <c r="F39" s="849">
        <v>2</v>
      </c>
      <c r="G39" s="849">
        <v>1922.84</v>
      </c>
      <c r="H39" s="837">
        <v>1</v>
      </c>
      <c r="I39" s="849"/>
      <c r="J39" s="849"/>
      <c r="K39" s="837">
        <v>0</v>
      </c>
      <c r="L39" s="849">
        <v>2</v>
      </c>
      <c r="M39" s="850">
        <v>1922.84</v>
      </c>
    </row>
    <row r="40" spans="1:13" ht="14.4" customHeight="1" x14ac:dyDescent="0.3">
      <c r="A40" s="831" t="s">
        <v>2067</v>
      </c>
      <c r="B40" s="832" t="s">
        <v>1626</v>
      </c>
      <c r="C40" s="832" t="s">
        <v>1627</v>
      </c>
      <c r="D40" s="832" t="s">
        <v>1628</v>
      </c>
      <c r="E40" s="832" t="s">
        <v>1629</v>
      </c>
      <c r="F40" s="849"/>
      <c r="G40" s="849"/>
      <c r="H40" s="837">
        <v>0</v>
      </c>
      <c r="I40" s="849">
        <v>6</v>
      </c>
      <c r="J40" s="849">
        <v>2484.42</v>
      </c>
      <c r="K40" s="837">
        <v>1</v>
      </c>
      <c r="L40" s="849">
        <v>6</v>
      </c>
      <c r="M40" s="850">
        <v>2484.42</v>
      </c>
    </row>
    <row r="41" spans="1:13" ht="14.4" customHeight="1" x14ac:dyDescent="0.3">
      <c r="A41" s="831" t="s">
        <v>2068</v>
      </c>
      <c r="B41" s="832" t="s">
        <v>1657</v>
      </c>
      <c r="C41" s="832" t="s">
        <v>1658</v>
      </c>
      <c r="D41" s="832" t="s">
        <v>683</v>
      </c>
      <c r="E41" s="832" t="s">
        <v>1659</v>
      </c>
      <c r="F41" s="849"/>
      <c r="G41" s="849"/>
      <c r="H41" s="837">
        <v>0</v>
      </c>
      <c r="I41" s="849">
        <v>3</v>
      </c>
      <c r="J41" s="849">
        <v>240.03000000000003</v>
      </c>
      <c r="K41" s="837">
        <v>1</v>
      </c>
      <c r="L41" s="849">
        <v>3</v>
      </c>
      <c r="M41" s="850">
        <v>240.03000000000003</v>
      </c>
    </row>
    <row r="42" spans="1:13" ht="14.4" customHeight="1" x14ac:dyDescent="0.3">
      <c r="A42" s="831" t="s">
        <v>2068</v>
      </c>
      <c r="B42" s="832" t="s">
        <v>1657</v>
      </c>
      <c r="C42" s="832" t="s">
        <v>1660</v>
      </c>
      <c r="D42" s="832" t="s">
        <v>683</v>
      </c>
      <c r="E42" s="832" t="s">
        <v>1661</v>
      </c>
      <c r="F42" s="849"/>
      <c r="G42" s="849"/>
      <c r="H42" s="837">
        <v>0</v>
      </c>
      <c r="I42" s="849">
        <v>1</v>
      </c>
      <c r="J42" s="849">
        <v>160.03</v>
      </c>
      <c r="K42" s="837">
        <v>1</v>
      </c>
      <c r="L42" s="849">
        <v>1</v>
      </c>
      <c r="M42" s="850">
        <v>160.03</v>
      </c>
    </row>
    <row r="43" spans="1:13" ht="14.4" customHeight="1" x14ac:dyDescent="0.3">
      <c r="A43" s="831" t="s">
        <v>2068</v>
      </c>
      <c r="B43" s="832" t="s">
        <v>1689</v>
      </c>
      <c r="C43" s="832" t="s">
        <v>1690</v>
      </c>
      <c r="D43" s="832" t="s">
        <v>896</v>
      </c>
      <c r="E43" s="832" t="s">
        <v>1691</v>
      </c>
      <c r="F43" s="849"/>
      <c r="G43" s="849"/>
      <c r="H43" s="837">
        <v>0</v>
      </c>
      <c r="I43" s="849">
        <v>1</v>
      </c>
      <c r="J43" s="849">
        <v>143.09</v>
      </c>
      <c r="K43" s="837">
        <v>1</v>
      </c>
      <c r="L43" s="849">
        <v>1</v>
      </c>
      <c r="M43" s="850">
        <v>143.09</v>
      </c>
    </row>
    <row r="44" spans="1:13" ht="14.4" customHeight="1" x14ac:dyDescent="0.3">
      <c r="A44" s="831" t="s">
        <v>2068</v>
      </c>
      <c r="B44" s="832" t="s">
        <v>1756</v>
      </c>
      <c r="C44" s="832" t="s">
        <v>1983</v>
      </c>
      <c r="D44" s="832" t="s">
        <v>1020</v>
      </c>
      <c r="E44" s="832" t="s">
        <v>1984</v>
      </c>
      <c r="F44" s="849"/>
      <c r="G44" s="849"/>
      <c r="H44" s="837">
        <v>0</v>
      </c>
      <c r="I44" s="849">
        <v>3</v>
      </c>
      <c r="J44" s="849">
        <v>463.08000000000004</v>
      </c>
      <c r="K44" s="837">
        <v>1</v>
      </c>
      <c r="L44" s="849">
        <v>3</v>
      </c>
      <c r="M44" s="850">
        <v>463.08000000000004</v>
      </c>
    </row>
    <row r="45" spans="1:13" ht="14.4" customHeight="1" x14ac:dyDescent="0.3">
      <c r="A45" s="831" t="s">
        <v>2068</v>
      </c>
      <c r="B45" s="832" t="s">
        <v>4020</v>
      </c>
      <c r="C45" s="832" t="s">
        <v>2205</v>
      </c>
      <c r="D45" s="832" t="s">
        <v>2206</v>
      </c>
      <c r="E45" s="832" t="s">
        <v>2207</v>
      </c>
      <c r="F45" s="849"/>
      <c r="G45" s="849"/>
      <c r="H45" s="837">
        <v>0</v>
      </c>
      <c r="I45" s="849">
        <v>1</v>
      </c>
      <c r="J45" s="849">
        <v>119.7</v>
      </c>
      <c r="K45" s="837">
        <v>1</v>
      </c>
      <c r="L45" s="849">
        <v>1</v>
      </c>
      <c r="M45" s="850">
        <v>119.7</v>
      </c>
    </row>
    <row r="46" spans="1:13" ht="14.4" customHeight="1" x14ac:dyDescent="0.3">
      <c r="A46" s="831" t="s">
        <v>2068</v>
      </c>
      <c r="B46" s="832" t="s">
        <v>1845</v>
      </c>
      <c r="C46" s="832" t="s">
        <v>2243</v>
      </c>
      <c r="D46" s="832" t="s">
        <v>1847</v>
      </c>
      <c r="E46" s="832" t="s">
        <v>2244</v>
      </c>
      <c r="F46" s="849">
        <v>1</v>
      </c>
      <c r="G46" s="849">
        <v>439.14</v>
      </c>
      <c r="H46" s="837">
        <v>1</v>
      </c>
      <c r="I46" s="849"/>
      <c r="J46" s="849"/>
      <c r="K46" s="837">
        <v>0</v>
      </c>
      <c r="L46" s="849">
        <v>1</v>
      </c>
      <c r="M46" s="850">
        <v>439.14</v>
      </c>
    </row>
    <row r="47" spans="1:13" ht="14.4" customHeight="1" x14ac:dyDescent="0.3">
      <c r="A47" s="831" t="s">
        <v>2068</v>
      </c>
      <c r="B47" s="832" t="s">
        <v>1845</v>
      </c>
      <c r="C47" s="832" t="s">
        <v>1846</v>
      </c>
      <c r="D47" s="832" t="s">
        <v>1847</v>
      </c>
      <c r="E47" s="832" t="s">
        <v>1848</v>
      </c>
      <c r="F47" s="849"/>
      <c r="G47" s="849"/>
      <c r="H47" s="837">
        <v>0</v>
      </c>
      <c r="I47" s="849">
        <v>1</v>
      </c>
      <c r="J47" s="849">
        <v>122.96</v>
      </c>
      <c r="K47" s="837">
        <v>1</v>
      </c>
      <c r="L47" s="849">
        <v>1</v>
      </c>
      <c r="M47" s="850">
        <v>122.96</v>
      </c>
    </row>
    <row r="48" spans="1:13" ht="14.4" customHeight="1" x14ac:dyDescent="0.3">
      <c r="A48" s="831" t="s">
        <v>2069</v>
      </c>
      <c r="B48" s="832" t="s">
        <v>1623</v>
      </c>
      <c r="C48" s="832" t="s">
        <v>2703</v>
      </c>
      <c r="D48" s="832" t="s">
        <v>1864</v>
      </c>
      <c r="E48" s="832" t="s">
        <v>2704</v>
      </c>
      <c r="F48" s="849"/>
      <c r="G48" s="849"/>
      <c r="H48" s="837">
        <v>0</v>
      </c>
      <c r="I48" s="849">
        <v>1</v>
      </c>
      <c r="J48" s="849">
        <v>16.12</v>
      </c>
      <c r="K48" s="837">
        <v>1</v>
      </c>
      <c r="L48" s="849">
        <v>1</v>
      </c>
      <c r="M48" s="850">
        <v>16.12</v>
      </c>
    </row>
    <row r="49" spans="1:13" ht="14.4" customHeight="1" x14ac:dyDescent="0.3">
      <c r="A49" s="831" t="s">
        <v>2069</v>
      </c>
      <c r="B49" s="832" t="s">
        <v>1638</v>
      </c>
      <c r="C49" s="832" t="s">
        <v>1639</v>
      </c>
      <c r="D49" s="832" t="s">
        <v>1640</v>
      </c>
      <c r="E49" s="832" t="s">
        <v>1641</v>
      </c>
      <c r="F49" s="849"/>
      <c r="G49" s="849"/>
      <c r="H49" s="837">
        <v>0</v>
      </c>
      <c r="I49" s="849">
        <v>3</v>
      </c>
      <c r="J49" s="849">
        <v>62.489999999999995</v>
      </c>
      <c r="K49" s="837">
        <v>1</v>
      </c>
      <c r="L49" s="849">
        <v>3</v>
      </c>
      <c r="M49" s="850">
        <v>62.489999999999995</v>
      </c>
    </row>
    <row r="50" spans="1:13" ht="14.4" customHeight="1" x14ac:dyDescent="0.3">
      <c r="A50" s="831" t="s">
        <v>2069</v>
      </c>
      <c r="B50" s="832" t="s">
        <v>1642</v>
      </c>
      <c r="C50" s="832" t="s">
        <v>2123</v>
      </c>
      <c r="D50" s="832" t="s">
        <v>749</v>
      </c>
      <c r="E50" s="832" t="s">
        <v>2124</v>
      </c>
      <c r="F50" s="849"/>
      <c r="G50" s="849"/>
      <c r="H50" s="837">
        <v>0</v>
      </c>
      <c r="I50" s="849">
        <v>1</v>
      </c>
      <c r="J50" s="849">
        <v>736.33</v>
      </c>
      <c r="K50" s="837">
        <v>1</v>
      </c>
      <c r="L50" s="849">
        <v>1</v>
      </c>
      <c r="M50" s="850">
        <v>736.33</v>
      </c>
    </row>
    <row r="51" spans="1:13" ht="14.4" customHeight="1" x14ac:dyDescent="0.3">
      <c r="A51" s="831" t="s">
        <v>2069</v>
      </c>
      <c r="B51" s="832" t="s">
        <v>1642</v>
      </c>
      <c r="C51" s="832" t="s">
        <v>1647</v>
      </c>
      <c r="D51" s="832" t="s">
        <v>749</v>
      </c>
      <c r="E51" s="832" t="s">
        <v>1648</v>
      </c>
      <c r="F51" s="849"/>
      <c r="G51" s="849"/>
      <c r="H51" s="837">
        <v>0</v>
      </c>
      <c r="I51" s="849">
        <v>7</v>
      </c>
      <c r="J51" s="849">
        <v>3436.2299999999996</v>
      </c>
      <c r="K51" s="837">
        <v>1</v>
      </c>
      <c r="L51" s="849">
        <v>7</v>
      </c>
      <c r="M51" s="850">
        <v>3436.2299999999996</v>
      </c>
    </row>
    <row r="52" spans="1:13" ht="14.4" customHeight="1" x14ac:dyDescent="0.3">
      <c r="A52" s="831" t="s">
        <v>2069</v>
      </c>
      <c r="B52" s="832" t="s">
        <v>1642</v>
      </c>
      <c r="C52" s="832" t="s">
        <v>2125</v>
      </c>
      <c r="D52" s="832" t="s">
        <v>749</v>
      </c>
      <c r="E52" s="832" t="s">
        <v>2126</v>
      </c>
      <c r="F52" s="849"/>
      <c r="G52" s="849"/>
      <c r="H52" s="837">
        <v>0</v>
      </c>
      <c r="I52" s="849">
        <v>1</v>
      </c>
      <c r="J52" s="849">
        <v>1154.68</v>
      </c>
      <c r="K52" s="837">
        <v>1</v>
      </c>
      <c r="L52" s="849">
        <v>1</v>
      </c>
      <c r="M52" s="850">
        <v>1154.68</v>
      </c>
    </row>
    <row r="53" spans="1:13" ht="14.4" customHeight="1" x14ac:dyDescent="0.3">
      <c r="A53" s="831" t="s">
        <v>2069</v>
      </c>
      <c r="B53" s="832" t="s">
        <v>1657</v>
      </c>
      <c r="C53" s="832" t="s">
        <v>1658</v>
      </c>
      <c r="D53" s="832" t="s">
        <v>683</v>
      </c>
      <c r="E53" s="832" t="s">
        <v>1659</v>
      </c>
      <c r="F53" s="849"/>
      <c r="G53" s="849"/>
      <c r="H53" s="837">
        <v>0</v>
      </c>
      <c r="I53" s="849">
        <v>1</v>
      </c>
      <c r="J53" s="849">
        <v>80.010000000000005</v>
      </c>
      <c r="K53" s="837">
        <v>1</v>
      </c>
      <c r="L53" s="849">
        <v>1</v>
      </c>
      <c r="M53" s="850">
        <v>80.010000000000005</v>
      </c>
    </row>
    <row r="54" spans="1:13" ht="14.4" customHeight="1" x14ac:dyDescent="0.3">
      <c r="A54" s="831" t="s">
        <v>2069</v>
      </c>
      <c r="B54" s="832" t="s">
        <v>1756</v>
      </c>
      <c r="C54" s="832" t="s">
        <v>1983</v>
      </c>
      <c r="D54" s="832" t="s">
        <v>1020</v>
      </c>
      <c r="E54" s="832" t="s">
        <v>1984</v>
      </c>
      <c r="F54" s="849"/>
      <c r="G54" s="849"/>
      <c r="H54" s="837">
        <v>0</v>
      </c>
      <c r="I54" s="849">
        <v>10</v>
      </c>
      <c r="J54" s="849">
        <v>1543.6000000000001</v>
      </c>
      <c r="K54" s="837">
        <v>1</v>
      </c>
      <c r="L54" s="849">
        <v>10</v>
      </c>
      <c r="M54" s="850">
        <v>1543.6000000000001</v>
      </c>
    </row>
    <row r="55" spans="1:13" ht="14.4" customHeight="1" x14ac:dyDescent="0.3">
      <c r="A55" s="831" t="s">
        <v>2069</v>
      </c>
      <c r="B55" s="832" t="s">
        <v>1818</v>
      </c>
      <c r="C55" s="832" t="s">
        <v>1820</v>
      </c>
      <c r="D55" s="832" t="s">
        <v>880</v>
      </c>
      <c r="E55" s="832" t="s">
        <v>882</v>
      </c>
      <c r="F55" s="849"/>
      <c r="G55" s="849"/>
      <c r="H55" s="837"/>
      <c r="I55" s="849">
        <v>3</v>
      </c>
      <c r="J55" s="849">
        <v>0</v>
      </c>
      <c r="K55" s="837"/>
      <c r="L55" s="849">
        <v>3</v>
      </c>
      <c r="M55" s="850">
        <v>0</v>
      </c>
    </row>
    <row r="56" spans="1:13" ht="14.4" customHeight="1" x14ac:dyDescent="0.3">
      <c r="A56" s="831" t="s">
        <v>2069</v>
      </c>
      <c r="B56" s="832" t="s">
        <v>4021</v>
      </c>
      <c r="C56" s="832" t="s">
        <v>2666</v>
      </c>
      <c r="D56" s="832" t="s">
        <v>2667</v>
      </c>
      <c r="E56" s="832" t="s">
        <v>1324</v>
      </c>
      <c r="F56" s="849">
        <v>1</v>
      </c>
      <c r="G56" s="849">
        <v>230.51</v>
      </c>
      <c r="H56" s="837">
        <v>1</v>
      </c>
      <c r="I56" s="849"/>
      <c r="J56" s="849"/>
      <c r="K56" s="837">
        <v>0</v>
      </c>
      <c r="L56" s="849">
        <v>1</v>
      </c>
      <c r="M56" s="850">
        <v>230.51</v>
      </c>
    </row>
    <row r="57" spans="1:13" ht="14.4" customHeight="1" x14ac:dyDescent="0.3">
      <c r="A57" s="831" t="s">
        <v>2069</v>
      </c>
      <c r="B57" s="832" t="s">
        <v>1626</v>
      </c>
      <c r="C57" s="832" t="s">
        <v>1868</v>
      </c>
      <c r="D57" s="832" t="s">
        <v>1628</v>
      </c>
      <c r="E57" s="832" t="s">
        <v>1869</v>
      </c>
      <c r="F57" s="849"/>
      <c r="G57" s="849"/>
      <c r="H57" s="837">
        <v>0</v>
      </c>
      <c r="I57" s="849">
        <v>2</v>
      </c>
      <c r="J57" s="849">
        <v>331.26</v>
      </c>
      <c r="K57" s="837">
        <v>1</v>
      </c>
      <c r="L57" s="849">
        <v>2</v>
      </c>
      <c r="M57" s="850">
        <v>331.26</v>
      </c>
    </row>
    <row r="58" spans="1:13" ht="14.4" customHeight="1" x14ac:dyDescent="0.3">
      <c r="A58" s="831" t="s">
        <v>2069</v>
      </c>
      <c r="B58" s="832" t="s">
        <v>1626</v>
      </c>
      <c r="C58" s="832" t="s">
        <v>1627</v>
      </c>
      <c r="D58" s="832" t="s">
        <v>1628</v>
      </c>
      <c r="E58" s="832" t="s">
        <v>1629</v>
      </c>
      <c r="F58" s="849"/>
      <c r="G58" s="849"/>
      <c r="H58" s="837">
        <v>0</v>
      </c>
      <c r="I58" s="849">
        <v>1</v>
      </c>
      <c r="J58" s="849">
        <v>414.07</v>
      </c>
      <c r="K58" s="837">
        <v>1</v>
      </c>
      <c r="L58" s="849">
        <v>1</v>
      </c>
      <c r="M58" s="850">
        <v>414.07</v>
      </c>
    </row>
    <row r="59" spans="1:13" ht="14.4" customHeight="1" x14ac:dyDescent="0.3">
      <c r="A59" s="831" t="s">
        <v>2069</v>
      </c>
      <c r="B59" s="832" t="s">
        <v>1994</v>
      </c>
      <c r="C59" s="832" t="s">
        <v>2710</v>
      </c>
      <c r="D59" s="832" t="s">
        <v>2711</v>
      </c>
      <c r="E59" s="832" t="s">
        <v>2712</v>
      </c>
      <c r="F59" s="849">
        <v>1</v>
      </c>
      <c r="G59" s="849">
        <v>16.77</v>
      </c>
      <c r="H59" s="837">
        <v>1</v>
      </c>
      <c r="I59" s="849"/>
      <c r="J59" s="849"/>
      <c r="K59" s="837">
        <v>0</v>
      </c>
      <c r="L59" s="849">
        <v>1</v>
      </c>
      <c r="M59" s="850">
        <v>16.77</v>
      </c>
    </row>
    <row r="60" spans="1:13" ht="14.4" customHeight="1" x14ac:dyDescent="0.3">
      <c r="A60" s="831" t="s">
        <v>2070</v>
      </c>
      <c r="B60" s="832" t="s">
        <v>1642</v>
      </c>
      <c r="C60" s="832" t="s">
        <v>2781</v>
      </c>
      <c r="D60" s="832" t="s">
        <v>749</v>
      </c>
      <c r="E60" s="832" t="s">
        <v>2782</v>
      </c>
      <c r="F60" s="849"/>
      <c r="G60" s="849"/>
      <c r="H60" s="837">
        <v>0</v>
      </c>
      <c r="I60" s="849">
        <v>1</v>
      </c>
      <c r="J60" s="849">
        <v>368.16</v>
      </c>
      <c r="K60" s="837">
        <v>1</v>
      </c>
      <c r="L60" s="849">
        <v>1</v>
      </c>
      <c r="M60" s="850">
        <v>368.16</v>
      </c>
    </row>
    <row r="61" spans="1:13" ht="14.4" customHeight="1" x14ac:dyDescent="0.3">
      <c r="A61" s="831" t="s">
        <v>2070</v>
      </c>
      <c r="B61" s="832" t="s">
        <v>1642</v>
      </c>
      <c r="C61" s="832" t="s">
        <v>2123</v>
      </c>
      <c r="D61" s="832" t="s">
        <v>749</v>
      </c>
      <c r="E61" s="832" t="s">
        <v>2124</v>
      </c>
      <c r="F61" s="849"/>
      <c r="G61" s="849"/>
      <c r="H61" s="837">
        <v>0</v>
      </c>
      <c r="I61" s="849">
        <v>1</v>
      </c>
      <c r="J61" s="849">
        <v>736.33</v>
      </c>
      <c r="K61" s="837">
        <v>1</v>
      </c>
      <c r="L61" s="849">
        <v>1</v>
      </c>
      <c r="M61" s="850">
        <v>736.33</v>
      </c>
    </row>
    <row r="62" spans="1:13" ht="14.4" customHeight="1" x14ac:dyDescent="0.3">
      <c r="A62" s="831" t="s">
        <v>2070</v>
      </c>
      <c r="B62" s="832" t="s">
        <v>1642</v>
      </c>
      <c r="C62" s="832" t="s">
        <v>1647</v>
      </c>
      <c r="D62" s="832" t="s">
        <v>749</v>
      </c>
      <c r="E62" s="832" t="s">
        <v>1648</v>
      </c>
      <c r="F62" s="849"/>
      <c r="G62" s="849"/>
      <c r="H62" s="837">
        <v>0</v>
      </c>
      <c r="I62" s="849">
        <v>10</v>
      </c>
      <c r="J62" s="849">
        <v>4908.8999999999996</v>
      </c>
      <c r="K62" s="837">
        <v>1</v>
      </c>
      <c r="L62" s="849">
        <v>10</v>
      </c>
      <c r="M62" s="850">
        <v>4908.8999999999996</v>
      </c>
    </row>
    <row r="63" spans="1:13" ht="14.4" customHeight="1" x14ac:dyDescent="0.3">
      <c r="A63" s="831" t="s">
        <v>2070</v>
      </c>
      <c r="B63" s="832" t="s">
        <v>1671</v>
      </c>
      <c r="C63" s="832" t="s">
        <v>2779</v>
      </c>
      <c r="D63" s="832" t="s">
        <v>654</v>
      </c>
      <c r="E63" s="832" t="s">
        <v>2780</v>
      </c>
      <c r="F63" s="849"/>
      <c r="G63" s="849"/>
      <c r="H63" s="837">
        <v>0</v>
      </c>
      <c r="I63" s="849">
        <v>1</v>
      </c>
      <c r="J63" s="849">
        <v>234.07</v>
      </c>
      <c r="K63" s="837">
        <v>1</v>
      </c>
      <c r="L63" s="849">
        <v>1</v>
      </c>
      <c r="M63" s="850">
        <v>234.07</v>
      </c>
    </row>
    <row r="64" spans="1:13" ht="14.4" customHeight="1" x14ac:dyDescent="0.3">
      <c r="A64" s="831" t="s">
        <v>2070</v>
      </c>
      <c r="B64" s="832" t="s">
        <v>1718</v>
      </c>
      <c r="C64" s="832" t="s">
        <v>2744</v>
      </c>
      <c r="D64" s="832" t="s">
        <v>1720</v>
      </c>
      <c r="E64" s="832" t="s">
        <v>2745</v>
      </c>
      <c r="F64" s="849">
        <v>1</v>
      </c>
      <c r="G64" s="849">
        <v>603.72</v>
      </c>
      <c r="H64" s="837">
        <v>1</v>
      </c>
      <c r="I64" s="849"/>
      <c r="J64" s="849"/>
      <c r="K64" s="837">
        <v>0</v>
      </c>
      <c r="L64" s="849">
        <v>1</v>
      </c>
      <c r="M64" s="850">
        <v>603.72</v>
      </c>
    </row>
    <row r="65" spans="1:13" ht="14.4" customHeight="1" x14ac:dyDescent="0.3">
      <c r="A65" s="831" t="s">
        <v>2070</v>
      </c>
      <c r="B65" s="832" t="s">
        <v>1756</v>
      </c>
      <c r="C65" s="832" t="s">
        <v>1983</v>
      </c>
      <c r="D65" s="832" t="s">
        <v>1020</v>
      </c>
      <c r="E65" s="832" t="s">
        <v>1984</v>
      </c>
      <c r="F65" s="849"/>
      <c r="G65" s="849"/>
      <c r="H65" s="837">
        <v>0</v>
      </c>
      <c r="I65" s="849">
        <v>2</v>
      </c>
      <c r="J65" s="849">
        <v>308.72000000000003</v>
      </c>
      <c r="K65" s="837">
        <v>1</v>
      </c>
      <c r="L65" s="849">
        <v>2</v>
      </c>
      <c r="M65" s="850">
        <v>308.72000000000003</v>
      </c>
    </row>
    <row r="66" spans="1:13" ht="14.4" customHeight="1" x14ac:dyDescent="0.3">
      <c r="A66" s="831" t="s">
        <v>2070</v>
      </c>
      <c r="B66" s="832" t="s">
        <v>4020</v>
      </c>
      <c r="C66" s="832" t="s">
        <v>2205</v>
      </c>
      <c r="D66" s="832" t="s">
        <v>2206</v>
      </c>
      <c r="E66" s="832" t="s">
        <v>2207</v>
      </c>
      <c r="F66" s="849"/>
      <c r="G66" s="849"/>
      <c r="H66" s="837">
        <v>0</v>
      </c>
      <c r="I66" s="849">
        <v>2</v>
      </c>
      <c r="J66" s="849">
        <v>239.4</v>
      </c>
      <c r="K66" s="837">
        <v>1</v>
      </c>
      <c r="L66" s="849">
        <v>2</v>
      </c>
      <c r="M66" s="850">
        <v>239.4</v>
      </c>
    </row>
    <row r="67" spans="1:13" ht="14.4" customHeight="1" x14ac:dyDescent="0.3">
      <c r="A67" s="831" t="s">
        <v>2070</v>
      </c>
      <c r="B67" s="832" t="s">
        <v>1818</v>
      </c>
      <c r="C67" s="832" t="s">
        <v>1820</v>
      </c>
      <c r="D67" s="832" t="s">
        <v>880</v>
      </c>
      <c r="E67" s="832" t="s">
        <v>882</v>
      </c>
      <c r="F67" s="849"/>
      <c r="G67" s="849"/>
      <c r="H67" s="837"/>
      <c r="I67" s="849">
        <v>3</v>
      </c>
      <c r="J67" s="849">
        <v>0</v>
      </c>
      <c r="K67" s="837"/>
      <c r="L67" s="849">
        <v>3</v>
      </c>
      <c r="M67" s="850">
        <v>0</v>
      </c>
    </row>
    <row r="68" spans="1:13" ht="14.4" customHeight="1" x14ac:dyDescent="0.3">
      <c r="A68" s="831" t="s">
        <v>2070</v>
      </c>
      <c r="B68" s="832" t="s">
        <v>1859</v>
      </c>
      <c r="C68" s="832" t="s">
        <v>2750</v>
      </c>
      <c r="D68" s="832" t="s">
        <v>974</v>
      </c>
      <c r="E68" s="832" t="s">
        <v>2751</v>
      </c>
      <c r="F68" s="849"/>
      <c r="G68" s="849"/>
      <c r="H68" s="837">
        <v>0</v>
      </c>
      <c r="I68" s="849">
        <v>1</v>
      </c>
      <c r="J68" s="849">
        <v>176.32</v>
      </c>
      <c r="K68" s="837">
        <v>1</v>
      </c>
      <c r="L68" s="849">
        <v>1</v>
      </c>
      <c r="M68" s="850">
        <v>176.32</v>
      </c>
    </row>
    <row r="69" spans="1:13" ht="14.4" customHeight="1" x14ac:dyDescent="0.3">
      <c r="A69" s="831" t="s">
        <v>2071</v>
      </c>
      <c r="B69" s="832" t="s">
        <v>1623</v>
      </c>
      <c r="C69" s="832" t="s">
        <v>3953</v>
      </c>
      <c r="D69" s="832" t="s">
        <v>3458</v>
      </c>
      <c r="E69" s="832" t="s">
        <v>3954</v>
      </c>
      <c r="F69" s="849">
        <v>2</v>
      </c>
      <c r="G69" s="849">
        <v>193.5</v>
      </c>
      <c r="H69" s="837">
        <v>1</v>
      </c>
      <c r="I69" s="849"/>
      <c r="J69" s="849"/>
      <c r="K69" s="837">
        <v>0</v>
      </c>
      <c r="L69" s="849">
        <v>2</v>
      </c>
      <c r="M69" s="850">
        <v>193.5</v>
      </c>
    </row>
    <row r="70" spans="1:13" ht="14.4" customHeight="1" x14ac:dyDescent="0.3">
      <c r="A70" s="831" t="s">
        <v>2071</v>
      </c>
      <c r="B70" s="832" t="s">
        <v>1623</v>
      </c>
      <c r="C70" s="832" t="s">
        <v>1866</v>
      </c>
      <c r="D70" s="832" t="s">
        <v>1864</v>
      </c>
      <c r="E70" s="832" t="s">
        <v>1867</v>
      </c>
      <c r="F70" s="849"/>
      <c r="G70" s="849"/>
      <c r="H70" s="837">
        <v>0</v>
      </c>
      <c r="I70" s="849">
        <v>2</v>
      </c>
      <c r="J70" s="849">
        <v>230.36</v>
      </c>
      <c r="K70" s="837">
        <v>1</v>
      </c>
      <c r="L70" s="849">
        <v>2</v>
      </c>
      <c r="M70" s="850">
        <v>230.36</v>
      </c>
    </row>
    <row r="71" spans="1:13" ht="14.4" customHeight="1" x14ac:dyDescent="0.3">
      <c r="A71" s="831" t="s">
        <v>2071</v>
      </c>
      <c r="B71" s="832" t="s">
        <v>4014</v>
      </c>
      <c r="C71" s="832" t="s">
        <v>2819</v>
      </c>
      <c r="D71" s="832" t="s">
        <v>2820</v>
      </c>
      <c r="E71" s="832" t="s">
        <v>2821</v>
      </c>
      <c r="F71" s="849"/>
      <c r="G71" s="849"/>
      <c r="H71" s="837">
        <v>0</v>
      </c>
      <c r="I71" s="849">
        <v>16</v>
      </c>
      <c r="J71" s="849">
        <v>1032</v>
      </c>
      <c r="K71" s="837">
        <v>1</v>
      </c>
      <c r="L71" s="849">
        <v>16</v>
      </c>
      <c r="M71" s="850">
        <v>1032</v>
      </c>
    </row>
    <row r="72" spans="1:13" ht="14.4" customHeight="1" x14ac:dyDescent="0.3">
      <c r="A72" s="831" t="s">
        <v>2071</v>
      </c>
      <c r="B72" s="832" t="s">
        <v>4022</v>
      </c>
      <c r="C72" s="832" t="s">
        <v>2137</v>
      </c>
      <c r="D72" s="832" t="s">
        <v>715</v>
      </c>
      <c r="E72" s="832" t="s">
        <v>2138</v>
      </c>
      <c r="F72" s="849"/>
      <c r="G72" s="849"/>
      <c r="H72" s="837"/>
      <c r="I72" s="849">
        <v>1</v>
      </c>
      <c r="J72" s="849">
        <v>0</v>
      </c>
      <c r="K72" s="837"/>
      <c r="L72" s="849">
        <v>1</v>
      </c>
      <c r="M72" s="850">
        <v>0</v>
      </c>
    </row>
    <row r="73" spans="1:13" ht="14.4" customHeight="1" x14ac:dyDescent="0.3">
      <c r="A73" s="831" t="s">
        <v>2071</v>
      </c>
      <c r="B73" s="832" t="s">
        <v>1642</v>
      </c>
      <c r="C73" s="832" t="s">
        <v>2825</v>
      </c>
      <c r="D73" s="832" t="s">
        <v>751</v>
      </c>
      <c r="E73" s="832" t="s">
        <v>2826</v>
      </c>
      <c r="F73" s="849"/>
      <c r="G73" s="849"/>
      <c r="H73" s="837">
        <v>0</v>
      </c>
      <c r="I73" s="849">
        <v>1</v>
      </c>
      <c r="J73" s="849">
        <v>2309.36</v>
      </c>
      <c r="K73" s="837">
        <v>1</v>
      </c>
      <c r="L73" s="849">
        <v>1</v>
      </c>
      <c r="M73" s="850">
        <v>2309.36</v>
      </c>
    </row>
    <row r="74" spans="1:13" ht="14.4" customHeight="1" x14ac:dyDescent="0.3">
      <c r="A74" s="831" t="s">
        <v>2071</v>
      </c>
      <c r="B74" s="832" t="s">
        <v>1673</v>
      </c>
      <c r="C74" s="832" t="s">
        <v>1965</v>
      </c>
      <c r="D74" s="832" t="s">
        <v>659</v>
      </c>
      <c r="E74" s="832" t="s">
        <v>1324</v>
      </c>
      <c r="F74" s="849"/>
      <c r="G74" s="849"/>
      <c r="H74" s="837">
        <v>0</v>
      </c>
      <c r="I74" s="849">
        <v>1</v>
      </c>
      <c r="J74" s="849">
        <v>117.03</v>
      </c>
      <c r="K74" s="837">
        <v>1</v>
      </c>
      <c r="L74" s="849">
        <v>1</v>
      </c>
      <c r="M74" s="850">
        <v>117.03</v>
      </c>
    </row>
    <row r="75" spans="1:13" ht="14.4" customHeight="1" x14ac:dyDescent="0.3">
      <c r="A75" s="831" t="s">
        <v>2071</v>
      </c>
      <c r="B75" s="832" t="s">
        <v>1756</v>
      </c>
      <c r="C75" s="832" t="s">
        <v>1983</v>
      </c>
      <c r="D75" s="832" t="s">
        <v>1020</v>
      </c>
      <c r="E75" s="832" t="s">
        <v>1984</v>
      </c>
      <c r="F75" s="849"/>
      <c r="G75" s="849"/>
      <c r="H75" s="837">
        <v>0</v>
      </c>
      <c r="I75" s="849">
        <v>5</v>
      </c>
      <c r="J75" s="849">
        <v>771.80000000000007</v>
      </c>
      <c r="K75" s="837">
        <v>1</v>
      </c>
      <c r="L75" s="849">
        <v>5</v>
      </c>
      <c r="M75" s="850">
        <v>771.80000000000007</v>
      </c>
    </row>
    <row r="76" spans="1:13" ht="14.4" customHeight="1" x14ac:dyDescent="0.3">
      <c r="A76" s="831" t="s">
        <v>2071</v>
      </c>
      <c r="B76" s="832" t="s">
        <v>4020</v>
      </c>
      <c r="C76" s="832" t="s">
        <v>2205</v>
      </c>
      <c r="D76" s="832" t="s">
        <v>2206</v>
      </c>
      <c r="E76" s="832" t="s">
        <v>2207</v>
      </c>
      <c r="F76" s="849"/>
      <c r="G76" s="849"/>
      <c r="H76" s="837">
        <v>0</v>
      </c>
      <c r="I76" s="849">
        <v>2</v>
      </c>
      <c r="J76" s="849">
        <v>239.4</v>
      </c>
      <c r="K76" s="837">
        <v>1</v>
      </c>
      <c r="L76" s="849">
        <v>2</v>
      </c>
      <c r="M76" s="850">
        <v>239.4</v>
      </c>
    </row>
    <row r="77" spans="1:13" ht="14.4" customHeight="1" x14ac:dyDescent="0.3">
      <c r="A77" s="831" t="s">
        <v>2071</v>
      </c>
      <c r="B77" s="832" t="s">
        <v>1808</v>
      </c>
      <c r="C77" s="832" t="s">
        <v>1985</v>
      </c>
      <c r="D77" s="832" t="s">
        <v>1094</v>
      </c>
      <c r="E77" s="832" t="s">
        <v>1277</v>
      </c>
      <c r="F77" s="849"/>
      <c r="G77" s="849"/>
      <c r="H77" s="837">
        <v>0</v>
      </c>
      <c r="I77" s="849">
        <v>1</v>
      </c>
      <c r="J77" s="849">
        <v>72.55</v>
      </c>
      <c r="K77" s="837">
        <v>1</v>
      </c>
      <c r="L77" s="849">
        <v>1</v>
      </c>
      <c r="M77" s="850">
        <v>72.55</v>
      </c>
    </row>
    <row r="78" spans="1:13" ht="14.4" customHeight="1" x14ac:dyDescent="0.3">
      <c r="A78" s="831" t="s">
        <v>2071</v>
      </c>
      <c r="B78" s="832" t="s">
        <v>1808</v>
      </c>
      <c r="C78" s="832" t="s">
        <v>1918</v>
      </c>
      <c r="D78" s="832" t="s">
        <v>1094</v>
      </c>
      <c r="E78" s="832" t="s">
        <v>1093</v>
      </c>
      <c r="F78" s="849"/>
      <c r="G78" s="849"/>
      <c r="H78" s="837">
        <v>0</v>
      </c>
      <c r="I78" s="849">
        <v>7</v>
      </c>
      <c r="J78" s="849">
        <v>456.95999999999992</v>
      </c>
      <c r="K78" s="837">
        <v>1</v>
      </c>
      <c r="L78" s="849">
        <v>7</v>
      </c>
      <c r="M78" s="850">
        <v>456.95999999999992</v>
      </c>
    </row>
    <row r="79" spans="1:13" ht="14.4" customHeight="1" x14ac:dyDescent="0.3">
      <c r="A79" s="831" t="s">
        <v>2071</v>
      </c>
      <c r="B79" s="832" t="s">
        <v>1818</v>
      </c>
      <c r="C79" s="832" t="s">
        <v>1820</v>
      </c>
      <c r="D79" s="832" t="s">
        <v>880</v>
      </c>
      <c r="E79" s="832" t="s">
        <v>882</v>
      </c>
      <c r="F79" s="849"/>
      <c r="G79" s="849"/>
      <c r="H79" s="837"/>
      <c r="I79" s="849">
        <v>5</v>
      </c>
      <c r="J79" s="849">
        <v>0</v>
      </c>
      <c r="K79" s="837"/>
      <c r="L79" s="849">
        <v>5</v>
      </c>
      <c r="M79" s="850">
        <v>0</v>
      </c>
    </row>
    <row r="80" spans="1:13" ht="14.4" customHeight="1" x14ac:dyDescent="0.3">
      <c r="A80" s="831" t="s">
        <v>2071</v>
      </c>
      <c r="B80" s="832" t="s">
        <v>1838</v>
      </c>
      <c r="C80" s="832" t="s">
        <v>1839</v>
      </c>
      <c r="D80" s="832" t="s">
        <v>1840</v>
      </c>
      <c r="E80" s="832" t="s">
        <v>1841</v>
      </c>
      <c r="F80" s="849"/>
      <c r="G80" s="849"/>
      <c r="H80" s="837">
        <v>0</v>
      </c>
      <c r="I80" s="849">
        <v>9</v>
      </c>
      <c r="J80" s="849">
        <v>42.3</v>
      </c>
      <c r="K80" s="837">
        <v>1</v>
      </c>
      <c r="L80" s="849">
        <v>9</v>
      </c>
      <c r="M80" s="850">
        <v>42.3</v>
      </c>
    </row>
    <row r="81" spans="1:13" ht="14.4" customHeight="1" x14ac:dyDescent="0.3">
      <c r="A81" s="831" t="s">
        <v>2071</v>
      </c>
      <c r="B81" s="832" t="s">
        <v>4023</v>
      </c>
      <c r="C81" s="832" t="s">
        <v>3967</v>
      </c>
      <c r="D81" s="832" t="s">
        <v>3968</v>
      </c>
      <c r="E81" s="832" t="s">
        <v>3969</v>
      </c>
      <c r="F81" s="849"/>
      <c r="G81" s="849"/>
      <c r="H81" s="837"/>
      <c r="I81" s="849">
        <v>3</v>
      </c>
      <c r="J81" s="849">
        <v>0</v>
      </c>
      <c r="K81" s="837"/>
      <c r="L81" s="849">
        <v>3</v>
      </c>
      <c r="M81" s="850">
        <v>0</v>
      </c>
    </row>
    <row r="82" spans="1:13" ht="14.4" customHeight="1" x14ac:dyDescent="0.3">
      <c r="A82" s="831" t="s">
        <v>2071</v>
      </c>
      <c r="B82" s="832" t="s">
        <v>4024</v>
      </c>
      <c r="C82" s="832" t="s">
        <v>2839</v>
      </c>
      <c r="D82" s="832" t="s">
        <v>2840</v>
      </c>
      <c r="E82" s="832" t="s">
        <v>2841</v>
      </c>
      <c r="F82" s="849">
        <v>4</v>
      </c>
      <c r="G82" s="849">
        <v>3349.44</v>
      </c>
      <c r="H82" s="837">
        <v>1</v>
      </c>
      <c r="I82" s="849"/>
      <c r="J82" s="849"/>
      <c r="K82" s="837">
        <v>0</v>
      </c>
      <c r="L82" s="849">
        <v>4</v>
      </c>
      <c r="M82" s="850">
        <v>3349.44</v>
      </c>
    </row>
    <row r="83" spans="1:13" ht="14.4" customHeight="1" x14ac:dyDescent="0.3">
      <c r="A83" s="831" t="s">
        <v>2071</v>
      </c>
      <c r="B83" s="832" t="s">
        <v>1626</v>
      </c>
      <c r="C83" s="832" t="s">
        <v>1627</v>
      </c>
      <c r="D83" s="832" t="s">
        <v>1628</v>
      </c>
      <c r="E83" s="832" t="s">
        <v>1629</v>
      </c>
      <c r="F83" s="849"/>
      <c r="G83" s="849"/>
      <c r="H83" s="837">
        <v>0</v>
      </c>
      <c r="I83" s="849">
        <v>4</v>
      </c>
      <c r="J83" s="849">
        <v>1656.28</v>
      </c>
      <c r="K83" s="837">
        <v>1</v>
      </c>
      <c r="L83" s="849">
        <v>4</v>
      </c>
      <c r="M83" s="850">
        <v>1656.28</v>
      </c>
    </row>
    <row r="84" spans="1:13" ht="14.4" customHeight="1" x14ac:dyDescent="0.3">
      <c r="A84" s="831" t="s">
        <v>2072</v>
      </c>
      <c r="B84" s="832" t="s">
        <v>1623</v>
      </c>
      <c r="C84" s="832" t="s">
        <v>3927</v>
      </c>
      <c r="D84" s="832" t="s">
        <v>3458</v>
      </c>
      <c r="E84" s="832" t="s">
        <v>3928</v>
      </c>
      <c r="F84" s="849">
        <v>1</v>
      </c>
      <c r="G84" s="849">
        <v>56.45</v>
      </c>
      <c r="H84" s="837">
        <v>1</v>
      </c>
      <c r="I84" s="849"/>
      <c r="J84" s="849"/>
      <c r="K84" s="837">
        <v>0</v>
      </c>
      <c r="L84" s="849">
        <v>1</v>
      </c>
      <c r="M84" s="850">
        <v>56.45</v>
      </c>
    </row>
    <row r="85" spans="1:13" ht="14.4" customHeight="1" x14ac:dyDescent="0.3">
      <c r="A85" s="831" t="s">
        <v>2072</v>
      </c>
      <c r="B85" s="832" t="s">
        <v>1623</v>
      </c>
      <c r="C85" s="832" t="s">
        <v>2914</v>
      </c>
      <c r="D85" s="832" t="s">
        <v>1864</v>
      </c>
      <c r="E85" s="832" t="s">
        <v>2915</v>
      </c>
      <c r="F85" s="849"/>
      <c r="G85" s="849"/>
      <c r="H85" s="837">
        <v>0</v>
      </c>
      <c r="I85" s="849">
        <v>5</v>
      </c>
      <c r="J85" s="849">
        <v>288</v>
      </c>
      <c r="K85" s="837">
        <v>1</v>
      </c>
      <c r="L85" s="849">
        <v>5</v>
      </c>
      <c r="M85" s="850">
        <v>288</v>
      </c>
    </row>
    <row r="86" spans="1:13" ht="14.4" customHeight="1" x14ac:dyDescent="0.3">
      <c r="A86" s="831" t="s">
        <v>2072</v>
      </c>
      <c r="B86" s="832" t="s">
        <v>1623</v>
      </c>
      <c r="C86" s="832" t="s">
        <v>1866</v>
      </c>
      <c r="D86" s="832" t="s">
        <v>1864</v>
      </c>
      <c r="E86" s="832" t="s">
        <v>1867</v>
      </c>
      <c r="F86" s="849"/>
      <c r="G86" s="849"/>
      <c r="H86" s="837">
        <v>0</v>
      </c>
      <c r="I86" s="849">
        <v>1</v>
      </c>
      <c r="J86" s="849">
        <v>115.18</v>
      </c>
      <c r="K86" s="837">
        <v>1</v>
      </c>
      <c r="L86" s="849">
        <v>1</v>
      </c>
      <c r="M86" s="850">
        <v>115.18</v>
      </c>
    </row>
    <row r="87" spans="1:13" ht="14.4" customHeight="1" x14ac:dyDescent="0.3">
      <c r="A87" s="831" t="s">
        <v>2072</v>
      </c>
      <c r="B87" s="832" t="s">
        <v>4014</v>
      </c>
      <c r="C87" s="832" t="s">
        <v>2819</v>
      </c>
      <c r="D87" s="832" t="s">
        <v>2820</v>
      </c>
      <c r="E87" s="832" t="s">
        <v>2821</v>
      </c>
      <c r="F87" s="849"/>
      <c r="G87" s="849"/>
      <c r="H87" s="837">
        <v>0</v>
      </c>
      <c r="I87" s="849">
        <v>2</v>
      </c>
      <c r="J87" s="849">
        <v>129</v>
      </c>
      <c r="K87" s="837">
        <v>1</v>
      </c>
      <c r="L87" s="849">
        <v>2</v>
      </c>
      <c r="M87" s="850">
        <v>129</v>
      </c>
    </row>
    <row r="88" spans="1:13" ht="14.4" customHeight="1" x14ac:dyDescent="0.3">
      <c r="A88" s="831" t="s">
        <v>2072</v>
      </c>
      <c r="B88" s="832" t="s">
        <v>1642</v>
      </c>
      <c r="C88" s="832" t="s">
        <v>1647</v>
      </c>
      <c r="D88" s="832" t="s">
        <v>749</v>
      </c>
      <c r="E88" s="832" t="s">
        <v>1648</v>
      </c>
      <c r="F88" s="849"/>
      <c r="G88" s="849"/>
      <c r="H88" s="837">
        <v>0</v>
      </c>
      <c r="I88" s="849">
        <v>2</v>
      </c>
      <c r="J88" s="849">
        <v>981.78</v>
      </c>
      <c r="K88" s="837">
        <v>1</v>
      </c>
      <c r="L88" s="849">
        <v>2</v>
      </c>
      <c r="M88" s="850">
        <v>981.78</v>
      </c>
    </row>
    <row r="89" spans="1:13" ht="14.4" customHeight="1" x14ac:dyDescent="0.3">
      <c r="A89" s="831" t="s">
        <v>2072</v>
      </c>
      <c r="B89" s="832" t="s">
        <v>1871</v>
      </c>
      <c r="C89" s="832" t="s">
        <v>3292</v>
      </c>
      <c r="D89" s="832" t="s">
        <v>1873</v>
      </c>
      <c r="E89" s="832" t="s">
        <v>3293</v>
      </c>
      <c r="F89" s="849"/>
      <c r="G89" s="849"/>
      <c r="H89" s="837">
        <v>0</v>
      </c>
      <c r="I89" s="849">
        <v>2</v>
      </c>
      <c r="J89" s="849">
        <v>373.74</v>
      </c>
      <c r="K89" s="837">
        <v>1</v>
      </c>
      <c r="L89" s="849">
        <v>2</v>
      </c>
      <c r="M89" s="850">
        <v>373.74</v>
      </c>
    </row>
    <row r="90" spans="1:13" ht="14.4" customHeight="1" x14ac:dyDescent="0.3">
      <c r="A90" s="831" t="s">
        <v>2072</v>
      </c>
      <c r="B90" s="832" t="s">
        <v>1756</v>
      </c>
      <c r="C90" s="832" t="s">
        <v>2345</v>
      </c>
      <c r="D90" s="832" t="s">
        <v>3932</v>
      </c>
      <c r="E90" s="832" t="s">
        <v>3933</v>
      </c>
      <c r="F90" s="849"/>
      <c r="G90" s="849"/>
      <c r="H90" s="837">
        <v>0</v>
      </c>
      <c r="I90" s="849">
        <v>1</v>
      </c>
      <c r="J90" s="849">
        <v>111.22</v>
      </c>
      <c r="K90" s="837">
        <v>1</v>
      </c>
      <c r="L90" s="849">
        <v>1</v>
      </c>
      <c r="M90" s="850">
        <v>111.22</v>
      </c>
    </row>
    <row r="91" spans="1:13" ht="14.4" customHeight="1" x14ac:dyDescent="0.3">
      <c r="A91" s="831" t="s">
        <v>2072</v>
      </c>
      <c r="B91" s="832" t="s">
        <v>1756</v>
      </c>
      <c r="C91" s="832" t="s">
        <v>1757</v>
      </c>
      <c r="D91" s="832" t="s">
        <v>1020</v>
      </c>
      <c r="E91" s="832" t="s">
        <v>1758</v>
      </c>
      <c r="F91" s="849"/>
      <c r="G91" s="849"/>
      <c r="H91" s="837">
        <v>0</v>
      </c>
      <c r="I91" s="849">
        <v>2</v>
      </c>
      <c r="J91" s="849">
        <v>450.12</v>
      </c>
      <c r="K91" s="837">
        <v>1</v>
      </c>
      <c r="L91" s="849">
        <v>2</v>
      </c>
      <c r="M91" s="850">
        <v>450.12</v>
      </c>
    </row>
    <row r="92" spans="1:13" ht="14.4" customHeight="1" x14ac:dyDescent="0.3">
      <c r="A92" s="831" t="s">
        <v>2072</v>
      </c>
      <c r="B92" s="832" t="s">
        <v>1818</v>
      </c>
      <c r="C92" s="832" t="s">
        <v>1820</v>
      </c>
      <c r="D92" s="832" t="s">
        <v>880</v>
      </c>
      <c r="E92" s="832" t="s">
        <v>882</v>
      </c>
      <c r="F92" s="849"/>
      <c r="G92" s="849"/>
      <c r="H92" s="837"/>
      <c r="I92" s="849">
        <v>6</v>
      </c>
      <c r="J92" s="849">
        <v>0</v>
      </c>
      <c r="K92" s="837"/>
      <c r="L92" s="849">
        <v>6</v>
      </c>
      <c r="M92" s="850">
        <v>0</v>
      </c>
    </row>
    <row r="93" spans="1:13" ht="14.4" customHeight="1" x14ac:dyDescent="0.3">
      <c r="A93" s="831" t="s">
        <v>2072</v>
      </c>
      <c r="B93" s="832" t="s">
        <v>1838</v>
      </c>
      <c r="C93" s="832" t="s">
        <v>2035</v>
      </c>
      <c r="D93" s="832" t="s">
        <v>1840</v>
      </c>
      <c r="E93" s="832" t="s">
        <v>2036</v>
      </c>
      <c r="F93" s="849"/>
      <c r="G93" s="849"/>
      <c r="H93" s="837">
        <v>0</v>
      </c>
      <c r="I93" s="849">
        <v>1</v>
      </c>
      <c r="J93" s="849">
        <v>9.4</v>
      </c>
      <c r="K93" s="837">
        <v>1</v>
      </c>
      <c r="L93" s="849">
        <v>1</v>
      </c>
      <c r="M93" s="850">
        <v>9.4</v>
      </c>
    </row>
    <row r="94" spans="1:13" ht="14.4" customHeight="1" x14ac:dyDescent="0.3">
      <c r="A94" s="831" t="s">
        <v>2072</v>
      </c>
      <c r="B94" s="832" t="s">
        <v>1626</v>
      </c>
      <c r="C94" s="832" t="s">
        <v>1627</v>
      </c>
      <c r="D94" s="832" t="s">
        <v>1628</v>
      </c>
      <c r="E94" s="832" t="s">
        <v>1629</v>
      </c>
      <c r="F94" s="849"/>
      <c r="G94" s="849"/>
      <c r="H94" s="837">
        <v>0</v>
      </c>
      <c r="I94" s="849">
        <v>6</v>
      </c>
      <c r="J94" s="849">
        <v>2484.42</v>
      </c>
      <c r="K94" s="837">
        <v>1</v>
      </c>
      <c r="L94" s="849">
        <v>6</v>
      </c>
      <c r="M94" s="850">
        <v>2484.42</v>
      </c>
    </row>
    <row r="95" spans="1:13" ht="14.4" customHeight="1" x14ac:dyDescent="0.3">
      <c r="A95" s="831" t="s">
        <v>2073</v>
      </c>
      <c r="B95" s="832" t="s">
        <v>1623</v>
      </c>
      <c r="C95" s="832" t="s">
        <v>2914</v>
      </c>
      <c r="D95" s="832" t="s">
        <v>1864</v>
      </c>
      <c r="E95" s="832" t="s">
        <v>2915</v>
      </c>
      <c r="F95" s="849"/>
      <c r="G95" s="849"/>
      <c r="H95" s="837">
        <v>0</v>
      </c>
      <c r="I95" s="849">
        <v>4</v>
      </c>
      <c r="J95" s="849">
        <v>230.4</v>
      </c>
      <c r="K95" s="837">
        <v>1</v>
      </c>
      <c r="L95" s="849">
        <v>4</v>
      </c>
      <c r="M95" s="850">
        <v>230.4</v>
      </c>
    </row>
    <row r="96" spans="1:13" ht="14.4" customHeight="1" x14ac:dyDescent="0.3">
      <c r="A96" s="831" t="s">
        <v>2073</v>
      </c>
      <c r="B96" s="832" t="s">
        <v>1623</v>
      </c>
      <c r="C96" s="832" t="s">
        <v>1866</v>
      </c>
      <c r="D96" s="832" t="s">
        <v>1864</v>
      </c>
      <c r="E96" s="832" t="s">
        <v>1867</v>
      </c>
      <c r="F96" s="849"/>
      <c r="G96" s="849"/>
      <c r="H96" s="837">
        <v>0</v>
      </c>
      <c r="I96" s="849">
        <v>2</v>
      </c>
      <c r="J96" s="849">
        <v>230.36</v>
      </c>
      <c r="K96" s="837">
        <v>1</v>
      </c>
      <c r="L96" s="849">
        <v>2</v>
      </c>
      <c r="M96" s="850">
        <v>230.36</v>
      </c>
    </row>
    <row r="97" spans="1:13" ht="14.4" customHeight="1" x14ac:dyDescent="0.3">
      <c r="A97" s="831" t="s">
        <v>2073</v>
      </c>
      <c r="B97" s="832" t="s">
        <v>1642</v>
      </c>
      <c r="C97" s="832" t="s">
        <v>1953</v>
      </c>
      <c r="D97" s="832" t="s">
        <v>751</v>
      </c>
      <c r="E97" s="832" t="s">
        <v>1954</v>
      </c>
      <c r="F97" s="849"/>
      <c r="G97" s="849"/>
      <c r="H97" s="837">
        <v>0</v>
      </c>
      <c r="I97" s="849">
        <v>2</v>
      </c>
      <c r="J97" s="849">
        <v>2771.24</v>
      </c>
      <c r="K97" s="837">
        <v>1</v>
      </c>
      <c r="L97" s="849">
        <v>2</v>
      </c>
      <c r="M97" s="850">
        <v>2771.24</v>
      </c>
    </row>
    <row r="98" spans="1:13" ht="14.4" customHeight="1" x14ac:dyDescent="0.3">
      <c r="A98" s="831" t="s">
        <v>2073</v>
      </c>
      <c r="B98" s="832" t="s">
        <v>1642</v>
      </c>
      <c r="C98" s="832" t="s">
        <v>1647</v>
      </c>
      <c r="D98" s="832" t="s">
        <v>749</v>
      </c>
      <c r="E98" s="832" t="s">
        <v>1648</v>
      </c>
      <c r="F98" s="849"/>
      <c r="G98" s="849"/>
      <c r="H98" s="837">
        <v>0</v>
      </c>
      <c r="I98" s="849">
        <v>1</v>
      </c>
      <c r="J98" s="849">
        <v>490.89</v>
      </c>
      <c r="K98" s="837">
        <v>1</v>
      </c>
      <c r="L98" s="849">
        <v>1</v>
      </c>
      <c r="M98" s="850">
        <v>490.89</v>
      </c>
    </row>
    <row r="99" spans="1:13" ht="14.4" customHeight="1" x14ac:dyDescent="0.3">
      <c r="A99" s="831" t="s">
        <v>2073</v>
      </c>
      <c r="B99" s="832" t="s">
        <v>1662</v>
      </c>
      <c r="C99" s="832" t="s">
        <v>1664</v>
      </c>
      <c r="D99" s="832" t="s">
        <v>755</v>
      </c>
      <c r="E99" s="832" t="s">
        <v>1665</v>
      </c>
      <c r="F99" s="849"/>
      <c r="G99" s="849"/>
      <c r="H99" s="837">
        <v>0</v>
      </c>
      <c r="I99" s="849">
        <v>1</v>
      </c>
      <c r="J99" s="849">
        <v>85.02</v>
      </c>
      <c r="K99" s="837">
        <v>1</v>
      </c>
      <c r="L99" s="849">
        <v>1</v>
      </c>
      <c r="M99" s="850">
        <v>85.02</v>
      </c>
    </row>
    <row r="100" spans="1:13" ht="14.4" customHeight="1" x14ac:dyDescent="0.3">
      <c r="A100" s="831" t="s">
        <v>2073</v>
      </c>
      <c r="B100" s="832" t="s">
        <v>1718</v>
      </c>
      <c r="C100" s="832" t="s">
        <v>2852</v>
      </c>
      <c r="D100" s="832" t="s">
        <v>1723</v>
      </c>
      <c r="E100" s="832" t="s">
        <v>2853</v>
      </c>
      <c r="F100" s="849"/>
      <c r="G100" s="849"/>
      <c r="H100" s="837">
        <v>0</v>
      </c>
      <c r="I100" s="849">
        <v>1</v>
      </c>
      <c r="J100" s="849">
        <v>139.77000000000001</v>
      </c>
      <c r="K100" s="837">
        <v>1</v>
      </c>
      <c r="L100" s="849">
        <v>1</v>
      </c>
      <c r="M100" s="850">
        <v>139.77000000000001</v>
      </c>
    </row>
    <row r="101" spans="1:13" ht="14.4" customHeight="1" x14ac:dyDescent="0.3">
      <c r="A101" s="831" t="s">
        <v>2073</v>
      </c>
      <c r="B101" s="832" t="s">
        <v>1756</v>
      </c>
      <c r="C101" s="832" t="s">
        <v>1757</v>
      </c>
      <c r="D101" s="832" t="s">
        <v>1020</v>
      </c>
      <c r="E101" s="832" t="s">
        <v>1758</v>
      </c>
      <c r="F101" s="849"/>
      <c r="G101" s="849"/>
      <c r="H101" s="837">
        <v>0</v>
      </c>
      <c r="I101" s="849">
        <v>2</v>
      </c>
      <c r="J101" s="849">
        <v>450.12</v>
      </c>
      <c r="K101" s="837">
        <v>1</v>
      </c>
      <c r="L101" s="849">
        <v>2</v>
      </c>
      <c r="M101" s="850">
        <v>450.12</v>
      </c>
    </row>
    <row r="102" spans="1:13" ht="14.4" customHeight="1" x14ac:dyDescent="0.3">
      <c r="A102" s="831" t="s">
        <v>2073</v>
      </c>
      <c r="B102" s="832" t="s">
        <v>4025</v>
      </c>
      <c r="C102" s="832" t="s">
        <v>2865</v>
      </c>
      <c r="D102" s="832" t="s">
        <v>2866</v>
      </c>
      <c r="E102" s="832" t="s">
        <v>2867</v>
      </c>
      <c r="F102" s="849"/>
      <c r="G102" s="849"/>
      <c r="H102" s="837">
        <v>0</v>
      </c>
      <c r="I102" s="849">
        <v>2</v>
      </c>
      <c r="J102" s="849">
        <v>545.66</v>
      </c>
      <c r="K102" s="837">
        <v>1</v>
      </c>
      <c r="L102" s="849">
        <v>2</v>
      </c>
      <c r="M102" s="850">
        <v>545.66</v>
      </c>
    </row>
    <row r="103" spans="1:13" ht="14.4" customHeight="1" x14ac:dyDescent="0.3">
      <c r="A103" s="831" t="s">
        <v>2073</v>
      </c>
      <c r="B103" s="832" t="s">
        <v>4020</v>
      </c>
      <c r="C103" s="832" t="s">
        <v>2854</v>
      </c>
      <c r="D103" s="832" t="s">
        <v>2206</v>
      </c>
      <c r="E103" s="832" t="s">
        <v>2855</v>
      </c>
      <c r="F103" s="849"/>
      <c r="G103" s="849"/>
      <c r="H103" s="837">
        <v>0</v>
      </c>
      <c r="I103" s="849">
        <v>1</v>
      </c>
      <c r="J103" s="849">
        <v>425.17</v>
      </c>
      <c r="K103" s="837">
        <v>1</v>
      </c>
      <c r="L103" s="849">
        <v>1</v>
      </c>
      <c r="M103" s="850">
        <v>425.17</v>
      </c>
    </row>
    <row r="104" spans="1:13" ht="14.4" customHeight="1" x14ac:dyDescent="0.3">
      <c r="A104" s="831" t="s">
        <v>2073</v>
      </c>
      <c r="B104" s="832" t="s">
        <v>1808</v>
      </c>
      <c r="C104" s="832" t="s">
        <v>2845</v>
      </c>
      <c r="D104" s="832" t="s">
        <v>2846</v>
      </c>
      <c r="E104" s="832" t="s">
        <v>1811</v>
      </c>
      <c r="F104" s="849">
        <v>1</v>
      </c>
      <c r="G104" s="849">
        <v>36.270000000000003</v>
      </c>
      <c r="H104" s="837">
        <v>1</v>
      </c>
      <c r="I104" s="849"/>
      <c r="J104" s="849"/>
      <c r="K104" s="837">
        <v>0</v>
      </c>
      <c r="L104" s="849">
        <v>1</v>
      </c>
      <c r="M104" s="850">
        <v>36.270000000000003</v>
      </c>
    </row>
    <row r="105" spans="1:13" ht="14.4" customHeight="1" x14ac:dyDescent="0.3">
      <c r="A105" s="831" t="s">
        <v>2073</v>
      </c>
      <c r="B105" s="832" t="s">
        <v>1818</v>
      </c>
      <c r="C105" s="832" t="s">
        <v>1820</v>
      </c>
      <c r="D105" s="832" t="s">
        <v>880</v>
      </c>
      <c r="E105" s="832" t="s">
        <v>882</v>
      </c>
      <c r="F105" s="849"/>
      <c r="G105" s="849"/>
      <c r="H105" s="837"/>
      <c r="I105" s="849">
        <v>13</v>
      </c>
      <c r="J105" s="849">
        <v>0</v>
      </c>
      <c r="K105" s="837"/>
      <c r="L105" s="849">
        <v>13</v>
      </c>
      <c r="M105" s="850">
        <v>0</v>
      </c>
    </row>
    <row r="106" spans="1:13" ht="14.4" customHeight="1" x14ac:dyDescent="0.3">
      <c r="A106" s="831" t="s">
        <v>2073</v>
      </c>
      <c r="B106" s="832" t="s">
        <v>1838</v>
      </c>
      <c r="C106" s="832" t="s">
        <v>2847</v>
      </c>
      <c r="D106" s="832" t="s">
        <v>1840</v>
      </c>
      <c r="E106" s="832" t="s">
        <v>2848</v>
      </c>
      <c r="F106" s="849"/>
      <c r="G106" s="849"/>
      <c r="H106" s="837">
        <v>0</v>
      </c>
      <c r="I106" s="849">
        <v>1</v>
      </c>
      <c r="J106" s="849">
        <v>18.809999999999999</v>
      </c>
      <c r="K106" s="837">
        <v>1</v>
      </c>
      <c r="L106" s="849">
        <v>1</v>
      </c>
      <c r="M106" s="850">
        <v>18.809999999999999</v>
      </c>
    </row>
    <row r="107" spans="1:13" ht="14.4" customHeight="1" x14ac:dyDescent="0.3">
      <c r="A107" s="831" t="s">
        <v>2073</v>
      </c>
      <c r="B107" s="832" t="s">
        <v>1842</v>
      </c>
      <c r="C107" s="832" t="s">
        <v>1843</v>
      </c>
      <c r="D107" s="832" t="s">
        <v>980</v>
      </c>
      <c r="E107" s="832" t="s">
        <v>1844</v>
      </c>
      <c r="F107" s="849"/>
      <c r="G107" s="849"/>
      <c r="H107" s="837"/>
      <c r="I107" s="849">
        <v>6</v>
      </c>
      <c r="J107" s="849">
        <v>0</v>
      </c>
      <c r="K107" s="837"/>
      <c r="L107" s="849">
        <v>6</v>
      </c>
      <c r="M107" s="850">
        <v>0</v>
      </c>
    </row>
    <row r="108" spans="1:13" ht="14.4" customHeight="1" x14ac:dyDescent="0.3">
      <c r="A108" s="831" t="s">
        <v>2073</v>
      </c>
      <c r="B108" s="832" t="s">
        <v>1626</v>
      </c>
      <c r="C108" s="832" t="s">
        <v>1627</v>
      </c>
      <c r="D108" s="832" t="s">
        <v>1628</v>
      </c>
      <c r="E108" s="832" t="s">
        <v>1629</v>
      </c>
      <c r="F108" s="849"/>
      <c r="G108" s="849"/>
      <c r="H108" s="837">
        <v>0</v>
      </c>
      <c r="I108" s="849">
        <v>39</v>
      </c>
      <c r="J108" s="849">
        <v>16148.730000000001</v>
      </c>
      <c r="K108" s="837">
        <v>1</v>
      </c>
      <c r="L108" s="849">
        <v>39</v>
      </c>
      <c r="M108" s="850">
        <v>16148.730000000001</v>
      </c>
    </row>
    <row r="109" spans="1:13" ht="14.4" customHeight="1" x14ac:dyDescent="0.3">
      <c r="A109" s="831" t="s">
        <v>2075</v>
      </c>
      <c r="B109" s="832" t="s">
        <v>1662</v>
      </c>
      <c r="C109" s="832" t="s">
        <v>1664</v>
      </c>
      <c r="D109" s="832" t="s">
        <v>755</v>
      </c>
      <c r="E109" s="832" t="s">
        <v>1665</v>
      </c>
      <c r="F109" s="849"/>
      <c r="G109" s="849"/>
      <c r="H109" s="837">
        <v>0</v>
      </c>
      <c r="I109" s="849">
        <v>1</v>
      </c>
      <c r="J109" s="849">
        <v>85.02</v>
      </c>
      <c r="K109" s="837">
        <v>1</v>
      </c>
      <c r="L109" s="849">
        <v>1</v>
      </c>
      <c r="M109" s="850">
        <v>85.02</v>
      </c>
    </row>
    <row r="110" spans="1:13" ht="14.4" customHeight="1" x14ac:dyDescent="0.3">
      <c r="A110" s="831" t="s">
        <v>2075</v>
      </c>
      <c r="B110" s="832" t="s">
        <v>1745</v>
      </c>
      <c r="C110" s="832" t="s">
        <v>3188</v>
      </c>
      <c r="D110" s="832" t="s">
        <v>1750</v>
      </c>
      <c r="E110" s="832" t="s">
        <v>3189</v>
      </c>
      <c r="F110" s="849"/>
      <c r="G110" s="849"/>
      <c r="H110" s="837">
        <v>0</v>
      </c>
      <c r="I110" s="849">
        <v>1</v>
      </c>
      <c r="J110" s="849">
        <v>74.08</v>
      </c>
      <c r="K110" s="837">
        <v>1</v>
      </c>
      <c r="L110" s="849">
        <v>1</v>
      </c>
      <c r="M110" s="850">
        <v>74.08</v>
      </c>
    </row>
    <row r="111" spans="1:13" ht="14.4" customHeight="1" x14ac:dyDescent="0.3">
      <c r="A111" s="831" t="s">
        <v>2075</v>
      </c>
      <c r="B111" s="832" t="s">
        <v>1745</v>
      </c>
      <c r="C111" s="832" t="s">
        <v>3190</v>
      </c>
      <c r="D111" s="832" t="s">
        <v>1750</v>
      </c>
      <c r="E111" s="832" t="s">
        <v>3191</v>
      </c>
      <c r="F111" s="849">
        <v>1</v>
      </c>
      <c r="G111" s="849">
        <v>168.36</v>
      </c>
      <c r="H111" s="837">
        <v>1</v>
      </c>
      <c r="I111" s="849"/>
      <c r="J111" s="849"/>
      <c r="K111" s="837">
        <v>0</v>
      </c>
      <c r="L111" s="849">
        <v>1</v>
      </c>
      <c r="M111" s="850">
        <v>168.36</v>
      </c>
    </row>
    <row r="112" spans="1:13" ht="14.4" customHeight="1" x14ac:dyDescent="0.3">
      <c r="A112" s="831" t="s">
        <v>2075</v>
      </c>
      <c r="B112" s="832" t="s">
        <v>1745</v>
      </c>
      <c r="C112" s="832" t="s">
        <v>3192</v>
      </c>
      <c r="D112" s="832" t="s">
        <v>1750</v>
      </c>
      <c r="E112" s="832" t="s">
        <v>3193</v>
      </c>
      <c r="F112" s="849"/>
      <c r="G112" s="849"/>
      <c r="H112" s="837">
        <v>0</v>
      </c>
      <c r="I112" s="849">
        <v>1</v>
      </c>
      <c r="J112" s="849">
        <v>126.27</v>
      </c>
      <c r="K112" s="837">
        <v>1</v>
      </c>
      <c r="L112" s="849">
        <v>1</v>
      </c>
      <c r="M112" s="850">
        <v>126.27</v>
      </c>
    </row>
    <row r="113" spans="1:13" ht="14.4" customHeight="1" x14ac:dyDescent="0.3">
      <c r="A113" s="831" t="s">
        <v>2075</v>
      </c>
      <c r="B113" s="832" t="s">
        <v>1756</v>
      </c>
      <c r="C113" s="832" t="s">
        <v>1983</v>
      </c>
      <c r="D113" s="832" t="s">
        <v>1020</v>
      </c>
      <c r="E113" s="832" t="s">
        <v>1984</v>
      </c>
      <c r="F113" s="849"/>
      <c r="G113" s="849"/>
      <c r="H113" s="837">
        <v>0</v>
      </c>
      <c r="I113" s="849">
        <v>2</v>
      </c>
      <c r="J113" s="849">
        <v>308.72000000000003</v>
      </c>
      <c r="K113" s="837">
        <v>1</v>
      </c>
      <c r="L113" s="849">
        <v>2</v>
      </c>
      <c r="M113" s="850">
        <v>308.72000000000003</v>
      </c>
    </row>
    <row r="114" spans="1:13" ht="14.4" customHeight="1" x14ac:dyDescent="0.3">
      <c r="A114" s="831" t="s">
        <v>2075</v>
      </c>
      <c r="B114" s="832" t="s">
        <v>1842</v>
      </c>
      <c r="C114" s="832" t="s">
        <v>3179</v>
      </c>
      <c r="D114" s="832" t="s">
        <v>3180</v>
      </c>
      <c r="E114" s="832" t="s">
        <v>3181</v>
      </c>
      <c r="F114" s="849">
        <v>1</v>
      </c>
      <c r="G114" s="849">
        <v>0</v>
      </c>
      <c r="H114" s="837"/>
      <c r="I114" s="849"/>
      <c r="J114" s="849"/>
      <c r="K114" s="837"/>
      <c r="L114" s="849">
        <v>1</v>
      </c>
      <c r="M114" s="850">
        <v>0</v>
      </c>
    </row>
    <row r="115" spans="1:13" ht="14.4" customHeight="1" x14ac:dyDescent="0.3">
      <c r="A115" s="831" t="s">
        <v>2075</v>
      </c>
      <c r="B115" s="832" t="s">
        <v>1649</v>
      </c>
      <c r="C115" s="832" t="s">
        <v>3185</v>
      </c>
      <c r="D115" s="832" t="s">
        <v>1651</v>
      </c>
      <c r="E115" s="832" t="s">
        <v>3186</v>
      </c>
      <c r="F115" s="849"/>
      <c r="G115" s="849"/>
      <c r="H115" s="837">
        <v>0</v>
      </c>
      <c r="I115" s="849">
        <v>1</v>
      </c>
      <c r="J115" s="849">
        <v>2376.9299999999998</v>
      </c>
      <c r="K115" s="837">
        <v>1</v>
      </c>
      <c r="L115" s="849">
        <v>1</v>
      </c>
      <c r="M115" s="850">
        <v>2376.9299999999998</v>
      </c>
    </row>
    <row r="116" spans="1:13" ht="14.4" customHeight="1" x14ac:dyDescent="0.3">
      <c r="A116" s="831" t="s">
        <v>2076</v>
      </c>
      <c r="B116" s="832" t="s">
        <v>1818</v>
      </c>
      <c r="C116" s="832" t="s">
        <v>1820</v>
      </c>
      <c r="D116" s="832" t="s">
        <v>880</v>
      </c>
      <c r="E116" s="832" t="s">
        <v>882</v>
      </c>
      <c r="F116" s="849"/>
      <c r="G116" s="849"/>
      <c r="H116" s="837"/>
      <c r="I116" s="849">
        <v>1</v>
      </c>
      <c r="J116" s="849">
        <v>0</v>
      </c>
      <c r="K116" s="837"/>
      <c r="L116" s="849">
        <v>1</v>
      </c>
      <c r="M116" s="850">
        <v>0</v>
      </c>
    </row>
    <row r="117" spans="1:13" ht="14.4" customHeight="1" x14ac:dyDescent="0.3">
      <c r="A117" s="831" t="s">
        <v>2077</v>
      </c>
      <c r="B117" s="832" t="s">
        <v>1756</v>
      </c>
      <c r="C117" s="832" t="s">
        <v>1983</v>
      </c>
      <c r="D117" s="832" t="s">
        <v>1020</v>
      </c>
      <c r="E117" s="832" t="s">
        <v>1984</v>
      </c>
      <c r="F117" s="849"/>
      <c r="G117" s="849"/>
      <c r="H117" s="837">
        <v>0</v>
      </c>
      <c r="I117" s="849">
        <v>2</v>
      </c>
      <c r="J117" s="849">
        <v>308.72000000000003</v>
      </c>
      <c r="K117" s="837">
        <v>1</v>
      </c>
      <c r="L117" s="849">
        <v>2</v>
      </c>
      <c r="M117" s="850">
        <v>308.72000000000003</v>
      </c>
    </row>
    <row r="118" spans="1:13" ht="14.4" customHeight="1" x14ac:dyDescent="0.3">
      <c r="A118" s="831" t="s">
        <v>2077</v>
      </c>
      <c r="B118" s="832" t="s">
        <v>4025</v>
      </c>
      <c r="C118" s="832" t="s">
        <v>3376</v>
      </c>
      <c r="D118" s="832" t="s">
        <v>2866</v>
      </c>
      <c r="E118" s="832" t="s">
        <v>3377</v>
      </c>
      <c r="F118" s="849"/>
      <c r="G118" s="849"/>
      <c r="H118" s="837">
        <v>0</v>
      </c>
      <c r="I118" s="849">
        <v>2</v>
      </c>
      <c r="J118" s="849">
        <v>170.54</v>
      </c>
      <c r="K118" s="837">
        <v>1</v>
      </c>
      <c r="L118" s="849">
        <v>2</v>
      </c>
      <c r="M118" s="850">
        <v>170.54</v>
      </c>
    </row>
    <row r="119" spans="1:13" ht="14.4" customHeight="1" x14ac:dyDescent="0.3">
      <c r="A119" s="831" t="s">
        <v>2077</v>
      </c>
      <c r="B119" s="832" t="s">
        <v>1818</v>
      </c>
      <c r="C119" s="832" t="s">
        <v>1820</v>
      </c>
      <c r="D119" s="832" t="s">
        <v>880</v>
      </c>
      <c r="E119" s="832" t="s">
        <v>882</v>
      </c>
      <c r="F119" s="849"/>
      <c r="G119" s="849"/>
      <c r="H119" s="837"/>
      <c r="I119" s="849">
        <v>2</v>
      </c>
      <c r="J119" s="849">
        <v>0</v>
      </c>
      <c r="K119" s="837"/>
      <c r="L119" s="849">
        <v>2</v>
      </c>
      <c r="M119" s="850">
        <v>0</v>
      </c>
    </row>
    <row r="120" spans="1:13" ht="14.4" customHeight="1" x14ac:dyDescent="0.3">
      <c r="A120" s="831" t="s">
        <v>2078</v>
      </c>
      <c r="B120" s="832" t="s">
        <v>1623</v>
      </c>
      <c r="C120" s="832" t="s">
        <v>1866</v>
      </c>
      <c r="D120" s="832" t="s">
        <v>1864</v>
      </c>
      <c r="E120" s="832" t="s">
        <v>1867</v>
      </c>
      <c r="F120" s="849"/>
      <c r="G120" s="849"/>
      <c r="H120" s="837">
        <v>0</v>
      </c>
      <c r="I120" s="849">
        <v>2</v>
      </c>
      <c r="J120" s="849">
        <v>230.36</v>
      </c>
      <c r="K120" s="837">
        <v>1</v>
      </c>
      <c r="L120" s="849">
        <v>2</v>
      </c>
      <c r="M120" s="850">
        <v>230.36</v>
      </c>
    </row>
    <row r="121" spans="1:13" ht="14.4" customHeight="1" x14ac:dyDescent="0.3">
      <c r="A121" s="831" t="s">
        <v>2078</v>
      </c>
      <c r="B121" s="832" t="s">
        <v>1642</v>
      </c>
      <c r="C121" s="832" t="s">
        <v>2123</v>
      </c>
      <c r="D121" s="832" t="s">
        <v>749</v>
      </c>
      <c r="E121" s="832" t="s">
        <v>2124</v>
      </c>
      <c r="F121" s="849"/>
      <c r="G121" s="849"/>
      <c r="H121" s="837">
        <v>0</v>
      </c>
      <c r="I121" s="849">
        <v>1</v>
      </c>
      <c r="J121" s="849">
        <v>736.33</v>
      </c>
      <c r="K121" s="837">
        <v>1</v>
      </c>
      <c r="L121" s="849">
        <v>1</v>
      </c>
      <c r="M121" s="850">
        <v>736.33</v>
      </c>
    </row>
    <row r="122" spans="1:13" ht="14.4" customHeight="1" x14ac:dyDescent="0.3">
      <c r="A122" s="831" t="s">
        <v>2078</v>
      </c>
      <c r="B122" s="832" t="s">
        <v>1642</v>
      </c>
      <c r="C122" s="832" t="s">
        <v>1647</v>
      </c>
      <c r="D122" s="832" t="s">
        <v>749</v>
      </c>
      <c r="E122" s="832" t="s">
        <v>1648</v>
      </c>
      <c r="F122" s="849"/>
      <c r="G122" s="849"/>
      <c r="H122" s="837">
        <v>0</v>
      </c>
      <c r="I122" s="849">
        <v>1</v>
      </c>
      <c r="J122" s="849">
        <v>490.89</v>
      </c>
      <c r="K122" s="837">
        <v>1</v>
      </c>
      <c r="L122" s="849">
        <v>1</v>
      </c>
      <c r="M122" s="850">
        <v>490.89</v>
      </c>
    </row>
    <row r="123" spans="1:13" ht="14.4" customHeight="1" x14ac:dyDescent="0.3">
      <c r="A123" s="831" t="s">
        <v>2078</v>
      </c>
      <c r="B123" s="832" t="s">
        <v>1692</v>
      </c>
      <c r="C123" s="832" t="s">
        <v>1891</v>
      </c>
      <c r="D123" s="832" t="s">
        <v>1694</v>
      </c>
      <c r="E123" s="832" t="s">
        <v>1892</v>
      </c>
      <c r="F123" s="849"/>
      <c r="G123" s="849"/>
      <c r="H123" s="837">
        <v>0</v>
      </c>
      <c r="I123" s="849">
        <v>1</v>
      </c>
      <c r="J123" s="849">
        <v>15.9</v>
      </c>
      <c r="K123" s="837">
        <v>1</v>
      </c>
      <c r="L123" s="849">
        <v>1</v>
      </c>
      <c r="M123" s="850">
        <v>15.9</v>
      </c>
    </row>
    <row r="124" spans="1:13" ht="14.4" customHeight="1" x14ac:dyDescent="0.3">
      <c r="A124" s="831" t="s">
        <v>2078</v>
      </c>
      <c r="B124" s="832" t="s">
        <v>1818</v>
      </c>
      <c r="C124" s="832" t="s">
        <v>1820</v>
      </c>
      <c r="D124" s="832" t="s">
        <v>880</v>
      </c>
      <c r="E124" s="832" t="s">
        <v>882</v>
      </c>
      <c r="F124" s="849"/>
      <c r="G124" s="849"/>
      <c r="H124" s="837"/>
      <c r="I124" s="849">
        <v>3</v>
      </c>
      <c r="J124" s="849">
        <v>0</v>
      </c>
      <c r="K124" s="837"/>
      <c r="L124" s="849">
        <v>3</v>
      </c>
      <c r="M124" s="850">
        <v>0</v>
      </c>
    </row>
    <row r="125" spans="1:13" ht="14.4" customHeight="1" x14ac:dyDescent="0.3">
      <c r="A125" s="831" t="s">
        <v>2078</v>
      </c>
      <c r="B125" s="832" t="s">
        <v>1920</v>
      </c>
      <c r="C125" s="832" t="s">
        <v>3247</v>
      </c>
      <c r="D125" s="832" t="s">
        <v>3248</v>
      </c>
      <c r="E125" s="832" t="s">
        <v>3249</v>
      </c>
      <c r="F125" s="849">
        <v>1</v>
      </c>
      <c r="G125" s="849">
        <v>677.18</v>
      </c>
      <c r="H125" s="837">
        <v>1</v>
      </c>
      <c r="I125" s="849"/>
      <c r="J125" s="849"/>
      <c r="K125" s="837">
        <v>0</v>
      </c>
      <c r="L125" s="849">
        <v>1</v>
      </c>
      <c r="M125" s="850">
        <v>677.18</v>
      </c>
    </row>
    <row r="126" spans="1:13" ht="14.4" customHeight="1" x14ac:dyDescent="0.3">
      <c r="A126" s="831" t="s">
        <v>2078</v>
      </c>
      <c r="B126" s="832" t="s">
        <v>1920</v>
      </c>
      <c r="C126" s="832" t="s">
        <v>3250</v>
      </c>
      <c r="D126" s="832" t="s">
        <v>3251</v>
      </c>
      <c r="E126" s="832" t="s">
        <v>3252</v>
      </c>
      <c r="F126" s="849">
        <v>1</v>
      </c>
      <c r="G126" s="849">
        <v>169.29</v>
      </c>
      <c r="H126" s="837">
        <v>1</v>
      </c>
      <c r="I126" s="849"/>
      <c r="J126" s="849"/>
      <c r="K126" s="837">
        <v>0</v>
      </c>
      <c r="L126" s="849">
        <v>1</v>
      </c>
      <c r="M126" s="850">
        <v>169.29</v>
      </c>
    </row>
    <row r="127" spans="1:13" ht="14.4" customHeight="1" x14ac:dyDescent="0.3">
      <c r="A127" s="831" t="s">
        <v>2078</v>
      </c>
      <c r="B127" s="832" t="s">
        <v>1920</v>
      </c>
      <c r="C127" s="832" t="s">
        <v>3253</v>
      </c>
      <c r="D127" s="832" t="s">
        <v>3251</v>
      </c>
      <c r="E127" s="832" t="s">
        <v>1193</v>
      </c>
      <c r="F127" s="849">
        <v>3</v>
      </c>
      <c r="G127" s="849">
        <v>1015.74</v>
      </c>
      <c r="H127" s="837">
        <v>1</v>
      </c>
      <c r="I127" s="849"/>
      <c r="J127" s="849"/>
      <c r="K127" s="837">
        <v>0</v>
      </c>
      <c r="L127" s="849">
        <v>3</v>
      </c>
      <c r="M127" s="850">
        <v>1015.74</v>
      </c>
    </row>
    <row r="128" spans="1:13" ht="14.4" customHeight="1" x14ac:dyDescent="0.3">
      <c r="A128" s="831" t="s">
        <v>2078</v>
      </c>
      <c r="B128" s="832" t="s">
        <v>1920</v>
      </c>
      <c r="C128" s="832" t="s">
        <v>3254</v>
      </c>
      <c r="D128" s="832" t="s">
        <v>1194</v>
      </c>
      <c r="E128" s="832" t="s">
        <v>3255</v>
      </c>
      <c r="F128" s="849"/>
      <c r="G128" s="849"/>
      <c r="H128" s="837">
        <v>0</v>
      </c>
      <c r="I128" s="849">
        <v>1</v>
      </c>
      <c r="J128" s="849">
        <v>2573.2199999999998</v>
      </c>
      <c r="K128" s="837">
        <v>1</v>
      </c>
      <c r="L128" s="849">
        <v>1</v>
      </c>
      <c r="M128" s="850">
        <v>2573.2199999999998</v>
      </c>
    </row>
    <row r="129" spans="1:13" ht="14.4" customHeight="1" x14ac:dyDescent="0.3">
      <c r="A129" s="831" t="s">
        <v>2078</v>
      </c>
      <c r="B129" s="832" t="s">
        <v>1920</v>
      </c>
      <c r="C129" s="832" t="s">
        <v>3256</v>
      </c>
      <c r="D129" s="832" t="s">
        <v>3257</v>
      </c>
      <c r="E129" s="832" t="s">
        <v>3252</v>
      </c>
      <c r="F129" s="849">
        <v>1</v>
      </c>
      <c r="G129" s="849">
        <v>169.29</v>
      </c>
      <c r="H129" s="837">
        <v>1</v>
      </c>
      <c r="I129" s="849"/>
      <c r="J129" s="849"/>
      <c r="K129" s="837">
        <v>0</v>
      </c>
      <c r="L129" s="849">
        <v>1</v>
      </c>
      <c r="M129" s="850">
        <v>169.29</v>
      </c>
    </row>
    <row r="130" spans="1:13" ht="14.4" customHeight="1" x14ac:dyDescent="0.3">
      <c r="A130" s="831" t="s">
        <v>2078</v>
      </c>
      <c r="B130" s="832" t="s">
        <v>1838</v>
      </c>
      <c r="C130" s="832" t="s">
        <v>1839</v>
      </c>
      <c r="D130" s="832" t="s">
        <v>1840</v>
      </c>
      <c r="E130" s="832" t="s">
        <v>1841</v>
      </c>
      <c r="F130" s="849"/>
      <c r="G130" s="849"/>
      <c r="H130" s="837">
        <v>0</v>
      </c>
      <c r="I130" s="849">
        <v>1</v>
      </c>
      <c r="J130" s="849">
        <v>4.7</v>
      </c>
      <c r="K130" s="837">
        <v>1</v>
      </c>
      <c r="L130" s="849">
        <v>1</v>
      </c>
      <c r="M130" s="850">
        <v>4.7</v>
      </c>
    </row>
    <row r="131" spans="1:13" ht="14.4" customHeight="1" x14ac:dyDescent="0.3">
      <c r="A131" s="831" t="s">
        <v>2079</v>
      </c>
      <c r="B131" s="832" t="s">
        <v>1623</v>
      </c>
      <c r="C131" s="832" t="s">
        <v>2914</v>
      </c>
      <c r="D131" s="832" t="s">
        <v>1864</v>
      </c>
      <c r="E131" s="832" t="s">
        <v>2915</v>
      </c>
      <c r="F131" s="849"/>
      <c r="G131" s="849"/>
      <c r="H131" s="837">
        <v>0</v>
      </c>
      <c r="I131" s="849">
        <v>1</v>
      </c>
      <c r="J131" s="849">
        <v>57.6</v>
      </c>
      <c r="K131" s="837">
        <v>1</v>
      </c>
      <c r="L131" s="849">
        <v>1</v>
      </c>
      <c r="M131" s="850">
        <v>57.6</v>
      </c>
    </row>
    <row r="132" spans="1:13" ht="14.4" customHeight="1" x14ac:dyDescent="0.3">
      <c r="A132" s="831" t="s">
        <v>2079</v>
      </c>
      <c r="B132" s="832" t="s">
        <v>1642</v>
      </c>
      <c r="C132" s="832" t="s">
        <v>2781</v>
      </c>
      <c r="D132" s="832" t="s">
        <v>749</v>
      </c>
      <c r="E132" s="832" t="s">
        <v>2782</v>
      </c>
      <c r="F132" s="849"/>
      <c r="G132" s="849"/>
      <c r="H132" s="837">
        <v>0</v>
      </c>
      <c r="I132" s="849">
        <v>1</v>
      </c>
      <c r="J132" s="849">
        <v>368.16</v>
      </c>
      <c r="K132" s="837">
        <v>1</v>
      </c>
      <c r="L132" s="849">
        <v>1</v>
      </c>
      <c r="M132" s="850">
        <v>368.16</v>
      </c>
    </row>
    <row r="133" spans="1:13" ht="14.4" customHeight="1" x14ac:dyDescent="0.3">
      <c r="A133" s="831" t="s">
        <v>2079</v>
      </c>
      <c r="B133" s="832" t="s">
        <v>1642</v>
      </c>
      <c r="C133" s="832" t="s">
        <v>1647</v>
      </c>
      <c r="D133" s="832" t="s">
        <v>749</v>
      </c>
      <c r="E133" s="832" t="s">
        <v>1648</v>
      </c>
      <c r="F133" s="849"/>
      <c r="G133" s="849"/>
      <c r="H133" s="837">
        <v>0</v>
      </c>
      <c r="I133" s="849">
        <v>9</v>
      </c>
      <c r="J133" s="849">
        <v>4418.01</v>
      </c>
      <c r="K133" s="837">
        <v>1</v>
      </c>
      <c r="L133" s="849">
        <v>9</v>
      </c>
      <c r="M133" s="850">
        <v>4418.01</v>
      </c>
    </row>
    <row r="134" spans="1:13" ht="14.4" customHeight="1" x14ac:dyDescent="0.3">
      <c r="A134" s="831" t="s">
        <v>2079</v>
      </c>
      <c r="B134" s="832" t="s">
        <v>1871</v>
      </c>
      <c r="C134" s="832" t="s">
        <v>3292</v>
      </c>
      <c r="D134" s="832" t="s">
        <v>1873</v>
      </c>
      <c r="E134" s="832" t="s">
        <v>3293</v>
      </c>
      <c r="F134" s="849"/>
      <c r="G134" s="849"/>
      <c r="H134" s="837">
        <v>0</v>
      </c>
      <c r="I134" s="849">
        <v>2</v>
      </c>
      <c r="J134" s="849">
        <v>373.74</v>
      </c>
      <c r="K134" s="837">
        <v>1</v>
      </c>
      <c r="L134" s="849">
        <v>2</v>
      </c>
      <c r="M134" s="850">
        <v>373.74</v>
      </c>
    </row>
    <row r="135" spans="1:13" ht="14.4" customHeight="1" x14ac:dyDescent="0.3">
      <c r="A135" s="831" t="s">
        <v>2079</v>
      </c>
      <c r="B135" s="832" t="s">
        <v>1881</v>
      </c>
      <c r="C135" s="832" t="s">
        <v>3289</v>
      </c>
      <c r="D135" s="832" t="s">
        <v>1883</v>
      </c>
      <c r="E135" s="832" t="s">
        <v>3290</v>
      </c>
      <c r="F135" s="849"/>
      <c r="G135" s="849"/>
      <c r="H135" s="837">
        <v>0</v>
      </c>
      <c r="I135" s="849">
        <v>2</v>
      </c>
      <c r="J135" s="849">
        <v>58.54</v>
      </c>
      <c r="K135" s="837">
        <v>1</v>
      </c>
      <c r="L135" s="849">
        <v>2</v>
      </c>
      <c r="M135" s="850">
        <v>58.54</v>
      </c>
    </row>
    <row r="136" spans="1:13" ht="14.4" customHeight="1" x14ac:dyDescent="0.3">
      <c r="A136" s="831" t="s">
        <v>2079</v>
      </c>
      <c r="B136" s="832" t="s">
        <v>1735</v>
      </c>
      <c r="C136" s="832" t="s">
        <v>3299</v>
      </c>
      <c r="D136" s="832" t="s">
        <v>3300</v>
      </c>
      <c r="E136" s="832" t="s">
        <v>3301</v>
      </c>
      <c r="F136" s="849"/>
      <c r="G136" s="849"/>
      <c r="H136" s="837">
        <v>0</v>
      </c>
      <c r="I136" s="849">
        <v>2</v>
      </c>
      <c r="J136" s="849">
        <v>65.739999999999995</v>
      </c>
      <c r="K136" s="837">
        <v>1</v>
      </c>
      <c r="L136" s="849">
        <v>2</v>
      </c>
      <c r="M136" s="850">
        <v>65.739999999999995</v>
      </c>
    </row>
    <row r="137" spans="1:13" ht="14.4" customHeight="1" x14ac:dyDescent="0.3">
      <c r="A137" s="831" t="s">
        <v>2079</v>
      </c>
      <c r="B137" s="832" t="s">
        <v>1756</v>
      </c>
      <c r="C137" s="832" t="s">
        <v>1983</v>
      </c>
      <c r="D137" s="832" t="s">
        <v>1020</v>
      </c>
      <c r="E137" s="832" t="s">
        <v>1984</v>
      </c>
      <c r="F137" s="849"/>
      <c r="G137" s="849"/>
      <c r="H137" s="837">
        <v>0</v>
      </c>
      <c r="I137" s="849">
        <v>2</v>
      </c>
      <c r="J137" s="849">
        <v>308.72000000000003</v>
      </c>
      <c r="K137" s="837">
        <v>1</v>
      </c>
      <c r="L137" s="849">
        <v>2</v>
      </c>
      <c r="M137" s="850">
        <v>308.72000000000003</v>
      </c>
    </row>
    <row r="138" spans="1:13" ht="14.4" customHeight="1" x14ac:dyDescent="0.3">
      <c r="A138" s="831" t="s">
        <v>2079</v>
      </c>
      <c r="B138" s="832" t="s">
        <v>1756</v>
      </c>
      <c r="C138" s="832" t="s">
        <v>1757</v>
      </c>
      <c r="D138" s="832" t="s">
        <v>1020</v>
      </c>
      <c r="E138" s="832" t="s">
        <v>1758</v>
      </c>
      <c r="F138" s="849"/>
      <c r="G138" s="849"/>
      <c r="H138" s="837">
        <v>0</v>
      </c>
      <c r="I138" s="849">
        <v>1</v>
      </c>
      <c r="J138" s="849">
        <v>225.06</v>
      </c>
      <c r="K138" s="837">
        <v>1</v>
      </c>
      <c r="L138" s="849">
        <v>1</v>
      </c>
      <c r="M138" s="850">
        <v>225.06</v>
      </c>
    </row>
    <row r="139" spans="1:13" ht="14.4" customHeight="1" x14ac:dyDescent="0.3">
      <c r="A139" s="831" t="s">
        <v>2079</v>
      </c>
      <c r="B139" s="832" t="s">
        <v>1818</v>
      </c>
      <c r="C139" s="832" t="s">
        <v>1820</v>
      </c>
      <c r="D139" s="832" t="s">
        <v>880</v>
      </c>
      <c r="E139" s="832" t="s">
        <v>882</v>
      </c>
      <c r="F139" s="849"/>
      <c r="G139" s="849"/>
      <c r="H139" s="837"/>
      <c r="I139" s="849">
        <v>21</v>
      </c>
      <c r="J139" s="849">
        <v>0</v>
      </c>
      <c r="K139" s="837"/>
      <c r="L139" s="849">
        <v>21</v>
      </c>
      <c r="M139" s="850">
        <v>0</v>
      </c>
    </row>
    <row r="140" spans="1:13" ht="14.4" customHeight="1" x14ac:dyDescent="0.3">
      <c r="A140" s="831" t="s">
        <v>2079</v>
      </c>
      <c r="B140" s="832" t="s">
        <v>1842</v>
      </c>
      <c r="C140" s="832" t="s">
        <v>1843</v>
      </c>
      <c r="D140" s="832" t="s">
        <v>980</v>
      </c>
      <c r="E140" s="832" t="s">
        <v>1844</v>
      </c>
      <c r="F140" s="849"/>
      <c r="G140" s="849"/>
      <c r="H140" s="837"/>
      <c r="I140" s="849">
        <v>2</v>
      </c>
      <c r="J140" s="849">
        <v>0</v>
      </c>
      <c r="K140" s="837"/>
      <c r="L140" s="849">
        <v>2</v>
      </c>
      <c r="M140" s="850">
        <v>0</v>
      </c>
    </row>
    <row r="141" spans="1:13" ht="14.4" customHeight="1" x14ac:dyDescent="0.3">
      <c r="A141" s="831" t="s">
        <v>2079</v>
      </c>
      <c r="B141" s="832" t="s">
        <v>4021</v>
      </c>
      <c r="C141" s="832" t="s">
        <v>3283</v>
      </c>
      <c r="D141" s="832" t="s">
        <v>3284</v>
      </c>
      <c r="E141" s="832" t="s">
        <v>3285</v>
      </c>
      <c r="F141" s="849"/>
      <c r="G141" s="849"/>
      <c r="H141" s="837">
        <v>0</v>
      </c>
      <c r="I141" s="849">
        <v>1</v>
      </c>
      <c r="J141" s="849">
        <v>58.77</v>
      </c>
      <c r="K141" s="837">
        <v>1</v>
      </c>
      <c r="L141" s="849">
        <v>1</v>
      </c>
      <c r="M141" s="850">
        <v>58.77</v>
      </c>
    </row>
    <row r="142" spans="1:13" ht="14.4" customHeight="1" x14ac:dyDescent="0.3">
      <c r="A142" s="831" t="s">
        <v>2079</v>
      </c>
      <c r="B142" s="832" t="s">
        <v>1861</v>
      </c>
      <c r="C142" s="832" t="s">
        <v>3338</v>
      </c>
      <c r="D142" s="832" t="s">
        <v>3339</v>
      </c>
      <c r="E142" s="832" t="s">
        <v>3340</v>
      </c>
      <c r="F142" s="849"/>
      <c r="G142" s="849"/>
      <c r="H142" s="837">
        <v>0</v>
      </c>
      <c r="I142" s="849">
        <v>3</v>
      </c>
      <c r="J142" s="849">
        <v>582.78</v>
      </c>
      <c r="K142" s="837">
        <v>1</v>
      </c>
      <c r="L142" s="849">
        <v>3</v>
      </c>
      <c r="M142" s="850">
        <v>582.78</v>
      </c>
    </row>
    <row r="143" spans="1:13" ht="14.4" customHeight="1" x14ac:dyDescent="0.3">
      <c r="A143" s="831" t="s">
        <v>2079</v>
      </c>
      <c r="B143" s="832" t="s">
        <v>1626</v>
      </c>
      <c r="C143" s="832" t="s">
        <v>1627</v>
      </c>
      <c r="D143" s="832" t="s">
        <v>1628</v>
      </c>
      <c r="E143" s="832" t="s">
        <v>1629</v>
      </c>
      <c r="F143" s="849"/>
      <c r="G143" s="849"/>
      <c r="H143" s="837">
        <v>0</v>
      </c>
      <c r="I143" s="849">
        <v>3</v>
      </c>
      <c r="J143" s="849">
        <v>1242.21</v>
      </c>
      <c r="K143" s="837">
        <v>1</v>
      </c>
      <c r="L143" s="849">
        <v>3</v>
      </c>
      <c r="M143" s="850">
        <v>1242.21</v>
      </c>
    </row>
    <row r="144" spans="1:13" ht="14.4" customHeight="1" x14ac:dyDescent="0.3">
      <c r="A144" s="831" t="s">
        <v>2080</v>
      </c>
      <c r="B144" s="832" t="s">
        <v>1818</v>
      </c>
      <c r="C144" s="832" t="s">
        <v>1820</v>
      </c>
      <c r="D144" s="832" t="s">
        <v>880</v>
      </c>
      <c r="E144" s="832" t="s">
        <v>882</v>
      </c>
      <c r="F144" s="849"/>
      <c r="G144" s="849"/>
      <c r="H144" s="837"/>
      <c r="I144" s="849">
        <v>1</v>
      </c>
      <c r="J144" s="849">
        <v>0</v>
      </c>
      <c r="K144" s="837"/>
      <c r="L144" s="849">
        <v>1</v>
      </c>
      <c r="M144" s="850">
        <v>0</v>
      </c>
    </row>
    <row r="145" spans="1:13" ht="14.4" customHeight="1" x14ac:dyDescent="0.3">
      <c r="A145" s="831" t="s">
        <v>2081</v>
      </c>
      <c r="B145" s="832" t="s">
        <v>1871</v>
      </c>
      <c r="C145" s="832" t="s">
        <v>3347</v>
      </c>
      <c r="D145" s="832" t="s">
        <v>3348</v>
      </c>
      <c r="E145" s="832" t="s">
        <v>3349</v>
      </c>
      <c r="F145" s="849">
        <v>1</v>
      </c>
      <c r="G145" s="849">
        <v>300.33</v>
      </c>
      <c r="H145" s="837">
        <v>1</v>
      </c>
      <c r="I145" s="849"/>
      <c r="J145" s="849"/>
      <c r="K145" s="837">
        <v>0</v>
      </c>
      <c r="L145" s="849">
        <v>1</v>
      </c>
      <c r="M145" s="850">
        <v>300.33</v>
      </c>
    </row>
    <row r="146" spans="1:13" ht="14.4" customHeight="1" x14ac:dyDescent="0.3">
      <c r="A146" s="831" t="s">
        <v>2081</v>
      </c>
      <c r="B146" s="832" t="s">
        <v>1725</v>
      </c>
      <c r="C146" s="832" t="s">
        <v>3364</v>
      </c>
      <c r="D146" s="832" t="s">
        <v>3365</v>
      </c>
      <c r="E146" s="832" t="s">
        <v>3166</v>
      </c>
      <c r="F146" s="849">
        <v>1</v>
      </c>
      <c r="G146" s="849">
        <v>430.05</v>
      </c>
      <c r="H146" s="837">
        <v>1</v>
      </c>
      <c r="I146" s="849"/>
      <c r="J146" s="849"/>
      <c r="K146" s="837">
        <v>0</v>
      </c>
      <c r="L146" s="849">
        <v>1</v>
      </c>
      <c r="M146" s="850">
        <v>430.05</v>
      </c>
    </row>
    <row r="147" spans="1:13" ht="14.4" customHeight="1" x14ac:dyDescent="0.3">
      <c r="A147" s="831" t="s">
        <v>2081</v>
      </c>
      <c r="B147" s="832" t="s">
        <v>1855</v>
      </c>
      <c r="C147" s="832" t="s">
        <v>1931</v>
      </c>
      <c r="D147" s="832" t="s">
        <v>1236</v>
      </c>
      <c r="E147" s="832" t="s">
        <v>1932</v>
      </c>
      <c r="F147" s="849"/>
      <c r="G147" s="849"/>
      <c r="H147" s="837">
        <v>0</v>
      </c>
      <c r="I147" s="849">
        <v>1</v>
      </c>
      <c r="J147" s="849">
        <v>63.75</v>
      </c>
      <c r="K147" s="837">
        <v>1</v>
      </c>
      <c r="L147" s="849">
        <v>1</v>
      </c>
      <c r="M147" s="850">
        <v>63.75</v>
      </c>
    </row>
    <row r="148" spans="1:13" ht="14.4" customHeight="1" x14ac:dyDescent="0.3">
      <c r="A148" s="831" t="s">
        <v>2082</v>
      </c>
      <c r="B148" s="832" t="s">
        <v>1623</v>
      </c>
      <c r="C148" s="832" t="s">
        <v>1866</v>
      </c>
      <c r="D148" s="832" t="s">
        <v>1864</v>
      </c>
      <c r="E148" s="832" t="s">
        <v>1867</v>
      </c>
      <c r="F148" s="849"/>
      <c r="G148" s="849"/>
      <c r="H148" s="837">
        <v>0</v>
      </c>
      <c r="I148" s="849">
        <v>3</v>
      </c>
      <c r="J148" s="849">
        <v>345.54</v>
      </c>
      <c r="K148" s="837">
        <v>1</v>
      </c>
      <c r="L148" s="849">
        <v>3</v>
      </c>
      <c r="M148" s="850">
        <v>345.54</v>
      </c>
    </row>
    <row r="149" spans="1:13" ht="14.4" customHeight="1" x14ac:dyDescent="0.3">
      <c r="A149" s="831" t="s">
        <v>2082</v>
      </c>
      <c r="B149" s="832" t="s">
        <v>1623</v>
      </c>
      <c r="C149" s="832" t="s">
        <v>2703</v>
      </c>
      <c r="D149" s="832" t="s">
        <v>1864</v>
      </c>
      <c r="E149" s="832" t="s">
        <v>2704</v>
      </c>
      <c r="F149" s="849"/>
      <c r="G149" s="849"/>
      <c r="H149" s="837">
        <v>0</v>
      </c>
      <c r="I149" s="849">
        <v>3</v>
      </c>
      <c r="J149" s="849">
        <v>48.36</v>
      </c>
      <c r="K149" s="837">
        <v>1</v>
      </c>
      <c r="L149" s="849">
        <v>3</v>
      </c>
      <c r="M149" s="850">
        <v>48.36</v>
      </c>
    </row>
    <row r="150" spans="1:13" ht="14.4" customHeight="1" x14ac:dyDescent="0.3">
      <c r="A150" s="831" t="s">
        <v>2082</v>
      </c>
      <c r="B150" s="832" t="s">
        <v>4022</v>
      </c>
      <c r="C150" s="832" t="s">
        <v>3905</v>
      </c>
      <c r="D150" s="832" t="s">
        <v>715</v>
      </c>
      <c r="E150" s="832" t="s">
        <v>3906</v>
      </c>
      <c r="F150" s="849"/>
      <c r="G150" s="849"/>
      <c r="H150" s="837"/>
      <c r="I150" s="849">
        <v>6</v>
      </c>
      <c r="J150" s="849">
        <v>0</v>
      </c>
      <c r="K150" s="837"/>
      <c r="L150" s="849">
        <v>6</v>
      </c>
      <c r="M150" s="850">
        <v>0</v>
      </c>
    </row>
    <row r="151" spans="1:13" ht="14.4" customHeight="1" x14ac:dyDescent="0.3">
      <c r="A151" s="831" t="s">
        <v>2082</v>
      </c>
      <c r="B151" s="832" t="s">
        <v>1946</v>
      </c>
      <c r="C151" s="832" t="s">
        <v>1947</v>
      </c>
      <c r="D151" s="832" t="s">
        <v>1381</v>
      </c>
      <c r="E151" s="832" t="s">
        <v>1948</v>
      </c>
      <c r="F151" s="849"/>
      <c r="G151" s="849"/>
      <c r="H151" s="837"/>
      <c r="I151" s="849">
        <v>1</v>
      </c>
      <c r="J151" s="849">
        <v>0</v>
      </c>
      <c r="K151" s="837"/>
      <c r="L151" s="849">
        <v>1</v>
      </c>
      <c r="M151" s="850">
        <v>0</v>
      </c>
    </row>
    <row r="152" spans="1:13" ht="14.4" customHeight="1" x14ac:dyDescent="0.3">
      <c r="A152" s="831" t="s">
        <v>2082</v>
      </c>
      <c r="B152" s="832" t="s">
        <v>1642</v>
      </c>
      <c r="C152" s="832" t="s">
        <v>2123</v>
      </c>
      <c r="D152" s="832" t="s">
        <v>749</v>
      </c>
      <c r="E152" s="832" t="s">
        <v>2124</v>
      </c>
      <c r="F152" s="849"/>
      <c r="G152" s="849"/>
      <c r="H152" s="837">
        <v>0</v>
      </c>
      <c r="I152" s="849">
        <v>7</v>
      </c>
      <c r="J152" s="849">
        <v>5154.3100000000004</v>
      </c>
      <c r="K152" s="837">
        <v>1</v>
      </c>
      <c r="L152" s="849">
        <v>7</v>
      </c>
      <c r="M152" s="850">
        <v>5154.3100000000004</v>
      </c>
    </row>
    <row r="153" spans="1:13" ht="14.4" customHeight="1" x14ac:dyDescent="0.3">
      <c r="A153" s="831" t="s">
        <v>2082</v>
      </c>
      <c r="B153" s="832" t="s">
        <v>1642</v>
      </c>
      <c r="C153" s="832" t="s">
        <v>2156</v>
      </c>
      <c r="D153" s="832" t="s">
        <v>749</v>
      </c>
      <c r="E153" s="832" t="s">
        <v>2157</v>
      </c>
      <c r="F153" s="849"/>
      <c r="G153" s="849"/>
      <c r="H153" s="837">
        <v>0</v>
      </c>
      <c r="I153" s="849">
        <v>1</v>
      </c>
      <c r="J153" s="849">
        <v>923.74</v>
      </c>
      <c r="K153" s="837">
        <v>1</v>
      </c>
      <c r="L153" s="849">
        <v>1</v>
      </c>
      <c r="M153" s="850">
        <v>923.74</v>
      </c>
    </row>
    <row r="154" spans="1:13" ht="14.4" customHeight="1" x14ac:dyDescent="0.3">
      <c r="A154" s="831" t="s">
        <v>2082</v>
      </c>
      <c r="B154" s="832" t="s">
        <v>1662</v>
      </c>
      <c r="C154" s="832" t="s">
        <v>1875</v>
      </c>
      <c r="D154" s="832" t="s">
        <v>755</v>
      </c>
      <c r="E154" s="832" t="s">
        <v>1876</v>
      </c>
      <c r="F154" s="849"/>
      <c r="G154" s="849"/>
      <c r="H154" s="837">
        <v>0</v>
      </c>
      <c r="I154" s="849">
        <v>1</v>
      </c>
      <c r="J154" s="849">
        <v>42.51</v>
      </c>
      <c r="K154" s="837">
        <v>1</v>
      </c>
      <c r="L154" s="849">
        <v>1</v>
      </c>
      <c r="M154" s="850">
        <v>42.51</v>
      </c>
    </row>
    <row r="155" spans="1:13" ht="14.4" customHeight="1" x14ac:dyDescent="0.3">
      <c r="A155" s="831" t="s">
        <v>2082</v>
      </c>
      <c r="B155" s="832" t="s">
        <v>1681</v>
      </c>
      <c r="C155" s="832" t="s">
        <v>3877</v>
      </c>
      <c r="D155" s="832" t="s">
        <v>1683</v>
      </c>
      <c r="E155" s="832" t="s">
        <v>3878</v>
      </c>
      <c r="F155" s="849"/>
      <c r="G155" s="849"/>
      <c r="H155" s="837">
        <v>0</v>
      </c>
      <c r="I155" s="849">
        <v>1</v>
      </c>
      <c r="J155" s="849">
        <v>186.55</v>
      </c>
      <c r="K155" s="837">
        <v>1</v>
      </c>
      <c r="L155" s="849">
        <v>1</v>
      </c>
      <c r="M155" s="850">
        <v>186.55</v>
      </c>
    </row>
    <row r="156" spans="1:13" ht="14.4" customHeight="1" x14ac:dyDescent="0.3">
      <c r="A156" s="831" t="s">
        <v>2082</v>
      </c>
      <c r="B156" s="832" t="s">
        <v>1756</v>
      </c>
      <c r="C156" s="832" t="s">
        <v>1983</v>
      </c>
      <c r="D156" s="832" t="s">
        <v>1020</v>
      </c>
      <c r="E156" s="832" t="s">
        <v>1984</v>
      </c>
      <c r="F156" s="849"/>
      <c r="G156" s="849"/>
      <c r="H156" s="837">
        <v>0</v>
      </c>
      <c r="I156" s="849">
        <v>4</v>
      </c>
      <c r="J156" s="849">
        <v>617.44000000000005</v>
      </c>
      <c r="K156" s="837">
        <v>1</v>
      </c>
      <c r="L156" s="849">
        <v>4</v>
      </c>
      <c r="M156" s="850">
        <v>617.44000000000005</v>
      </c>
    </row>
    <row r="157" spans="1:13" ht="14.4" customHeight="1" x14ac:dyDescent="0.3">
      <c r="A157" s="831" t="s">
        <v>2082</v>
      </c>
      <c r="B157" s="832" t="s">
        <v>1756</v>
      </c>
      <c r="C157" s="832" t="s">
        <v>1757</v>
      </c>
      <c r="D157" s="832" t="s">
        <v>1020</v>
      </c>
      <c r="E157" s="832" t="s">
        <v>1758</v>
      </c>
      <c r="F157" s="849"/>
      <c r="G157" s="849"/>
      <c r="H157" s="837">
        <v>0</v>
      </c>
      <c r="I157" s="849">
        <v>2</v>
      </c>
      <c r="J157" s="849">
        <v>450.12</v>
      </c>
      <c r="K157" s="837">
        <v>1</v>
      </c>
      <c r="L157" s="849">
        <v>2</v>
      </c>
      <c r="M157" s="850">
        <v>450.12</v>
      </c>
    </row>
    <row r="158" spans="1:13" ht="14.4" customHeight="1" x14ac:dyDescent="0.3">
      <c r="A158" s="831" t="s">
        <v>2082</v>
      </c>
      <c r="B158" s="832" t="s">
        <v>4025</v>
      </c>
      <c r="C158" s="832" t="s">
        <v>2865</v>
      </c>
      <c r="D158" s="832" t="s">
        <v>2866</v>
      </c>
      <c r="E158" s="832" t="s">
        <v>2867</v>
      </c>
      <c r="F158" s="849"/>
      <c r="G158" s="849"/>
      <c r="H158" s="837">
        <v>0</v>
      </c>
      <c r="I158" s="849">
        <v>2</v>
      </c>
      <c r="J158" s="849">
        <v>545.66</v>
      </c>
      <c r="K158" s="837">
        <v>1</v>
      </c>
      <c r="L158" s="849">
        <v>2</v>
      </c>
      <c r="M158" s="850">
        <v>545.66</v>
      </c>
    </row>
    <row r="159" spans="1:13" ht="14.4" customHeight="1" x14ac:dyDescent="0.3">
      <c r="A159" s="831" t="s">
        <v>2082</v>
      </c>
      <c r="B159" s="832" t="s">
        <v>1818</v>
      </c>
      <c r="C159" s="832" t="s">
        <v>1820</v>
      </c>
      <c r="D159" s="832" t="s">
        <v>880</v>
      </c>
      <c r="E159" s="832" t="s">
        <v>882</v>
      </c>
      <c r="F159" s="849"/>
      <c r="G159" s="849"/>
      <c r="H159" s="837"/>
      <c r="I159" s="849">
        <v>14</v>
      </c>
      <c r="J159" s="849">
        <v>0</v>
      </c>
      <c r="K159" s="837"/>
      <c r="L159" s="849">
        <v>14</v>
      </c>
      <c r="M159" s="850">
        <v>0</v>
      </c>
    </row>
    <row r="160" spans="1:13" ht="14.4" customHeight="1" x14ac:dyDescent="0.3">
      <c r="A160" s="831" t="s">
        <v>2082</v>
      </c>
      <c r="B160" s="832" t="s">
        <v>1626</v>
      </c>
      <c r="C160" s="832" t="s">
        <v>1627</v>
      </c>
      <c r="D160" s="832" t="s">
        <v>1628</v>
      </c>
      <c r="E160" s="832" t="s">
        <v>1629</v>
      </c>
      <c r="F160" s="849"/>
      <c r="G160" s="849"/>
      <c r="H160" s="837">
        <v>0</v>
      </c>
      <c r="I160" s="849">
        <v>1</v>
      </c>
      <c r="J160" s="849">
        <v>414.07</v>
      </c>
      <c r="K160" s="837">
        <v>1</v>
      </c>
      <c r="L160" s="849">
        <v>1</v>
      </c>
      <c r="M160" s="850">
        <v>414.07</v>
      </c>
    </row>
    <row r="161" spans="1:13" ht="14.4" customHeight="1" x14ac:dyDescent="0.3">
      <c r="A161" s="831" t="s">
        <v>2084</v>
      </c>
      <c r="B161" s="832" t="s">
        <v>1642</v>
      </c>
      <c r="C161" s="832" t="s">
        <v>3647</v>
      </c>
      <c r="D161" s="832" t="s">
        <v>751</v>
      </c>
      <c r="E161" s="832" t="s">
        <v>3648</v>
      </c>
      <c r="F161" s="849"/>
      <c r="G161" s="849"/>
      <c r="H161" s="837">
        <v>0</v>
      </c>
      <c r="I161" s="849">
        <v>2</v>
      </c>
      <c r="J161" s="849">
        <v>554.24</v>
      </c>
      <c r="K161" s="837">
        <v>1</v>
      </c>
      <c r="L161" s="849">
        <v>2</v>
      </c>
      <c r="M161" s="850">
        <v>554.24</v>
      </c>
    </row>
    <row r="162" spans="1:13" ht="14.4" customHeight="1" x14ac:dyDescent="0.3">
      <c r="A162" s="831" t="s">
        <v>2085</v>
      </c>
      <c r="B162" s="832" t="s">
        <v>1642</v>
      </c>
      <c r="C162" s="832" t="s">
        <v>1953</v>
      </c>
      <c r="D162" s="832" t="s">
        <v>751</v>
      </c>
      <c r="E162" s="832" t="s">
        <v>1954</v>
      </c>
      <c r="F162" s="849"/>
      <c r="G162" s="849"/>
      <c r="H162" s="837">
        <v>0</v>
      </c>
      <c r="I162" s="849">
        <v>1</v>
      </c>
      <c r="J162" s="849">
        <v>1385.62</v>
      </c>
      <c r="K162" s="837">
        <v>1</v>
      </c>
      <c r="L162" s="849">
        <v>1</v>
      </c>
      <c r="M162" s="850">
        <v>1385.62</v>
      </c>
    </row>
    <row r="163" spans="1:13" ht="14.4" customHeight="1" x14ac:dyDescent="0.3">
      <c r="A163" s="831" t="s">
        <v>2085</v>
      </c>
      <c r="B163" s="832" t="s">
        <v>1642</v>
      </c>
      <c r="C163" s="832" t="s">
        <v>1647</v>
      </c>
      <c r="D163" s="832" t="s">
        <v>749</v>
      </c>
      <c r="E163" s="832" t="s">
        <v>1648</v>
      </c>
      <c r="F163" s="849"/>
      <c r="G163" s="849"/>
      <c r="H163" s="837">
        <v>0</v>
      </c>
      <c r="I163" s="849">
        <v>10</v>
      </c>
      <c r="J163" s="849">
        <v>4908.8999999999996</v>
      </c>
      <c r="K163" s="837">
        <v>1</v>
      </c>
      <c r="L163" s="849">
        <v>10</v>
      </c>
      <c r="M163" s="850">
        <v>4908.8999999999996</v>
      </c>
    </row>
    <row r="164" spans="1:13" ht="14.4" customHeight="1" x14ac:dyDescent="0.3">
      <c r="A164" s="831" t="s">
        <v>2085</v>
      </c>
      <c r="B164" s="832" t="s">
        <v>1642</v>
      </c>
      <c r="C164" s="832" t="s">
        <v>1645</v>
      </c>
      <c r="D164" s="832" t="s">
        <v>751</v>
      </c>
      <c r="E164" s="832" t="s">
        <v>1646</v>
      </c>
      <c r="F164" s="849"/>
      <c r="G164" s="849"/>
      <c r="H164" s="837">
        <v>0</v>
      </c>
      <c r="I164" s="849">
        <v>1</v>
      </c>
      <c r="J164" s="849">
        <v>1847.49</v>
      </c>
      <c r="K164" s="837">
        <v>1</v>
      </c>
      <c r="L164" s="849">
        <v>1</v>
      </c>
      <c r="M164" s="850">
        <v>1847.49</v>
      </c>
    </row>
    <row r="165" spans="1:13" ht="14.4" customHeight="1" x14ac:dyDescent="0.3">
      <c r="A165" s="831" t="s">
        <v>2085</v>
      </c>
      <c r="B165" s="832" t="s">
        <v>1703</v>
      </c>
      <c r="C165" s="832" t="s">
        <v>3828</v>
      </c>
      <c r="D165" s="832" t="s">
        <v>1705</v>
      </c>
      <c r="E165" s="832" t="s">
        <v>3829</v>
      </c>
      <c r="F165" s="849"/>
      <c r="G165" s="849"/>
      <c r="H165" s="837">
        <v>0</v>
      </c>
      <c r="I165" s="849">
        <v>1</v>
      </c>
      <c r="J165" s="849">
        <v>263.68</v>
      </c>
      <c r="K165" s="837">
        <v>1</v>
      </c>
      <c r="L165" s="849">
        <v>1</v>
      </c>
      <c r="M165" s="850">
        <v>263.68</v>
      </c>
    </row>
    <row r="166" spans="1:13" ht="14.4" customHeight="1" x14ac:dyDescent="0.3">
      <c r="A166" s="831" t="s">
        <v>2085</v>
      </c>
      <c r="B166" s="832" t="s">
        <v>1756</v>
      </c>
      <c r="C166" s="832" t="s">
        <v>1983</v>
      </c>
      <c r="D166" s="832" t="s">
        <v>1020</v>
      </c>
      <c r="E166" s="832" t="s">
        <v>1984</v>
      </c>
      <c r="F166" s="849"/>
      <c r="G166" s="849"/>
      <c r="H166" s="837">
        <v>0</v>
      </c>
      <c r="I166" s="849">
        <v>15</v>
      </c>
      <c r="J166" s="849">
        <v>2315.4</v>
      </c>
      <c r="K166" s="837">
        <v>1</v>
      </c>
      <c r="L166" s="849">
        <v>15</v>
      </c>
      <c r="M166" s="850">
        <v>2315.4</v>
      </c>
    </row>
    <row r="167" spans="1:13" ht="14.4" customHeight="1" x14ac:dyDescent="0.3">
      <c r="A167" s="831" t="s">
        <v>2085</v>
      </c>
      <c r="B167" s="832" t="s">
        <v>1818</v>
      </c>
      <c r="C167" s="832" t="s">
        <v>1820</v>
      </c>
      <c r="D167" s="832" t="s">
        <v>880</v>
      </c>
      <c r="E167" s="832" t="s">
        <v>882</v>
      </c>
      <c r="F167" s="849"/>
      <c r="G167" s="849"/>
      <c r="H167" s="837"/>
      <c r="I167" s="849">
        <v>7</v>
      </c>
      <c r="J167" s="849">
        <v>0</v>
      </c>
      <c r="K167" s="837"/>
      <c r="L167" s="849">
        <v>7</v>
      </c>
      <c r="M167" s="850">
        <v>0</v>
      </c>
    </row>
    <row r="168" spans="1:13" ht="14.4" customHeight="1" x14ac:dyDescent="0.3">
      <c r="A168" s="831" t="s">
        <v>2085</v>
      </c>
      <c r="B168" s="832" t="s">
        <v>1818</v>
      </c>
      <c r="C168" s="832" t="s">
        <v>1821</v>
      </c>
      <c r="D168" s="832" t="s">
        <v>880</v>
      </c>
      <c r="E168" s="832" t="s">
        <v>1822</v>
      </c>
      <c r="F168" s="849"/>
      <c r="G168" s="849"/>
      <c r="H168" s="837">
        <v>0</v>
      </c>
      <c r="I168" s="849">
        <v>1</v>
      </c>
      <c r="J168" s="849">
        <v>76.86</v>
      </c>
      <c r="K168" s="837">
        <v>1</v>
      </c>
      <c r="L168" s="849">
        <v>1</v>
      </c>
      <c r="M168" s="850">
        <v>76.86</v>
      </c>
    </row>
    <row r="169" spans="1:13" ht="14.4" customHeight="1" x14ac:dyDescent="0.3">
      <c r="A169" s="831" t="s">
        <v>2085</v>
      </c>
      <c r="B169" s="832" t="s">
        <v>1838</v>
      </c>
      <c r="C169" s="832" t="s">
        <v>2035</v>
      </c>
      <c r="D169" s="832" t="s">
        <v>1840</v>
      </c>
      <c r="E169" s="832" t="s">
        <v>2036</v>
      </c>
      <c r="F169" s="849"/>
      <c r="G169" s="849"/>
      <c r="H169" s="837">
        <v>0</v>
      </c>
      <c r="I169" s="849">
        <v>1</v>
      </c>
      <c r="J169" s="849">
        <v>9.4</v>
      </c>
      <c r="K169" s="837">
        <v>1</v>
      </c>
      <c r="L169" s="849">
        <v>1</v>
      </c>
      <c r="M169" s="850">
        <v>9.4</v>
      </c>
    </row>
    <row r="170" spans="1:13" ht="14.4" customHeight="1" x14ac:dyDescent="0.3">
      <c r="A170" s="831" t="s">
        <v>2085</v>
      </c>
      <c r="B170" s="832" t="s">
        <v>4026</v>
      </c>
      <c r="C170" s="832" t="s">
        <v>3806</v>
      </c>
      <c r="D170" s="832" t="s">
        <v>1115</v>
      </c>
      <c r="E170" s="832" t="s">
        <v>660</v>
      </c>
      <c r="F170" s="849"/>
      <c r="G170" s="849"/>
      <c r="H170" s="837">
        <v>0</v>
      </c>
      <c r="I170" s="849">
        <v>1</v>
      </c>
      <c r="J170" s="849">
        <v>65.989999999999995</v>
      </c>
      <c r="K170" s="837">
        <v>1</v>
      </c>
      <c r="L170" s="849">
        <v>1</v>
      </c>
      <c r="M170" s="850">
        <v>65.989999999999995</v>
      </c>
    </row>
    <row r="171" spans="1:13" ht="14.4" customHeight="1" x14ac:dyDescent="0.3">
      <c r="A171" s="831" t="s">
        <v>2085</v>
      </c>
      <c r="B171" s="832" t="s">
        <v>1933</v>
      </c>
      <c r="C171" s="832" t="s">
        <v>1934</v>
      </c>
      <c r="D171" s="832" t="s">
        <v>1099</v>
      </c>
      <c r="E171" s="832" t="s">
        <v>1935</v>
      </c>
      <c r="F171" s="849"/>
      <c r="G171" s="849"/>
      <c r="H171" s="837"/>
      <c r="I171" s="849">
        <v>1</v>
      </c>
      <c r="J171" s="849">
        <v>0</v>
      </c>
      <c r="K171" s="837"/>
      <c r="L171" s="849">
        <v>1</v>
      </c>
      <c r="M171" s="850">
        <v>0</v>
      </c>
    </row>
    <row r="172" spans="1:13" ht="14.4" customHeight="1" x14ac:dyDescent="0.3">
      <c r="A172" s="831" t="s">
        <v>2085</v>
      </c>
      <c r="B172" s="832" t="s">
        <v>4021</v>
      </c>
      <c r="C172" s="832" t="s">
        <v>3807</v>
      </c>
      <c r="D172" s="832" t="s">
        <v>3808</v>
      </c>
      <c r="E172" s="832" t="s">
        <v>3476</v>
      </c>
      <c r="F172" s="849">
        <v>1</v>
      </c>
      <c r="G172" s="849">
        <v>176.32</v>
      </c>
      <c r="H172" s="837">
        <v>1</v>
      </c>
      <c r="I172" s="849"/>
      <c r="J172" s="849"/>
      <c r="K172" s="837">
        <v>0</v>
      </c>
      <c r="L172" s="849">
        <v>1</v>
      </c>
      <c r="M172" s="850">
        <v>176.32</v>
      </c>
    </row>
    <row r="173" spans="1:13" ht="14.4" customHeight="1" x14ac:dyDescent="0.3">
      <c r="A173" s="831" t="s">
        <v>2085</v>
      </c>
      <c r="B173" s="832" t="s">
        <v>4021</v>
      </c>
      <c r="C173" s="832" t="s">
        <v>3809</v>
      </c>
      <c r="D173" s="832" t="s">
        <v>3284</v>
      </c>
      <c r="E173" s="832" t="s">
        <v>2893</v>
      </c>
      <c r="F173" s="849"/>
      <c r="G173" s="849"/>
      <c r="H173" s="837">
        <v>0</v>
      </c>
      <c r="I173" s="849">
        <v>1</v>
      </c>
      <c r="J173" s="849">
        <v>176.32</v>
      </c>
      <c r="K173" s="837">
        <v>1</v>
      </c>
      <c r="L173" s="849">
        <v>1</v>
      </c>
      <c r="M173" s="850">
        <v>176.32</v>
      </c>
    </row>
    <row r="174" spans="1:13" ht="14.4" customHeight="1" x14ac:dyDescent="0.3">
      <c r="A174" s="831" t="s">
        <v>2085</v>
      </c>
      <c r="B174" s="832" t="s">
        <v>1626</v>
      </c>
      <c r="C174" s="832" t="s">
        <v>1868</v>
      </c>
      <c r="D174" s="832" t="s">
        <v>1628</v>
      </c>
      <c r="E174" s="832" t="s">
        <v>1869</v>
      </c>
      <c r="F174" s="849"/>
      <c r="G174" s="849"/>
      <c r="H174" s="837">
        <v>0</v>
      </c>
      <c r="I174" s="849">
        <v>1</v>
      </c>
      <c r="J174" s="849">
        <v>165.63</v>
      </c>
      <c r="K174" s="837">
        <v>1</v>
      </c>
      <c r="L174" s="849">
        <v>1</v>
      </c>
      <c r="M174" s="850">
        <v>165.63</v>
      </c>
    </row>
    <row r="175" spans="1:13" ht="14.4" customHeight="1" x14ac:dyDescent="0.3">
      <c r="A175" s="831" t="s">
        <v>2085</v>
      </c>
      <c r="B175" s="832" t="s">
        <v>1626</v>
      </c>
      <c r="C175" s="832" t="s">
        <v>1627</v>
      </c>
      <c r="D175" s="832" t="s">
        <v>1628</v>
      </c>
      <c r="E175" s="832" t="s">
        <v>1629</v>
      </c>
      <c r="F175" s="849"/>
      <c r="G175" s="849"/>
      <c r="H175" s="837">
        <v>0</v>
      </c>
      <c r="I175" s="849">
        <v>1</v>
      </c>
      <c r="J175" s="849">
        <v>414.07</v>
      </c>
      <c r="K175" s="837">
        <v>1</v>
      </c>
      <c r="L175" s="849">
        <v>1</v>
      </c>
      <c r="M175" s="850">
        <v>414.07</v>
      </c>
    </row>
    <row r="176" spans="1:13" ht="14.4" customHeight="1" x14ac:dyDescent="0.3">
      <c r="A176" s="831" t="s">
        <v>2086</v>
      </c>
      <c r="B176" s="832" t="s">
        <v>1623</v>
      </c>
      <c r="C176" s="832" t="s">
        <v>2914</v>
      </c>
      <c r="D176" s="832" t="s">
        <v>1864</v>
      </c>
      <c r="E176" s="832" t="s">
        <v>2915</v>
      </c>
      <c r="F176" s="849"/>
      <c r="G176" s="849"/>
      <c r="H176" s="837">
        <v>0</v>
      </c>
      <c r="I176" s="849">
        <v>1</v>
      </c>
      <c r="J176" s="849">
        <v>57.6</v>
      </c>
      <c r="K176" s="837">
        <v>1</v>
      </c>
      <c r="L176" s="849">
        <v>1</v>
      </c>
      <c r="M176" s="850">
        <v>57.6</v>
      </c>
    </row>
    <row r="177" spans="1:13" ht="14.4" customHeight="1" x14ac:dyDescent="0.3">
      <c r="A177" s="831" t="s">
        <v>2086</v>
      </c>
      <c r="B177" s="832" t="s">
        <v>1623</v>
      </c>
      <c r="C177" s="832" t="s">
        <v>1866</v>
      </c>
      <c r="D177" s="832" t="s">
        <v>1864</v>
      </c>
      <c r="E177" s="832" t="s">
        <v>1867</v>
      </c>
      <c r="F177" s="849"/>
      <c r="G177" s="849"/>
      <c r="H177" s="837">
        <v>0</v>
      </c>
      <c r="I177" s="849">
        <v>1</v>
      </c>
      <c r="J177" s="849">
        <v>115.18</v>
      </c>
      <c r="K177" s="837">
        <v>1</v>
      </c>
      <c r="L177" s="849">
        <v>1</v>
      </c>
      <c r="M177" s="850">
        <v>115.18</v>
      </c>
    </row>
    <row r="178" spans="1:13" ht="14.4" customHeight="1" x14ac:dyDescent="0.3">
      <c r="A178" s="831" t="s">
        <v>2086</v>
      </c>
      <c r="B178" s="832" t="s">
        <v>1946</v>
      </c>
      <c r="C178" s="832" t="s">
        <v>1947</v>
      </c>
      <c r="D178" s="832" t="s">
        <v>1381</v>
      </c>
      <c r="E178" s="832" t="s">
        <v>1948</v>
      </c>
      <c r="F178" s="849"/>
      <c r="G178" s="849"/>
      <c r="H178" s="837"/>
      <c r="I178" s="849">
        <v>1</v>
      </c>
      <c r="J178" s="849">
        <v>0</v>
      </c>
      <c r="K178" s="837"/>
      <c r="L178" s="849">
        <v>1</v>
      </c>
      <c r="M178" s="850">
        <v>0</v>
      </c>
    </row>
    <row r="179" spans="1:13" ht="14.4" customHeight="1" x14ac:dyDescent="0.3">
      <c r="A179" s="831" t="s">
        <v>2086</v>
      </c>
      <c r="B179" s="832" t="s">
        <v>1642</v>
      </c>
      <c r="C179" s="832" t="s">
        <v>1953</v>
      </c>
      <c r="D179" s="832" t="s">
        <v>751</v>
      </c>
      <c r="E179" s="832" t="s">
        <v>1954</v>
      </c>
      <c r="F179" s="849"/>
      <c r="G179" s="849"/>
      <c r="H179" s="837">
        <v>0</v>
      </c>
      <c r="I179" s="849">
        <v>2</v>
      </c>
      <c r="J179" s="849">
        <v>2771.24</v>
      </c>
      <c r="K179" s="837">
        <v>1</v>
      </c>
      <c r="L179" s="849">
        <v>2</v>
      </c>
      <c r="M179" s="850">
        <v>2771.24</v>
      </c>
    </row>
    <row r="180" spans="1:13" ht="14.4" customHeight="1" x14ac:dyDescent="0.3">
      <c r="A180" s="831" t="s">
        <v>2086</v>
      </c>
      <c r="B180" s="832" t="s">
        <v>1642</v>
      </c>
      <c r="C180" s="832" t="s">
        <v>1645</v>
      </c>
      <c r="D180" s="832" t="s">
        <v>751</v>
      </c>
      <c r="E180" s="832" t="s">
        <v>1646</v>
      </c>
      <c r="F180" s="849"/>
      <c r="G180" s="849"/>
      <c r="H180" s="837">
        <v>0</v>
      </c>
      <c r="I180" s="849">
        <v>3</v>
      </c>
      <c r="J180" s="849">
        <v>5542.47</v>
      </c>
      <c r="K180" s="837">
        <v>1</v>
      </c>
      <c r="L180" s="849">
        <v>3</v>
      </c>
      <c r="M180" s="850">
        <v>5542.47</v>
      </c>
    </row>
    <row r="181" spans="1:13" ht="14.4" customHeight="1" x14ac:dyDescent="0.3">
      <c r="A181" s="831" t="s">
        <v>2086</v>
      </c>
      <c r="B181" s="832" t="s">
        <v>1657</v>
      </c>
      <c r="C181" s="832" t="s">
        <v>1660</v>
      </c>
      <c r="D181" s="832" t="s">
        <v>683</v>
      </c>
      <c r="E181" s="832" t="s">
        <v>1661</v>
      </c>
      <c r="F181" s="849"/>
      <c r="G181" s="849"/>
      <c r="H181" s="837">
        <v>0</v>
      </c>
      <c r="I181" s="849">
        <v>1</v>
      </c>
      <c r="J181" s="849">
        <v>160.03</v>
      </c>
      <c r="K181" s="837">
        <v>1</v>
      </c>
      <c r="L181" s="849">
        <v>1</v>
      </c>
      <c r="M181" s="850">
        <v>160.03</v>
      </c>
    </row>
    <row r="182" spans="1:13" ht="14.4" customHeight="1" x14ac:dyDescent="0.3">
      <c r="A182" s="831" t="s">
        <v>2086</v>
      </c>
      <c r="B182" s="832" t="s">
        <v>1671</v>
      </c>
      <c r="C182" s="832" t="s">
        <v>3413</v>
      </c>
      <c r="D182" s="832" t="s">
        <v>654</v>
      </c>
      <c r="E182" s="832" t="s">
        <v>2873</v>
      </c>
      <c r="F182" s="849"/>
      <c r="G182" s="849"/>
      <c r="H182" s="837">
        <v>0</v>
      </c>
      <c r="I182" s="849">
        <v>2</v>
      </c>
      <c r="J182" s="849">
        <v>234.06</v>
      </c>
      <c r="K182" s="837">
        <v>1</v>
      </c>
      <c r="L182" s="849">
        <v>2</v>
      </c>
      <c r="M182" s="850">
        <v>234.06</v>
      </c>
    </row>
    <row r="183" spans="1:13" ht="14.4" customHeight="1" x14ac:dyDescent="0.3">
      <c r="A183" s="831" t="s">
        <v>2086</v>
      </c>
      <c r="B183" s="832" t="s">
        <v>1689</v>
      </c>
      <c r="C183" s="832" t="s">
        <v>1690</v>
      </c>
      <c r="D183" s="832" t="s">
        <v>896</v>
      </c>
      <c r="E183" s="832" t="s">
        <v>1691</v>
      </c>
      <c r="F183" s="849"/>
      <c r="G183" s="849"/>
      <c r="H183" s="837">
        <v>0</v>
      </c>
      <c r="I183" s="849">
        <v>1</v>
      </c>
      <c r="J183" s="849">
        <v>143.09</v>
      </c>
      <c r="K183" s="837">
        <v>1</v>
      </c>
      <c r="L183" s="849">
        <v>1</v>
      </c>
      <c r="M183" s="850">
        <v>143.09</v>
      </c>
    </row>
    <row r="184" spans="1:13" ht="14.4" customHeight="1" x14ac:dyDescent="0.3">
      <c r="A184" s="831" t="s">
        <v>2086</v>
      </c>
      <c r="B184" s="832" t="s">
        <v>4025</v>
      </c>
      <c r="C184" s="832" t="s">
        <v>3376</v>
      </c>
      <c r="D184" s="832" t="s">
        <v>2866</v>
      </c>
      <c r="E184" s="832" t="s">
        <v>3377</v>
      </c>
      <c r="F184" s="849"/>
      <c r="G184" s="849"/>
      <c r="H184" s="837">
        <v>0</v>
      </c>
      <c r="I184" s="849">
        <v>2</v>
      </c>
      <c r="J184" s="849">
        <v>170.54</v>
      </c>
      <c r="K184" s="837">
        <v>1</v>
      </c>
      <c r="L184" s="849">
        <v>2</v>
      </c>
      <c r="M184" s="850">
        <v>170.54</v>
      </c>
    </row>
    <row r="185" spans="1:13" ht="14.4" customHeight="1" x14ac:dyDescent="0.3">
      <c r="A185" s="831" t="s">
        <v>2086</v>
      </c>
      <c r="B185" s="832" t="s">
        <v>4025</v>
      </c>
      <c r="C185" s="832" t="s">
        <v>3375</v>
      </c>
      <c r="D185" s="832" t="s">
        <v>2866</v>
      </c>
      <c r="E185" s="832" t="s">
        <v>1038</v>
      </c>
      <c r="F185" s="849"/>
      <c r="G185" s="849"/>
      <c r="H185" s="837">
        <v>0</v>
      </c>
      <c r="I185" s="849">
        <v>2</v>
      </c>
      <c r="J185" s="849">
        <v>341.04</v>
      </c>
      <c r="K185" s="837">
        <v>1</v>
      </c>
      <c r="L185" s="849">
        <v>2</v>
      </c>
      <c r="M185" s="850">
        <v>341.04</v>
      </c>
    </row>
    <row r="186" spans="1:13" ht="14.4" customHeight="1" x14ac:dyDescent="0.3">
      <c r="A186" s="831" t="s">
        <v>2086</v>
      </c>
      <c r="B186" s="832" t="s">
        <v>4020</v>
      </c>
      <c r="C186" s="832" t="s">
        <v>2205</v>
      </c>
      <c r="D186" s="832" t="s">
        <v>2206</v>
      </c>
      <c r="E186" s="832" t="s">
        <v>2207</v>
      </c>
      <c r="F186" s="849"/>
      <c r="G186" s="849"/>
      <c r="H186" s="837">
        <v>0</v>
      </c>
      <c r="I186" s="849">
        <v>1</v>
      </c>
      <c r="J186" s="849">
        <v>119.7</v>
      </c>
      <c r="K186" s="837">
        <v>1</v>
      </c>
      <c r="L186" s="849">
        <v>1</v>
      </c>
      <c r="M186" s="850">
        <v>119.7</v>
      </c>
    </row>
    <row r="187" spans="1:13" ht="14.4" customHeight="1" x14ac:dyDescent="0.3">
      <c r="A187" s="831" t="s">
        <v>2086</v>
      </c>
      <c r="B187" s="832" t="s">
        <v>1818</v>
      </c>
      <c r="C187" s="832" t="s">
        <v>1820</v>
      </c>
      <c r="D187" s="832" t="s">
        <v>880</v>
      </c>
      <c r="E187" s="832" t="s">
        <v>882</v>
      </c>
      <c r="F187" s="849"/>
      <c r="G187" s="849"/>
      <c r="H187" s="837"/>
      <c r="I187" s="849">
        <v>3</v>
      </c>
      <c r="J187" s="849">
        <v>0</v>
      </c>
      <c r="K187" s="837"/>
      <c r="L187" s="849">
        <v>3</v>
      </c>
      <c r="M187" s="850">
        <v>0</v>
      </c>
    </row>
    <row r="188" spans="1:13" ht="14.4" customHeight="1" x14ac:dyDescent="0.3">
      <c r="A188" s="831" t="s">
        <v>2086</v>
      </c>
      <c r="B188" s="832" t="s">
        <v>1838</v>
      </c>
      <c r="C188" s="832" t="s">
        <v>2035</v>
      </c>
      <c r="D188" s="832" t="s">
        <v>1840</v>
      </c>
      <c r="E188" s="832" t="s">
        <v>2036</v>
      </c>
      <c r="F188" s="849"/>
      <c r="G188" s="849"/>
      <c r="H188" s="837">
        <v>0</v>
      </c>
      <c r="I188" s="849">
        <v>12</v>
      </c>
      <c r="J188" s="849">
        <v>112.80000000000001</v>
      </c>
      <c r="K188" s="837">
        <v>1</v>
      </c>
      <c r="L188" s="849">
        <v>12</v>
      </c>
      <c r="M188" s="850">
        <v>112.80000000000001</v>
      </c>
    </row>
    <row r="189" spans="1:13" ht="14.4" customHeight="1" x14ac:dyDescent="0.3">
      <c r="A189" s="831" t="s">
        <v>2086</v>
      </c>
      <c r="B189" s="832" t="s">
        <v>1855</v>
      </c>
      <c r="C189" s="832" t="s">
        <v>1856</v>
      </c>
      <c r="D189" s="832" t="s">
        <v>1857</v>
      </c>
      <c r="E189" s="832" t="s">
        <v>1858</v>
      </c>
      <c r="F189" s="849"/>
      <c r="G189" s="849"/>
      <c r="H189" s="837">
        <v>0</v>
      </c>
      <c r="I189" s="849">
        <v>1</v>
      </c>
      <c r="J189" s="849">
        <v>25.5</v>
      </c>
      <c r="K189" s="837">
        <v>1</v>
      </c>
      <c r="L189" s="849">
        <v>1</v>
      </c>
      <c r="M189" s="850">
        <v>25.5</v>
      </c>
    </row>
    <row r="190" spans="1:13" ht="14.4" customHeight="1" x14ac:dyDescent="0.3">
      <c r="A190" s="831" t="s">
        <v>2086</v>
      </c>
      <c r="B190" s="832" t="s">
        <v>4027</v>
      </c>
      <c r="C190" s="832" t="s">
        <v>3431</v>
      </c>
      <c r="D190" s="832" t="s">
        <v>3432</v>
      </c>
      <c r="E190" s="832" t="s">
        <v>3433</v>
      </c>
      <c r="F190" s="849"/>
      <c r="G190" s="849"/>
      <c r="H190" s="837">
        <v>0</v>
      </c>
      <c r="I190" s="849">
        <v>2</v>
      </c>
      <c r="J190" s="849">
        <v>2359</v>
      </c>
      <c r="K190" s="837">
        <v>1</v>
      </c>
      <c r="L190" s="849">
        <v>2</v>
      </c>
      <c r="M190" s="850">
        <v>2359</v>
      </c>
    </row>
    <row r="191" spans="1:13" ht="14.4" customHeight="1" x14ac:dyDescent="0.3">
      <c r="A191" s="831" t="s">
        <v>2086</v>
      </c>
      <c r="B191" s="832" t="s">
        <v>1859</v>
      </c>
      <c r="C191" s="832" t="s">
        <v>3378</v>
      </c>
      <c r="D191" s="832" t="s">
        <v>3379</v>
      </c>
      <c r="E191" s="832" t="s">
        <v>2751</v>
      </c>
      <c r="F191" s="849">
        <v>1</v>
      </c>
      <c r="G191" s="849">
        <v>176.32</v>
      </c>
      <c r="H191" s="837">
        <v>1</v>
      </c>
      <c r="I191" s="849"/>
      <c r="J191" s="849"/>
      <c r="K191" s="837">
        <v>0</v>
      </c>
      <c r="L191" s="849">
        <v>1</v>
      </c>
      <c r="M191" s="850">
        <v>176.32</v>
      </c>
    </row>
    <row r="192" spans="1:13" ht="14.4" customHeight="1" x14ac:dyDescent="0.3">
      <c r="A192" s="831" t="s">
        <v>2086</v>
      </c>
      <c r="B192" s="832" t="s">
        <v>1859</v>
      </c>
      <c r="C192" s="832" t="s">
        <v>3380</v>
      </c>
      <c r="D192" s="832" t="s">
        <v>3379</v>
      </c>
      <c r="E192" s="832" t="s">
        <v>1844</v>
      </c>
      <c r="F192" s="849">
        <v>1</v>
      </c>
      <c r="G192" s="849">
        <v>97.96</v>
      </c>
      <c r="H192" s="837">
        <v>1</v>
      </c>
      <c r="I192" s="849"/>
      <c r="J192" s="849"/>
      <c r="K192" s="837">
        <v>0</v>
      </c>
      <c r="L192" s="849">
        <v>1</v>
      </c>
      <c r="M192" s="850">
        <v>97.96</v>
      </c>
    </row>
    <row r="193" spans="1:13" ht="14.4" customHeight="1" x14ac:dyDescent="0.3">
      <c r="A193" s="831" t="s">
        <v>2086</v>
      </c>
      <c r="B193" s="832" t="s">
        <v>1626</v>
      </c>
      <c r="C193" s="832" t="s">
        <v>1627</v>
      </c>
      <c r="D193" s="832" t="s">
        <v>1628</v>
      </c>
      <c r="E193" s="832" t="s">
        <v>1629</v>
      </c>
      <c r="F193" s="849"/>
      <c r="G193" s="849"/>
      <c r="H193" s="837">
        <v>0</v>
      </c>
      <c r="I193" s="849">
        <v>9</v>
      </c>
      <c r="J193" s="849">
        <v>3726.63</v>
      </c>
      <c r="K193" s="837">
        <v>1</v>
      </c>
      <c r="L193" s="849">
        <v>9</v>
      </c>
      <c r="M193" s="850">
        <v>3726.63</v>
      </c>
    </row>
    <row r="194" spans="1:13" ht="14.4" customHeight="1" x14ac:dyDescent="0.3">
      <c r="A194" s="831" t="s">
        <v>2086</v>
      </c>
      <c r="B194" s="832" t="s">
        <v>1994</v>
      </c>
      <c r="C194" s="832" t="s">
        <v>3434</v>
      </c>
      <c r="D194" s="832" t="s">
        <v>3435</v>
      </c>
      <c r="E194" s="832" t="s">
        <v>3436</v>
      </c>
      <c r="F194" s="849">
        <v>1</v>
      </c>
      <c r="G194" s="849">
        <v>50.32</v>
      </c>
      <c r="H194" s="837">
        <v>1</v>
      </c>
      <c r="I194" s="849"/>
      <c r="J194" s="849"/>
      <c r="K194" s="837">
        <v>0</v>
      </c>
      <c r="L194" s="849">
        <v>1</v>
      </c>
      <c r="M194" s="850">
        <v>50.32</v>
      </c>
    </row>
    <row r="195" spans="1:13" ht="14.4" customHeight="1" x14ac:dyDescent="0.3">
      <c r="A195" s="831" t="s">
        <v>2087</v>
      </c>
      <c r="B195" s="832" t="s">
        <v>1623</v>
      </c>
      <c r="C195" s="832" t="s">
        <v>3457</v>
      </c>
      <c r="D195" s="832" t="s">
        <v>3458</v>
      </c>
      <c r="E195" s="832" t="s">
        <v>3459</v>
      </c>
      <c r="F195" s="849">
        <v>2</v>
      </c>
      <c r="G195" s="849">
        <v>64.5</v>
      </c>
      <c r="H195" s="837">
        <v>1</v>
      </c>
      <c r="I195" s="849"/>
      <c r="J195" s="849"/>
      <c r="K195" s="837">
        <v>0</v>
      </c>
      <c r="L195" s="849">
        <v>2</v>
      </c>
      <c r="M195" s="850">
        <v>64.5</v>
      </c>
    </row>
    <row r="196" spans="1:13" ht="14.4" customHeight="1" x14ac:dyDescent="0.3">
      <c r="A196" s="831" t="s">
        <v>2087</v>
      </c>
      <c r="B196" s="832" t="s">
        <v>1642</v>
      </c>
      <c r="C196" s="832" t="s">
        <v>1953</v>
      </c>
      <c r="D196" s="832" t="s">
        <v>751</v>
      </c>
      <c r="E196" s="832" t="s">
        <v>1954</v>
      </c>
      <c r="F196" s="849"/>
      <c r="G196" s="849"/>
      <c r="H196" s="837">
        <v>0</v>
      </c>
      <c r="I196" s="849">
        <v>2</v>
      </c>
      <c r="J196" s="849">
        <v>2771.24</v>
      </c>
      <c r="K196" s="837">
        <v>1</v>
      </c>
      <c r="L196" s="849">
        <v>2</v>
      </c>
      <c r="M196" s="850">
        <v>2771.24</v>
      </c>
    </row>
    <row r="197" spans="1:13" ht="14.4" customHeight="1" x14ac:dyDescent="0.3">
      <c r="A197" s="831" t="s">
        <v>2087</v>
      </c>
      <c r="B197" s="832" t="s">
        <v>1642</v>
      </c>
      <c r="C197" s="832" t="s">
        <v>2123</v>
      </c>
      <c r="D197" s="832" t="s">
        <v>749</v>
      </c>
      <c r="E197" s="832" t="s">
        <v>2124</v>
      </c>
      <c r="F197" s="849"/>
      <c r="G197" s="849"/>
      <c r="H197" s="837">
        <v>0</v>
      </c>
      <c r="I197" s="849">
        <v>3</v>
      </c>
      <c r="J197" s="849">
        <v>2208.9900000000002</v>
      </c>
      <c r="K197" s="837">
        <v>1</v>
      </c>
      <c r="L197" s="849">
        <v>3</v>
      </c>
      <c r="M197" s="850">
        <v>2208.9900000000002</v>
      </c>
    </row>
    <row r="198" spans="1:13" ht="14.4" customHeight="1" x14ac:dyDescent="0.3">
      <c r="A198" s="831" t="s">
        <v>2087</v>
      </c>
      <c r="B198" s="832" t="s">
        <v>1642</v>
      </c>
      <c r="C198" s="832" t="s">
        <v>1645</v>
      </c>
      <c r="D198" s="832" t="s">
        <v>751</v>
      </c>
      <c r="E198" s="832" t="s">
        <v>1646</v>
      </c>
      <c r="F198" s="849"/>
      <c r="G198" s="849"/>
      <c r="H198" s="837">
        <v>0</v>
      </c>
      <c r="I198" s="849">
        <v>3</v>
      </c>
      <c r="J198" s="849">
        <v>5542.47</v>
      </c>
      <c r="K198" s="837">
        <v>1</v>
      </c>
      <c r="L198" s="849">
        <v>3</v>
      </c>
      <c r="M198" s="850">
        <v>5542.47</v>
      </c>
    </row>
    <row r="199" spans="1:13" ht="14.4" customHeight="1" x14ac:dyDescent="0.3">
      <c r="A199" s="831" t="s">
        <v>2087</v>
      </c>
      <c r="B199" s="832" t="s">
        <v>1662</v>
      </c>
      <c r="C199" s="832" t="s">
        <v>1875</v>
      </c>
      <c r="D199" s="832" t="s">
        <v>755</v>
      </c>
      <c r="E199" s="832" t="s">
        <v>1876</v>
      </c>
      <c r="F199" s="849"/>
      <c r="G199" s="849"/>
      <c r="H199" s="837">
        <v>0</v>
      </c>
      <c r="I199" s="849">
        <v>3</v>
      </c>
      <c r="J199" s="849">
        <v>127.53</v>
      </c>
      <c r="K199" s="837">
        <v>1</v>
      </c>
      <c r="L199" s="849">
        <v>3</v>
      </c>
      <c r="M199" s="850">
        <v>127.53</v>
      </c>
    </row>
    <row r="200" spans="1:13" ht="14.4" customHeight="1" x14ac:dyDescent="0.3">
      <c r="A200" s="831" t="s">
        <v>2087</v>
      </c>
      <c r="B200" s="832" t="s">
        <v>1756</v>
      </c>
      <c r="C200" s="832" t="s">
        <v>1983</v>
      </c>
      <c r="D200" s="832" t="s">
        <v>1020</v>
      </c>
      <c r="E200" s="832" t="s">
        <v>1984</v>
      </c>
      <c r="F200" s="849"/>
      <c r="G200" s="849"/>
      <c r="H200" s="837">
        <v>0</v>
      </c>
      <c r="I200" s="849">
        <v>2</v>
      </c>
      <c r="J200" s="849">
        <v>308.72000000000003</v>
      </c>
      <c r="K200" s="837">
        <v>1</v>
      </c>
      <c r="L200" s="849">
        <v>2</v>
      </c>
      <c r="M200" s="850">
        <v>308.72000000000003</v>
      </c>
    </row>
    <row r="201" spans="1:13" ht="14.4" customHeight="1" x14ac:dyDescent="0.3">
      <c r="A201" s="831" t="s">
        <v>2087</v>
      </c>
      <c r="B201" s="832" t="s">
        <v>4025</v>
      </c>
      <c r="C201" s="832" t="s">
        <v>3376</v>
      </c>
      <c r="D201" s="832" t="s">
        <v>2866</v>
      </c>
      <c r="E201" s="832" t="s">
        <v>3377</v>
      </c>
      <c r="F201" s="849"/>
      <c r="G201" s="849"/>
      <c r="H201" s="837">
        <v>0</v>
      </c>
      <c r="I201" s="849">
        <v>1</v>
      </c>
      <c r="J201" s="849">
        <v>85.27</v>
      </c>
      <c r="K201" s="837">
        <v>1</v>
      </c>
      <c r="L201" s="849">
        <v>1</v>
      </c>
      <c r="M201" s="850">
        <v>85.27</v>
      </c>
    </row>
    <row r="202" spans="1:13" ht="14.4" customHeight="1" x14ac:dyDescent="0.3">
      <c r="A202" s="831" t="s">
        <v>2087</v>
      </c>
      <c r="B202" s="832" t="s">
        <v>1818</v>
      </c>
      <c r="C202" s="832" t="s">
        <v>1820</v>
      </c>
      <c r="D202" s="832" t="s">
        <v>880</v>
      </c>
      <c r="E202" s="832" t="s">
        <v>882</v>
      </c>
      <c r="F202" s="849"/>
      <c r="G202" s="849"/>
      <c r="H202" s="837"/>
      <c r="I202" s="849">
        <v>5</v>
      </c>
      <c r="J202" s="849">
        <v>0</v>
      </c>
      <c r="K202" s="837"/>
      <c r="L202" s="849">
        <v>5</v>
      </c>
      <c r="M202" s="850">
        <v>0</v>
      </c>
    </row>
    <row r="203" spans="1:13" ht="14.4" customHeight="1" x14ac:dyDescent="0.3">
      <c r="A203" s="831" t="s">
        <v>2087</v>
      </c>
      <c r="B203" s="832" t="s">
        <v>1842</v>
      </c>
      <c r="C203" s="832" t="s">
        <v>3464</v>
      </c>
      <c r="D203" s="832" t="s">
        <v>980</v>
      </c>
      <c r="E203" s="832" t="s">
        <v>3465</v>
      </c>
      <c r="F203" s="849"/>
      <c r="G203" s="849"/>
      <c r="H203" s="837"/>
      <c r="I203" s="849">
        <v>1</v>
      </c>
      <c r="J203" s="849">
        <v>0</v>
      </c>
      <c r="K203" s="837"/>
      <c r="L203" s="849">
        <v>1</v>
      </c>
      <c r="M203" s="850">
        <v>0</v>
      </c>
    </row>
    <row r="204" spans="1:13" ht="14.4" customHeight="1" x14ac:dyDescent="0.3">
      <c r="A204" s="831" t="s">
        <v>2087</v>
      </c>
      <c r="B204" s="832" t="s">
        <v>1855</v>
      </c>
      <c r="C204" s="832" t="s">
        <v>1931</v>
      </c>
      <c r="D204" s="832" t="s">
        <v>1236</v>
      </c>
      <c r="E204" s="832" t="s">
        <v>1932</v>
      </c>
      <c r="F204" s="849"/>
      <c r="G204" s="849"/>
      <c r="H204" s="837">
        <v>0</v>
      </c>
      <c r="I204" s="849">
        <v>1</v>
      </c>
      <c r="J204" s="849">
        <v>63.75</v>
      </c>
      <c r="K204" s="837">
        <v>1</v>
      </c>
      <c r="L204" s="849">
        <v>1</v>
      </c>
      <c r="M204" s="850">
        <v>63.75</v>
      </c>
    </row>
    <row r="205" spans="1:13" ht="14.4" customHeight="1" x14ac:dyDescent="0.3">
      <c r="A205" s="831" t="s">
        <v>2087</v>
      </c>
      <c r="B205" s="832" t="s">
        <v>1649</v>
      </c>
      <c r="C205" s="832" t="s">
        <v>3185</v>
      </c>
      <c r="D205" s="832" t="s">
        <v>1651</v>
      </c>
      <c r="E205" s="832" t="s">
        <v>3186</v>
      </c>
      <c r="F205" s="849"/>
      <c r="G205" s="849"/>
      <c r="H205" s="837">
        <v>0</v>
      </c>
      <c r="I205" s="849">
        <v>1</v>
      </c>
      <c r="J205" s="849">
        <v>1544.99</v>
      </c>
      <c r="K205" s="837">
        <v>1</v>
      </c>
      <c r="L205" s="849">
        <v>1</v>
      </c>
      <c r="M205" s="850">
        <v>1544.99</v>
      </c>
    </row>
    <row r="206" spans="1:13" ht="14.4" customHeight="1" x14ac:dyDescent="0.3">
      <c r="A206" s="831" t="s">
        <v>2087</v>
      </c>
      <c r="B206" s="832" t="s">
        <v>1649</v>
      </c>
      <c r="C206" s="832" t="s">
        <v>3466</v>
      </c>
      <c r="D206" s="832" t="s">
        <v>1651</v>
      </c>
      <c r="E206" s="832" t="s">
        <v>3467</v>
      </c>
      <c r="F206" s="849"/>
      <c r="G206" s="849"/>
      <c r="H206" s="837">
        <v>0</v>
      </c>
      <c r="I206" s="849">
        <v>1</v>
      </c>
      <c r="J206" s="849">
        <v>1906.97</v>
      </c>
      <c r="K206" s="837">
        <v>1</v>
      </c>
      <c r="L206" s="849">
        <v>1</v>
      </c>
      <c r="M206" s="850">
        <v>1906.97</v>
      </c>
    </row>
    <row r="207" spans="1:13" ht="14.4" customHeight="1" x14ac:dyDescent="0.3">
      <c r="A207" s="831" t="s">
        <v>2087</v>
      </c>
      <c r="B207" s="832" t="s">
        <v>1626</v>
      </c>
      <c r="C207" s="832" t="s">
        <v>1868</v>
      </c>
      <c r="D207" s="832" t="s">
        <v>1628</v>
      </c>
      <c r="E207" s="832" t="s">
        <v>1869</v>
      </c>
      <c r="F207" s="849"/>
      <c r="G207" s="849"/>
      <c r="H207" s="837">
        <v>0</v>
      </c>
      <c r="I207" s="849">
        <v>1</v>
      </c>
      <c r="J207" s="849">
        <v>165.63</v>
      </c>
      <c r="K207" s="837">
        <v>1</v>
      </c>
      <c r="L207" s="849">
        <v>1</v>
      </c>
      <c r="M207" s="850">
        <v>165.63</v>
      </c>
    </row>
    <row r="208" spans="1:13" ht="14.4" customHeight="1" x14ac:dyDescent="0.3">
      <c r="A208" s="831" t="s">
        <v>2087</v>
      </c>
      <c r="B208" s="832" t="s">
        <v>1626</v>
      </c>
      <c r="C208" s="832" t="s">
        <v>1627</v>
      </c>
      <c r="D208" s="832" t="s">
        <v>1628</v>
      </c>
      <c r="E208" s="832" t="s">
        <v>1629</v>
      </c>
      <c r="F208" s="849"/>
      <c r="G208" s="849"/>
      <c r="H208" s="837">
        <v>0</v>
      </c>
      <c r="I208" s="849">
        <v>6</v>
      </c>
      <c r="J208" s="849">
        <v>2484.42</v>
      </c>
      <c r="K208" s="837">
        <v>1</v>
      </c>
      <c r="L208" s="849">
        <v>6</v>
      </c>
      <c r="M208" s="850">
        <v>2484.42</v>
      </c>
    </row>
    <row r="209" spans="1:13" ht="14.4" customHeight="1" x14ac:dyDescent="0.3">
      <c r="A209" s="831" t="s">
        <v>2088</v>
      </c>
      <c r="B209" s="832" t="s">
        <v>1673</v>
      </c>
      <c r="C209" s="832" t="s">
        <v>3474</v>
      </c>
      <c r="D209" s="832" t="s">
        <v>3475</v>
      </c>
      <c r="E209" s="832" t="s">
        <v>3476</v>
      </c>
      <c r="F209" s="849">
        <v>1</v>
      </c>
      <c r="G209" s="849">
        <v>105.32</v>
      </c>
      <c r="H209" s="837">
        <v>1</v>
      </c>
      <c r="I209" s="849"/>
      <c r="J209" s="849"/>
      <c r="K209" s="837">
        <v>0</v>
      </c>
      <c r="L209" s="849">
        <v>1</v>
      </c>
      <c r="M209" s="850">
        <v>105.32</v>
      </c>
    </row>
    <row r="210" spans="1:13" ht="14.4" customHeight="1" x14ac:dyDescent="0.3">
      <c r="A210" s="831" t="s">
        <v>2088</v>
      </c>
      <c r="B210" s="832" t="s">
        <v>1681</v>
      </c>
      <c r="C210" s="832" t="s">
        <v>3470</v>
      </c>
      <c r="D210" s="832" t="s">
        <v>1683</v>
      </c>
      <c r="E210" s="832" t="s">
        <v>3471</v>
      </c>
      <c r="F210" s="849"/>
      <c r="G210" s="849"/>
      <c r="H210" s="837">
        <v>0</v>
      </c>
      <c r="I210" s="849">
        <v>1</v>
      </c>
      <c r="J210" s="849">
        <v>93.27</v>
      </c>
      <c r="K210" s="837">
        <v>1</v>
      </c>
      <c r="L210" s="849">
        <v>1</v>
      </c>
      <c r="M210" s="850">
        <v>93.27</v>
      </c>
    </row>
    <row r="211" spans="1:13" ht="14.4" customHeight="1" x14ac:dyDescent="0.3">
      <c r="A211" s="831" t="s">
        <v>2088</v>
      </c>
      <c r="B211" s="832" t="s">
        <v>1700</v>
      </c>
      <c r="C211" s="832" t="s">
        <v>3486</v>
      </c>
      <c r="D211" s="832" t="s">
        <v>3487</v>
      </c>
      <c r="E211" s="832" t="s">
        <v>3488</v>
      </c>
      <c r="F211" s="849"/>
      <c r="G211" s="849"/>
      <c r="H211" s="837">
        <v>0</v>
      </c>
      <c r="I211" s="849">
        <v>1</v>
      </c>
      <c r="J211" s="849">
        <v>237.31</v>
      </c>
      <c r="K211" s="837">
        <v>1</v>
      </c>
      <c r="L211" s="849">
        <v>1</v>
      </c>
      <c r="M211" s="850">
        <v>237.31</v>
      </c>
    </row>
    <row r="212" spans="1:13" ht="14.4" customHeight="1" x14ac:dyDescent="0.3">
      <c r="A212" s="831" t="s">
        <v>2088</v>
      </c>
      <c r="B212" s="832" t="s">
        <v>1718</v>
      </c>
      <c r="C212" s="832" t="s">
        <v>3472</v>
      </c>
      <c r="D212" s="832" t="s">
        <v>1720</v>
      </c>
      <c r="E212" s="832" t="s">
        <v>3473</v>
      </c>
      <c r="F212" s="849">
        <v>1</v>
      </c>
      <c r="G212" s="849">
        <v>392.41</v>
      </c>
      <c r="H212" s="837">
        <v>1</v>
      </c>
      <c r="I212" s="849"/>
      <c r="J212" s="849"/>
      <c r="K212" s="837">
        <v>0</v>
      </c>
      <c r="L212" s="849">
        <v>1</v>
      </c>
      <c r="M212" s="850">
        <v>392.41</v>
      </c>
    </row>
    <row r="213" spans="1:13" ht="14.4" customHeight="1" x14ac:dyDescent="0.3">
      <c r="A213" s="831" t="s">
        <v>2088</v>
      </c>
      <c r="B213" s="832" t="s">
        <v>1725</v>
      </c>
      <c r="C213" s="832" t="s">
        <v>3489</v>
      </c>
      <c r="D213" s="832" t="s">
        <v>3365</v>
      </c>
      <c r="E213" s="832" t="s">
        <v>2751</v>
      </c>
      <c r="F213" s="849">
        <v>1</v>
      </c>
      <c r="G213" s="849">
        <v>279.52999999999997</v>
      </c>
      <c r="H213" s="837">
        <v>1</v>
      </c>
      <c r="I213" s="849"/>
      <c r="J213" s="849"/>
      <c r="K213" s="837">
        <v>0</v>
      </c>
      <c r="L213" s="849">
        <v>1</v>
      </c>
      <c r="M213" s="850">
        <v>279.52999999999997</v>
      </c>
    </row>
    <row r="214" spans="1:13" ht="14.4" customHeight="1" x14ac:dyDescent="0.3">
      <c r="A214" s="831" t="s">
        <v>2089</v>
      </c>
      <c r="B214" s="832" t="s">
        <v>1946</v>
      </c>
      <c r="C214" s="832" t="s">
        <v>1947</v>
      </c>
      <c r="D214" s="832" t="s">
        <v>1381</v>
      </c>
      <c r="E214" s="832" t="s">
        <v>1948</v>
      </c>
      <c r="F214" s="849"/>
      <c r="G214" s="849"/>
      <c r="H214" s="837"/>
      <c r="I214" s="849">
        <v>1</v>
      </c>
      <c r="J214" s="849">
        <v>0</v>
      </c>
      <c r="K214" s="837"/>
      <c r="L214" s="849">
        <v>1</v>
      </c>
      <c r="M214" s="850">
        <v>0</v>
      </c>
    </row>
    <row r="215" spans="1:13" ht="14.4" customHeight="1" x14ac:dyDescent="0.3">
      <c r="A215" s="831" t="s">
        <v>2089</v>
      </c>
      <c r="B215" s="832" t="s">
        <v>1642</v>
      </c>
      <c r="C215" s="832" t="s">
        <v>2125</v>
      </c>
      <c r="D215" s="832" t="s">
        <v>749</v>
      </c>
      <c r="E215" s="832" t="s">
        <v>2126</v>
      </c>
      <c r="F215" s="849"/>
      <c r="G215" s="849"/>
      <c r="H215" s="837">
        <v>0</v>
      </c>
      <c r="I215" s="849">
        <v>1</v>
      </c>
      <c r="J215" s="849">
        <v>1154.68</v>
      </c>
      <c r="K215" s="837">
        <v>1</v>
      </c>
      <c r="L215" s="849">
        <v>1</v>
      </c>
      <c r="M215" s="850">
        <v>1154.68</v>
      </c>
    </row>
    <row r="216" spans="1:13" ht="14.4" customHeight="1" x14ac:dyDescent="0.3">
      <c r="A216" s="831" t="s">
        <v>2089</v>
      </c>
      <c r="B216" s="832" t="s">
        <v>1671</v>
      </c>
      <c r="C216" s="832" t="s">
        <v>1672</v>
      </c>
      <c r="D216" s="832" t="s">
        <v>654</v>
      </c>
      <c r="E216" s="832" t="s">
        <v>656</v>
      </c>
      <c r="F216" s="849"/>
      <c r="G216" s="849"/>
      <c r="H216" s="837">
        <v>0</v>
      </c>
      <c r="I216" s="849">
        <v>1</v>
      </c>
      <c r="J216" s="849">
        <v>10.65</v>
      </c>
      <c r="K216" s="837">
        <v>1</v>
      </c>
      <c r="L216" s="849">
        <v>1</v>
      </c>
      <c r="M216" s="850">
        <v>10.65</v>
      </c>
    </row>
    <row r="217" spans="1:13" ht="14.4" customHeight="1" x14ac:dyDescent="0.3">
      <c r="A217" s="831" t="s">
        <v>2089</v>
      </c>
      <c r="B217" s="832" t="s">
        <v>4020</v>
      </c>
      <c r="C217" s="832" t="s">
        <v>2205</v>
      </c>
      <c r="D217" s="832" t="s">
        <v>2206</v>
      </c>
      <c r="E217" s="832" t="s">
        <v>2207</v>
      </c>
      <c r="F217" s="849"/>
      <c r="G217" s="849"/>
      <c r="H217" s="837">
        <v>0</v>
      </c>
      <c r="I217" s="849">
        <v>1</v>
      </c>
      <c r="J217" s="849">
        <v>119.7</v>
      </c>
      <c r="K217" s="837">
        <v>1</v>
      </c>
      <c r="L217" s="849">
        <v>1</v>
      </c>
      <c r="M217" s="850">
        <v>119.7</v>
      </c>
    </row>
    <row r="218" spans="1:13" ht="14.4" customHeight="1" x14ac:dyDescent="0.3">
      <c r="A218" s="831" t="s">
        <v>2089</v>
      </c>
      <c r="B218" s="832" t="s">
        <v>4020</v>
      </c>
      <c r="C218" s="832" t="s">
        <v>3494</v>
      </c>
      <c r="D218" s="832" t="s">
        <v>2206</v>
      </c>
      <c r="E218" s="832" t="s">
        <v>3495</v>
      </c>
      <c r="F218" s="849"/>
      <c r="G218" s="849"/>
      <c r="H218" s="837">
        <v>0</v>
      </c>
      <c r="I218" s="849">
        <v>18</v>
      </c>
      <c r="J218" s="849">
        <v>2154.6000000000004</v>
      </c>
      <c r="K218" s="837">
        <v>1</v>
      </c>
      <c r="L218" s="849">
        <v>18</v>
      </c>
      <c r="M218" s="850">
        <v>2154.6000000000004</v>
      </c>
    </row>
    <row r="219" spans="1:13" ht="14.4" customHeight="1" x14ac:dyDescent="0.3">
      <c r="A219" s="831" t="s">
        <v>2089</v>
      </c>
      <c r="B219" s="832" t="s">
        <v>4020</v>
      </c>
      <c r="C219" s="832" t="s">
        <v>3496</v>
      </c>
      <c r="D219" s="832" t="s">
        <v>3497</v>
      </c>
      <c r="E219" s="832" t="s">
        <v>3498</v>
      </c>
      <c r="F219" s="849"/>
      <c r="G219" s="849"/>
      <c r="H219" s="837">
        <v>0</v>
      </c>
      <c r="I219" s="849">
        <v>1</v>
      </c>
      <c r="J219" s="849">
        <v>924.88</v>
      </c>
      <c r="K219" s="837">
        <v>1</v>
      </c>
      <c r="L219" s="849">
        <v>1</v>
      </c>
      <c r="M219" s="850">
        <v>924.88</v>
      </c>
    </row>
    <row r="220" spans="1:13" ht="14.4" customHeight="1" x14ac:dyDescent="0.3">
      <c r="A220" s="831" t="s">
        <v>2089</v>
      </c>
      <c r="B220" s="832" t="s">
        <v>1838</v>
      </c>
      <c r="C220" s="832" t="s">
        <v>2847</v>
      </c>
      <c r="D220" s="832" t="s">
        <v>1840</v>
      </c>
      <c r="E220" s="832" t="s">
        <v>2848</v>
      </c>
      <c r="F220" s="849"/>
      <c r="G220" s="849"/>
      <c r="H220" s="837">
        <v>0</v>
      </c>
      <c r="I220" s="849">
        <v>1</v>
      </c>
      <c r="J220" s="849">
        <v>18.809999999999999</v>
      </c>
      <c r="K220" s="837">
        <v>1</v>
      </c>
      <c r="L220" s="849">
        <v>1</v>
      </c>
      <c r="M220" s="850">
        <v>18.809999999999999</v>
      </c>
    </row>
    <row r="221" spans="1:13" ht="14.4" customHeight="1" x14ac:dyDescent="0.3">
      <c r="A221" s="831" t="s">
        <v>2089</v>
      </c>
      <c r="B221" s="832" t="s">
        <v>2022</v>
      </c>
      <c r="C221" s="832" t="s">
        <v>3512</v>
      </c>
      <c r="D221" s="832" t="s">
        <v>3513</v>
      </c>
      <c r="E221" s="832" t="s">
        <v>3514</v>
      </c>
      <c r="F221" s="849"/>
      <c r="G221" s="849"/>
      <c r="H221" s="837">
        <v>0</v>
      </c>
      <c r="I221" s="849">
        <v>2</v>
      </c>
      <c r="J221" s="849">
        <v>14238.3</v>
      </c>
      <c r="K221" s="837">
        <v>1</v>
      </c>
      <c r="L221" s="849">
        <v>2</v>
      </c>
      <c r="M221" s="850">
        <v>14238.3</v>
      </c>
    </row>
    <row r="222" spans="1:13" ht="14.4" customHeight="1" x14ac:dyDescent="0.3">
      <c r="A222" s="831" t="s">
        <v>2089</v>
      </c>
      <c r="B222" s="832" t="s">
        <v>1894</v>
      </c>
      <c r="C222" s="832" t="s">
        <v>1979</v>
      </c>
      <c r="D222" s="832" t="s">
        <v>1896</v>
      </c>
      <c r="E222" s="832" t="s">
        <v>1980</v>
      </c>
      <c r="F222" s="849"/>
      <c r="G222" s="849"/>
      <c r="H222" s="837">
        <v>0</v>
      </c>
      <c r="I222" s="849">
        <v>2</v>
      </c>
      <c r="J222" s="849">
        <v>1309.9000000000001</v>
      </c>
      <c r="K222" s="837">
        <v>1</v>
      </c>
      <c r="L222" s="849">
        <v>2</v>
      </c>
      <c r="M222" s="850">
        <v>1309.9000000000001</v>
      </c>
    </row>
    <row r="223" spans="1:13" ht="14.4" customHeight="1" x14ac:dyDescent="0.3">
      <c r="A223" s="831" t="s">
        <v>2090</v>
      </c>
      <c r="B223" s="832" t="s">
        <v>1623</v>
      </c>
      <c r="C223" s="832" t="s">
        <v>1863</v>
      </c>
      <c r="D223" s="832" t="s">
        <v>1864</v>
      </c>
      <c r="E223" s="832" t="s">
        <v>1865</v>
      </c>
      <c r="F223" s="849"/>
      <c r="G223" s="849"/>
      <c r="H223" s="837">
        <v>0</v>
      </c>
      <c r="I223" s="849">
        <v>1</v>
      </c>
      <c r="J223" s="849">
        <v>32.25</v>
      </c>
      <c r="K223" s="837">
        <v>1</v>
      </c>
      <c r="L223" s="849">
        <v>1</v>
      </c>
      <c r="M223" s="850">
        <v>32.25</v>
      </c>
    </row>
    <row r="224" spans="1:13" ht="14.4" customHeight="1" x14ac:dyDescent="0.3">
      <c r="A224" s="831" t="s">
        <v>2090</v>
      </c>
      <c r="B224" s="832" t="s">
        <v>1623</v>
      </c>
      <c r="C224" s="832" t="s">
        <v>1866</v>
      </c>
      <c r="D224" s="832" t="s">
        <v>1864</v>
      </c>
      <c r="E224" s="832" t="s">
        <v>1867</v>
      </c>
      <c r="F224" s="849"/>
      <c r="G224" s="849"/>
      <c r="H224" s="837">
        <v>0</v>
      </c>
      <c r="I224" s="849">
        <v>29</v>
      </c>
      <c r="J224" s="849">
        <v>3340.2200000000003</v>
      </c>
      <c r="K224" s="837">
        <v>1</v>
      </c>
      <c r="L224" s="849">
        <v>29</v>
      </c>
      <c r="M224" s="850">
        <v>3340.2200000000003</v>
      </c>
    </row>
    <row r="225" spans="1:13" ht="14.4" customHeight="1" x14ac:dyDescent="0.3">
      <c r="A225" s="831" t="s">
        <v>2090</v>
      </c>
      <c r="B225" s="832" t="s">
        <v>1642</v>
      </c>
      <c r="C225" s="832" t="s">
        <v>2123</v>
      </c>
      <c r="D225" s="832" t="s">
        <v>749</v>
      </c>
      <c r="E225" s="832" t="s">
        <v>2124</v>
      </c>
      <c r="F225" s="849"/>
      <c r="G225" s="849"/>
      <c r="H225" s="837">
        <v>0</v>
      </c>
      <c r="I225" s="849">
        <v>2</v>
      </c>
      <c r="J225" s="849">
        <v>1472.66</v>
      </c>
      <c r="K225" s="837">
        <v>1</v>
      </c>
      <c r="L225" s="849">
        <v>2</v>
      </c>
      <c r="M225" s="850">
        <v>1472.66</v>
      </c>
    </row>
    <row r="226" spans="1:13" ht="14.4" customHeight="1" x14ac:dyDescent="0.3">
      <c r="A226" s="831" t="s">
        <v>2090</v>
      </c>
      <c r="B226" s="832" t="s">
        <v>1642</v>
      </c>
      <c r="C226" s="832" t="s">
        <v>1645</v>
      </c>
      <c r="D226" s="832" t="s">
        <v>751</v>
      </c>
      <c r="E226" s="832" t="s">
        <v>1646</v>
      </c>
      <c r="F226" s="849"/>
      <c r="G226" s="849"/>
      <c r="H226" s="837">
        <v>0</v>
      </c>
      <c r="I226" s="849">
        <v>1</v>
      </c>
      <c r="J226" s="849">
        <v>1847.49</v>
      </c>
      <c r="K226" s="837">
        <v>1</v>
      </c>
      <c r="L226" s="849">
        <v>1</v>
      </c>
      <c r="M226" s="850">
        <v>1847.49</v>
      </c>
    </row>
    <row r="227" spans="1:13" ht="14.4" customHeight="1" x14ac:dyDescent="0.3">
      <c r="A227" s="831" t="s">
        <v>2090</v>
      </c>
      <c r="B227" s="832" t="s">
        <v>1642</v>
      </c>
      <c r="C227" s="832" t="s">
        <v>2156</v>
      </c>
      <c r="D227" s="832" t="s">
        <v>749</v>
      </c>
      <c r="E227" s="832" t="s">
        <v>2157</v>
      </c>
      <c r="F227" s="849"/>
      <c r="G227" s="849"/>
      <c r="H227" s="837">
        <v>0</v>
      </c>
      <c r="I227" s="849">
        <v>1</v>
      </c>
      <c r="J227" s="849">
        <v>923.74</v>
      </c>
      <c r="K227" s="837">
        <v>1</v>
      </c>
      <c r="L227" s="849">
        <v>1</v>
      </c>
      <c r="M227" s="850">
        <v>923.74</v>
      </c>
    </row>
    <row r="228" spans="1:13" ht="14.4" customHeight="1" x14ac:dyDescent="0.3">
      <c r="A228" s="831" t="s">
        <v>2090</v>
      </c>
      <c r="B228" s="832" t="s">
        <v>1653</v>
      </c>
      <c r="C228" s="832" t="s">
        <v>3590</v>
      </c>
      <c r="D228" s="832" t="s">
        <v>1655</v>
      </c>
      <c r="E228" s="832" t="s">
        <v>3591</v>
      </c>
      <c r="F228" s="849"/>
      <c r="G228" s="849"/>
      <c r="H228" s="837">
        <v>0</v>
      </c>
      <c r="I228" s="849">
        <v>3</v>
      </c>
      <c r="J228" s="849">
        <v>960.62999999999988</v>
      </c>
      <c r="K228" s="837">
        <v>1</v>
      </c>
      <c r="L228" s="849">
        <v>3</v>
      </c>
      <c r="M228" s="850">
        <v>960.62999999999988</v>
      </c>
    </row>
    <row r="229" spans="1:13" ht="14.4" customHeight="1" x14ac:dyDescent="0.3">
      <c r="A229" s="831" t="s">
        <v>2090</v>
      </c>
      <c r="B229" s="832" t="s">
        <v>1718</v>
      </c>
      <c r="C229" s="832" t="s">
        <v>1902</v>
      </c>
      <c r="D229" s="832" t="s">
        <v>1723</v>
      </c>
      <c r="E229" s="832" t="s">
        <v>1903</v>
      </c>
      <c r="F229" s="849"/>
      <c r="G229" s="849"/>
      <c r="H229" s="837">
        <v>0</v>
      </c>
      <c r="I229" s="849">
        <v>1</v>
      </c>
      <c r="J229" s="849">
        <v>430.05</v>
      </c>
      <c r="K229" s="837">
        <v>1</v>
      </c>
      <c r="L229" s="849">
        <v>1</v>
      </c>
      <c r="M229" s="850">
        <v>430.05</v>
      </c>
    </row>
    <row r="230" spans="1:13" ht="14.4" customHeight="1" x14ac:dyDescent="0.3">
      <c r="A230" s="831" t="s">
        <v>2090</v>
      </c>
      <c r="B230" s="832" t="s">
        <v>1756</v>
      </c>
      <c r="C230" s="832" t="s">
        <v>1983</v>
      </c>
      <c r="D230" s="832" t="s">
        <v>1020</v>
      </c>
      <c r="E230" s="832" t="s">
        <v>1984</v>
      </c>
      <c r="F230" s="849"/>
      <c r="G230" s="849"/>
      <c r="H230" s="837">
        <v>0</v>
      </c>
      <c r="I230" s="849">
        <v>8</v>
      </c>
      <c r="J230" s="849">
        <v>1234.8800000000001</v>
      </c>
      <c r="K230" s="837">
        <v>1</v>
      </c>
      <c r="L230" s="849">
        <v>8</v>
      </c>
      <c r="M230" s="850">
        <v>1234.8800000000001</v>
      </c>
    </row>
    <row r="231" spans="1:13" ht="14.4" customHeight="1" x14ac:dyDescent="0.3">
      <c r="A231" s="831" t="s">
        <v>2090</v>
      </c>
      <c r="B231" s="832" t="s">
        <v>1795</v>
      </c>
      <c r="C231" s="832" t="s">
        <v>1801</v>
      </c>
      <c r="D231" s="832" t="s">
        <v>1802</v>
      </c>
      <c r="E231" s="832" t="s">
        <v>1803</v>
      </c>
      <c r="F231" s="849"/>
      <c r="G231" s="849"/>
      <c r="H231" s="837">
        <v>0</v>
      </c>
      <c r="I231" s="849">
        <v>3</v>
      </c>
      <c r="J231" s="849">
        <v>9695.43</v>
      </c>
      <c r="K231" s="837">
        <v>1</v>
      </c>
      <c r="L231" s="849">
        <v>3</v>
      </c>
      <c r="M231" s="850">
        <v>9695.43</v>
      </c>
    </row>
    <row r="232" spans="1:13" ht="14.4" customHeight="1" x14ac:dyDescent="0.3">
      <c r="A232" s="831" t="s">
        <v>2090</v>
      </c>
      <c r="B232" s="832" t="s">
        <v>1920</v>
      </c>
      <c r="C232" s="832" t="s">
        <v>3254</v>
      </c>
      <c r="D232" s="832" t="s">
        <v>1194</v>
      </c>
      <c r="E232" s="832" t="s">
        <v>3255</v>
      </c>
      <c r="F232" s="849"/>
      <c r="G232" s="849"/>
      <c r="H232" s="837">
        <v>0</v>
      </c>
      <c r="I232" s="849">
        <v>2</v>
      </c>
      <c r="J232" s="849">
        <v>5146.4399999999996</v>
      </c>
      <c r="K232" s="837">
        <v>1</v>
      </c>
      <c r="L232" s="849">
        <v>2</v>
      </c>
      <c r="M232" s="850">
        <v>5146.4399999999996</v>
      </c>
    </row>
    <row r="233" spans="1:13" ht="14.4" customHeight="1" x14ac:dyDescent="0.3">
      <c r="A233" s="831" t="s">
        <v>2090</v>
      </c>
      <c r="B233" s="832" t="s">
        <v>4028</v>
      </c>
      <c r="C233" s="832" t="s">
        <v>3597</v>
      </c>
      <c r="D233" s="832" t="s">
        <v>3598</v>
      </c>
      <c r="E233" s="832" t="s">
        <v>3599</v>
      </c>
      <c r="F233" s="849"/>
      <c r="G233" s="849"/>
      <c r="H233" s="837">
        <v>0</v>
      </c>
      <c r="I233" s="849">
        <v>17</v>
      </c>
      <c r="J233" s="849">
        <v>2467.5500000000002</v>
      </c>
      <c r="K233" s="837">
        <v>1</v>
      </c>
      <c r="L233" s="849">
        <v>17</v>
      </c>
      <c r="M233" s="850">
        <v>2467.5500000000002</v>
      </c>
    </row>
    <row r="234" spans="1:13" ht="14.4" customHeight="1" x14ac:dyDescent="0.3">
      <c r="A234" s="831" t="s">
        <v>2090</v>
      </c>
      <c r="B234" s="832" t="s">
        <v>1649</v>
      </c>
      <c r="C234" s="832" t="s">
        <v>3466</v>
      </c>
      <c r="D234" s="832" t="s">
        <v>1651</v>
      </c>
      <c r="E234" s="832" t="s">
        <v>3467</v>
      </c>
      <c r="F234" s="849"/>
      <c r="G234" s="849"/>
      <c r="H234" s="837">
        <v>0</v>
      </c>
      <c r="I234" s="849">
        <v>3</v>
      </c>
      <c r="J234" s="849">
        <v>5720.91</v>
      </c>
      <c r="K234" s="837">
        <v>1</v>
      </c>
      <c r="L234" s="849">
        <v>3</v>
      </c>
      <c r="M234" s="850">
        <v>5720.91</v>
      </c>
    </row>
    <row r="235" spans="1:13" ht="14.4" customHeight="1" x14ac:dyDescent="0.3">
      <c r="A235" s="831" t="s">
        <v>2090</v>
      </c>
      <c r="B235" s="832" t="s">
        <v>1894</v>
      </c>
      <c r="C235" s="832" t="s">
        <v>1977</v>
      </c>
      <c r="D235" s="832" t="s">
        <v>1896</v>
      </c>
      <c r="E235" s="832" t="s">
        <v>1978</v>
      </c>
      <c r="F235" s="849"/>
      <c r="G235" s="849"/>
      <c r="H235" s="837">
        <v>0</v>
      </c>
      <c r="I235" s="849">
        <v>1</v>
      </c>
      <c r="J235" s="849">
        <v>544.38</v>
      </c>
      <c r="K235" s="837">
        <v>1</v>
      </c>
      <c r="L235" s="849">
        <v>1</v>
      </c>
      <c r="M235" s="850">
        <v>544.38</v>
      </c>
    </row>
    <row r="236" spans="1:13" ht="14.4" customHeight="1" x14ac:dyDescent="0.3">
      <c r="A236" s="831" t="s">
        <v>2090</v>
      </c>
      <c r="B236" s="832" t="s">
        <v>1626</v>
      </c>
      <c r="C236" s="832" t="s">
        <v>1627</v>
      </c>
      <c r="D236" s="832" t="s">
        <v>1628</v>
      </c>
      <c r="E236" s="832" t="s">
        <v>1629</v>
      </c>
      <c r="F236" s="849"/>
      <c r="G236" s="849"/>
      <c r="H236" s="837">
        <v>0</v>
      </c>
      <c r="I236" s="849">
        <v>45</v>
      </c>
      <c r="J236" s="849">
        <v>18633.150000000001</v>
      </c>
      <c r="K236" s="837">
        <v>1</v>
      </c>
      <c r="L236" s="849">
        <v>45</v>
      </c>
      <c r="M236" s="850">
        <v>18633.150000000001</v>
      </c>
    </row>
    <row r="237" spans="1:13" ht="14.4" customHeight="1" x14ac:dyDescent="0.3">
      <c r="A237" s="831" t="s">
        <v>2091</v>
      </c>
      <c r="B237" s="832" t="s">
        <v>1642</v>
      </c>
      <c r="C237" s="832" t="s">
        <v>2781</v>
      </c>
      <c r="D237" s="832" t="s">
        <v>749</v>
      </c>
      <c r="E237" s="832" t="s">
        <v>2782</v>
      </c>
      <c r="F237" s="849"/>
      <c r="G237" s="849"/>
      <c r="H237" s="837">
        <v>0</v>
      </c>
      <c r="I237" s="849">
        <v>1</v>
      </c>
      <c r="J237" s="849">
        <v>368.16</v>
      </c>
      <c r="K237" s="837">
        <v>1</v>
      </c>
      <c r="L237" s="849">
        <v>1</v>
      </c>
      <c r="M237" s="850">
        <v>368.16</v>
      </c>
    </row>
    <row r="238" spans="1:13" ht="14.4" customHeight="1" x14ac:dyDescent="0.3">
      <c r="A238" s="831" t="s">
        <v>2091</v>
      </c>
      <c r="B238" s="832" t="s">
        <v>1818</v>
      </c>
      <c r="C238" s="832" t="s">
        <v>1820</v>
      </c>
      <c r="D238" s="832" t="s">
        <v>880</v>
      </c>
      <c r="E238" s="832" t="s">
        <v>882</v>
      </c>
      <c r="F238" s="849"/>
      <c r="G238" s="849"/>
      <c r="H238" s="837"/>
      <c r="I238" s="849">
        <v>1</v>
      </c>
      <c r="J238" s="849">
        <v>0</v>
      </c>
      <c r="K238" s="837"/>
      <c r="L238" s="849">
        <v>1</v>
      </c>
      <c r="M238" s="850">
        <v>0</v>
      </c>
    </row>
    <row r="239" spans="1:13" ht="14.4" customHeight="1" x14ac:dyDescent="0.3">
      <c r="A239" s="831" t="s">
        <v>2092</v>
      </c>
      <c r="B239" s="832" t="s">
        <v>1642</v>
      </c>
      <c r="C239" s="832" t="s">
        <v>1645</v>
      </c>
      <c r="D239" s="832" t="s">
        <v>751</v>
      </c>
      <c r="E239" s="832" t="s">
        <v>1646</v>
      </c>
      <c r="F239" s="849"/>
      <c r="G239" s="849"/>
      <c r="H239" s="837">
        <v>0</v>
      </c>
      <c r="I239" s="849">
        <v>1</v>
      </c>
      <c r="J239" s="849">
        <v>1847.49</v>
      </c>
      <c r="K239" s="837">
        <v>1</v>
      </c>
      <c r="L239" s="849">
        <v>1</v>
      </c>
      <c r="M239" s="850">
        <v>1847.49</v>
      </c>
    </row>
    <row r="240" spans="1:13" ht="14.4" customHeight="1" x14ac:dyDescent="0.3">
      <c r="A240" s="831" t="s">
        <v>2092</v>
      </c>
      <c r="B240" s="832" t="s">
        <v>1642</v>
      </c>
      <c r="C240" s="832" t="s">
        <v>2156</v>
      </c>
      <c r="D240" s="832" t="s">
        <v>749</v>
      </c>
      <c r="E240" s="832" t="s">
        <v>2157</v>
      </c>
      <c r="F240" s="849"/>
      <c r="G240" s="849"/>
      <c r="H240" s="837">
        <v>0</v>
      </c>
      <c r="I240" s="849">
        <v>1</v>
      </c>
      <c r="J240" s="849">
        <v>923.74</v>
      </c>
      <c r="K240" s="837">
        <v>1</v>
      </c>
      <c r="L240" s="849">
        <v>1</v>
      </c>
      <c r="M240" s="850">
        <v>923.74</v>
      </c>
    </row>
    <row r="241" spans="1:13" ht="14.4" customHeight="1" x14ac:dyDescent="0.3">
      <c r="A241" s="831" t="s">
        <v>2092</v>
      </c>
      <c r="B241" s="832" t="s">
        <v>1818</v>
      </c>
      <c r="C241" s="832" t="s">
        <v>1820</v>
      </c>
      <c r="D241" s="832" t="s">
        <v>880</v>
      </c>
      <c r="E241" s="832" t="s">
        <v>882</v>
      </c>
      <c r="F241" s="849"/>
      <c r="G241" s="849"/>
      <c r="H241" s="837"/>
      <c r="I241" s="849">
        <v>1</v>
      </c>
      <c r="J241" s="849">
        <v>0</v>
      </c>
      <c r="K241" s="837"/>
      <c r="L241" s="849">
        <v>1</v>
      </c>
      <c r="M241" s="850">
        <v>0</v>
      </c>
    </row>
    <row r="242" spans="1:13" ht="14.4" customHeight="1" x14ac:dyDescent="0.3">
      <c r="A242" s="831" t="s">
        <v>2094</v>
      </c>
      <c r="B242" s="832" t="s">
        <v>1642</v>
      </c>
      <c r="C242" s="832" t="s">
        <v>2156</v>
      </c>
      <c r="D242" s="832" t="s">
        <v>749</v>
      </c>
      <c r="E242" s="832" t="s">
        <v>2157</v>
      </c>
      <c r="F242" s="849"/>
      <c r="G242" s="849"/>
      <c r="H242" s="837">
        <v>0</v>
      </c>
      <c r="I242" s="849">
        <v>2</v>
      </c>
      <c r="J242" s="849">
        <v>1847.48</v>
      </c>
      <c r="K242" s="837">
        <v>1</v>
      </c>
      <c r="L242" s="849">
        <v>2</v>
      </c>
      <c r="M242" s="850">
        <v>1847.48</v>
      </c>
    </row>
    <row r="243" spans="1:13" ht="14.4" customHeight="1" x14ac:dyDescent="0.3">
      <c r="A243" s="831" t="s">
        <v>2094</v>
      </c>
      <c r="B243" s="832" t="s">
        <v>1689</v>
      </c>
      <c r="C243" s="832" t="s">
        <v>3858</v>
      </c>
      <c r="D243" s="832" t="s">
        <v>3859</v>
      </c>
      <c r="E243" s="832" t="s">
        <v>3860</v>
      </c>
      <c r="F243" s="849"/>
      <c r="G243" s="849"/>
      <c r="H243" s="837">
        <v>0</v>
      </c>
      <c r="I243" s="849">
        <v>2</v>
      </c>
      <c r="J243" s="849">
        <v>572.36</v>
      </c>
      <c r="K243" s="837">
        <v>1</v>
      </c>
      <c r="L243" s="849">
        <v>2</v>
      </c>
      <c r="M243" s="850">
        <v>572.36</v>
      </c>
    </row>
    <row r="244" spans="1:13" ht="14.4" customHeight="1" x14ac:dyDescent="0.3">
      <c r="A244" s="831" t="s">
        <v>2094</v>
      </c>
      <c r="B244" s="832" t="s">
        <v>1756</v>
      </c>
      <c r="C244" s="832" t="s">
        <v>1983</v>
      </c>
      <c r="D244" s="832" t="s">
        <v>1020</v>
      </c>
      <c r="E244" s="832" t="s">
        <v>1984</v>
      </c>
      <c r="F244" s="849"/>
      <c r="G244" s="849"/>
      <c r="H244" s="837">
        <v>0</v>
      </c>
      <c r="I244" s="849">
        <v>3</v>
      </c>
      <c r="J244" s="849">
        <v>463.08000000000004</v>
      </c>
      <c r="K244" s="837">
        <v>1</v>
      </c>
      <c r="L244" s="849">
        <v>3</v>
      </c>
      <c r="M244" s="850">
        <v>463.08000000000004</v>
      </c>
    </row>
    <row r="245" spans="1:13" ht="14.4" customHeight="1" x14ac:dyDescent="0.3">
      <c r="A245" s="831" t="s">
        <v>2094</v>
      </c>
      <c r="B245" s="832" t="s">
        <v>4025</v>
      </c>
      <c r="C245" s="832" t="s">
        <v>3376</v>
      </c>
      <c r="D245" s="832" t="s">
        <v>2866</v>
      </c>
      <c r="E245" s="832" t="s">
        <v>3377</v>
      </c>
      <c r="F245" s="849"/>
      <c r="G245" s="849"/>
      <c r="H245" s="837">
        <v>0</v>
      </c>
      <c r="I245" s="849">
        <v>1</v>
      </c>
      <c r="J245" s="849">
        <v>85.27</v>
      </c>
      <c r="K245" s="837">
        <v>1</v>
      </c>
      <c r="L245" s="849">
        <v>1</v>
      </c>
      <c r="M245" s="850">
        <v>85.27</v>
      </c>
    </row>
    <row r="246" spans="1:13" ht="14.4" customHeight="1" x14ac:dyDescent="0.3">
      <c r="A246" s="831" t="s">
        <v>2094</v>
      </c>
      <c r="B246" s="832" t="s">
        <v>1818</v>
      </c>
      <c r="C246" s="832" t="s">
        <v>1820</v>
      </c>
      <c r="D246" s="832" t="s">
        <v>880</v>
      </c>
      <c r="E246" s="832" t="s">
        <v>882</v>
      </c>
      <c r="F246" s="849"/>
      <c r="G246" s="849"/>
      <c r="H246" s="837"/>
      <c r="I246" s="849">
        <v>2</v>
      </c>
      <c r="J246" s="849">
        <v>0</v>
      </c>
      <c r="K246" s="837"/>
      <c r="L246" s="849">
        <v>2</v>
      </c>
      <c r="M246" s="850">
        <v>0</v>
      </c>
    </row>
    <row r="247" spans="1:13" ht="14.4" customHeight="1" x14ac:dyDescent="0.3">
      <c r="A247" s="831" t="s">
        <v>2094</v>
      </c>
      <c r="B247" s="832" t="s">
        <v>1842</v>
      </c>
      <c r="C247" s="832" t="s">
        <v>3464</v>
      </c>
      <c r="D247" s="832" t="s">
        <v>980</v>
      </c>
      <c r="E247" s="832" t="s">
        <v>3465</v>
      </c>
      <c r="F247" s="849"/>
      <c r="G247" s="849"/>
      <c r="H247" s="837"/>
      <c r="I247" s="849">
        <v>2</v>
      </c>
      <c r="J247" s="849">
        <v>0</v>
      </c>
      <c r="K247" s="837"/>
      <c r="L247" s="849">
        <v>2</v>
      </c>
      <c r="M247" s="850">
        <v>0</v>
      </c>
    </row>
    <row r="248" spans="1:13" ht="14.4" customHeight="1" x14ac:dyDescent="0.3">
      <c r="A248" s="831" t="s">
        <v>2094</v>
      </c>
      <c r="B248" s="832" t="s">
        <v>1842</v>
      </c>
      <c r="C248" s="832" t="s">
        <v>1843</v>
      </c>
      <c r="D248" s="832" t="s">
        <v>980</v>
      </c>
      <c r="E248" s="832" t="s">
        <v>1844</v>
      </c>
      <c r="F248" s="849"/>
      <c r="G248" s="849"/>
      <c r="H248" s="837"/>
      <c r="I248" s="849">
        <v>1</v>
      </c>
      <c r="J248" s="849">
        <v>0</v>
      </c>
      <c r="K248" s="837"/>
      <c r="L248" s="849">
        <v>1</v>
      </c>
      <c r="M248" s="850">
        <v>0</v>
      </c>
    </row>
    <row r="249" spans="1:13" ht="14.4" customHeight="1" x14ac:dyDescent="0.3">
      <c r="A249" s="831" t="s">
        <v>2094</v>
      </c>
      <c r="B249" s="832" t="s">
        <v>4026</v>
      </c>
      <c r="C249" s="832" t="s">
        <v>3848</v>
      </c>
      <c r="D249" s="832" t="s">
        <v>673</v>
      </c>
      <c r="E249" s="832" t="s">
        <v>674</v>
      </c>
      <c r="F249" s="849"/>
      <c r="G249" s="849"/>
      <c r="H249" s="837">
        <v>0</v>
      </c>
      <c r="I249" s="849">
        <v>2</v>
      </c>
      <c r="J249" s="849">
        <v>264</v>
      </c>
      <c r="K249" s="837">
        <v>1</v>
      </c>
      <c r="L249" s="849">
        <v>2</v>
      </c>
      <c r="M249" s="850">
        <v>264</v>
      </c>
    </row>
    <row r="250" spans="1:13" ht="14.4" customHeight="1" x14ac:dyDescent="0.3">
      <c r="A250" s="831" t="s">
        <v>2095</v>
      </c>
      <c r="B250" s="832" t="s">
        <v>1943</v>
      </c>
      <c r="C250" s="832" t="s">
        <v>3753</v>
      </c>
      <c r="D250" s="832" t="s">
        <v>1379</v>
      </c>
      <c r="E250" s="832" t="s">
        <v>3754</v>
      </c>
      <c r="F250" s="849"/>
      <c r="G250" s="849"/>
      <c r="H250" s="837">
        <v>0</v>
      </c>
      <c r="I250" s="849">
        <v>1</v>
      </c>
      <c r="J250" s="849">
        <v>41.63</v>
      </c>
      <c r="K250" s="837">
        <v>1</v>
      </c>
      <c r="L250" s="849">
        <v>1</v>
      </c>
      <c r="M250" s="850">
        <v>41.63</v>
      </c>
    </row>
    <row r="251" spans="1:13" ht="14.4" customHeight="1" x14ac:dyDescent="0.3">
      <c r="A251" s="831" t="s">
        <v>2095</v>
      </c>
      <c r="B251" s="832" t="s">
        <v>1623</v>
      </c>
      <c r="C251" s="832" t="s">
        <v>1866</v>
      </c>
      <c r="D251" s="832" t="s">
        <v>1864</v>
      </c>
      <c r="E251" s="832" t="s">
        <v>1867</v>
      </c>
      <c r="F251" s="849"/>
      <c r="G251" s="849"/>
      <c r="H251" s="837">
        <v>0</v>
      </c>
      <c r="I251" s="849">
        <v>1</v>
      </c>
      <c r="J251" s="849">
        <v>115.18</v>
      </c>
      <c r="K251" s="837">
        <v>1</v>
      </c>
      <c r="L251" s="849">
        <v>1</v>
      </c>
      <c r="M251" s="850">
        <v>115.18</v>
      </c>
    </row>
    <row r="252" spans="1:13" ht="14.4" customHeight="1" x14ac:dyDescent="0.3">
      <c r="A252" s="831" t="s">
        <v>2095</v>
      </c>
      <c r="B252" s="832" t="s">
        <v>1756</v>
      </c>
      <c r="C252" s="832" t="s">
        <v>1757</v>
      </c>
      <c r="D252" s="832" t="s">
        <v>1020</v>
      </c>
      <c r="E252" s="832" t="s">
        <v>1758</v>
      </c>
      <c r="F252" s="849"/>
      <c r="G252" s="849"/>
      <c r="H252" s="837">
        <v>0</v>
      </c>
      <c r="I252" s="849">
        <v>1</v>
      </c>
      <c r="J252" s="849">
        <v>225.06</v>
      </c>
      <c r="K252" s="837">
        <v>1</v>
      </c>
      <c r="L252" s="849">
        <v>1</v>
      </c>
      <c r="M252" s="850">
        <v>225.06</v>
      </c>
    </row>
    <row r="253" spans="1:13" ht="14.4" customHeight="1" x14ac:dyDescent="0.3">
      <c r="A253" s="831" t="s">
        <v>2095</v>
      </c>
      <c r="B253" s="832" t="s">
        <v>1818</v>
      </c>
      <c r="C253" s="832" t="s">
        <v>1820</v>
      </c>
      <c r="D253" s="832" t="s">
        <v>880</v>
      </c>
      <c r="E253" s="832" t="s">
        <v>882</v>
      </c>
      <c r="F253" s="849"/>
      <c r="G253" s="849"/>
      <c r="H253" s="837"/>
      <c r="I253" s="849">
        <v>1</v>
      </c>
      <c r="J253" s="849">
        <v>0</v>
      </c>
      <c r="K253" s="837"/>
      <c r="L253" s="849">
        <v>1</v>
      </c>
      <c r="M253" s="850">
        <v>0</v>
      </c>
    </row>
    <row r="254" spans="1:13" ht="14.4" customHeight="1" x14ac:dyDescent="0.3">
      <c r="A254" s="831" t="s">
        <v>2096</v>
      </c>
      <c r="B254" s="832" t="s">
        <v>1642</v>
      </c>
      <c r="C254" s="832" t="s">
        <v>1953</v>
      </c>
      <c r="D254" s="832" t="s">
        <v>751</v>
      </c>
      <c r="E254" s="832" t="s">
        <v>1954</v>
      </c>
      <c r="F254" s="849"/>
      <c r="G254" s="849"/>
      <c r="H254" s="837">
        <v>0</v>
      </c>
      <c r="I254" s="849">
        <v>1</v>
      </c>
      <c r="J254" s="849">
        <v>1385.62</v>
      </c>
      <c r="K254" s="837">
        <v>1</v>
      </c>
      <c r="L254" s="849">
        <v>1</v>
      </c>
      <c r="M254" s="850">
        <v>1385.62</v>
      </c>
    </row>
    <row r="255" spans="1:13" ht="14.4" customHeight="1" x14ac:dyDescent="0.3">
      <c r="A255" s="831" t="s">
        <v>2096</v>
      </c>
      <c r="B255" s="832" t="s">
        <v>1756</v>
      </c>
      <c r="C255" s="832" t="s">
        <v>1983</v>
      </c>
      <c r="D255" s="832" t="s">
        <v>1020</v>
      </c>
      <c r="E255" s="832" t="s">
        <v>1984</v>
      </c>
      <c r="F255" s="849"/>
      <c r="G255" s="849"/>
      <c r="H255" s="837">
        <v>0</v>
      </c>
      <c r="I255" s="849">
        <v>7</v>
      </c>
      <c r="J255" s="849">
        <v>1080.52</v>
      </c>
      <c r="K255" s="837">
        <v>1</v>
      </c>
      <c r="L255" s="849">
        <v>7</v>
      </c>
      <c r="M255" s="850">
        <v>1080.52</v>
      </c>
    </row>
    <row r="256" spans="1:13" ht="14.4" customHeight="1" x14ac:dyDescent="0.3">
      <c r="A256" s="831" t="s">
        <v>2096</v>
      </c>
      <c r="B256" s="832" t="s">
        <v>1756</v>
      </c>
      <c r="C256" s="832" t="s">
        <v>1757</v>
      </c>
      <c r="D256" s="832" t="s">
        <v>1020</v>
      </c>
      <c r="E256" s="832" t="s">
        <v>1758</v>
      </c>
      <c r="F256" s="849"/>
      <c r="G256" s="849"/>
      <c r="H256" s="837">
        <v>0</v>
      </c>
      <c r="I256" s="849">
        <v>1</v>
      </c>
      <c r="J256" s="849">
        <v>225.06</v>
      </c>
      <c r="K256" s="837">
        <v>1</v>
      </c>
      <c r="L256" s="849">
        <v>1</v>
      </c>
      <c r="M256" s="850">
        <v>225.06</v>
      </c>
    </row>
    <row r="257" spans="1:13" ht="14.4" customHeight="1" x14ac:dyDescent="0.3">
      <c r="A257" s="831" t="s">
        <v>2096</v>
      </c>
      <c r="B257" s="832" t="s">
        <v>1808</v>
      </c>
      <c r="C257" s="832" t="s">
        <v>3623</v>
      </c>
      <c r="D257" s="832" t="s">
        <v>1094</v>
      </c>
      <c r="E257" s="832" t="s">
        <v>1145</v>
      </c>
      <c r="F257" s="849"/>
      <c r="G257" s="849"/>
      <c r="H257" s="837">
        <v>0</v>
      </c>
      <c r="I257" s="849">
        <v>1</v>
      </c>
      <c r="J257" s="849">
        <v>21.76</v>
      </c>
      <c r="K257" s="837">
        <v>1</v>
      </c>
      <c r="L257" s="849">
        <v>1</v>
      </c>
      <c r="M257" s="850">
        <v>21.76</v>
      </c>
    </row>
    <row r="258" spans="1:13" ht="14.4" customHeight="1" x14ac:dyDescent="0.3">
      <c r="A258" s="831" t="s">
        <v>2096</v>
      </c>
      <c r="B258" s="832" t="s">
        <v>1818</v>
      </c>
      <c r="C258" s="832" t="s">
        <v>1820</v>
      </c>
      <c r="D258" s="832" t="s">
        <v>880</v>
      </c>
      <c r="E258" s="832" t="s">
        <v>882</v>
      </c>
      <c r="F258" s="849"/>
      <c r="G258" s="849"/>
      <c r="H258" s="837"/>
      <c r="I258" s="849">
        <v>2</v>
      </c>
      <c r="J258" s="849">
        <v>0</v>
      </c>
      <c r="K258" s="837"/>
      <c r="L258" s="849">
        <v>2</v>
      </c>
      <c r="M258" s="850">
        <v>0</v>
      </c>
    </row>
    <row r="259" spans="1:13" ht="14.4" customHeight="1" x14ac:dyDescent="0.3">
      <c r="A259" s="831" t="s">
        <v>2096</v>
      </c>
      <c r="B259" s="832" t="s">
        <v>1626</v>
      </c>
      <c r="C259" s="832" t="s">
        <v>1627</v>
      </c>
      <c r="D259" s="832" t="s">
        <v>1628</v>
      </c>
      <c r="E259" s="832" t="s">
        <v>1629</v>
      </c>
      <c r="F259" s="849"/>
      <c r="G259" s="849"/>
      <c r="H259" s="837">
        <v>0</v>
      </c>
      <c r="I259" s="849">
        <v>1</v>
      </c>
      <c r="J259" s="849">
        <v>414.07</v>
      </c>
      <c r="K259" s="837">
        <v>1</v>
      </c>
      <c r="L259" s="849">
        <v>1</v>
      </c>
      <c r="M259" s="850">
        <v>414.07</v>
      </c>
    </row>
    <row r="260" spans="1:13" ht="14.4" customHeight="1" x14ac:dyDescent="0.3">
      <c r="A260" s="831" t="s">
        <v>2097</v>
      </c>
      <c r="B260" s="832" t="s">
        <v>1623</v>
      </c>
      <c r="C260" s="832" t="s">
        <v>1866</v>
      </c>
      <c r="D260" s="832" t="s">
        <v>1864</v>
      </c>
      <c r="E260" s="832" t="s">
        <v>1867</v>
      </c>
      <c r="F260" s="849"/>
      <c r="G260" s="849"/>
      <c r="H260" s="837">
        <v>0</v>
      </c>
      <c r="I260" s="849">
        <v>1</v>
      </c>
      <c r="J260" s="849">
        <v>115.18</v>
      </c>
      <c r="K260" s="837">
        <v>1</v>
      </c>
      <c r="L260" s="849">
        <v>1</v>
      </c>
      <c r="M260" s="850">
        <v>115.18</v>
      </c>
    </row>
    <row r="261" spans="1:13" ht="14.4" customHeight="1" x14ac:dyDescent="0.3">
      <c r="A261" s="831" t="s">
        <v>2097</v>
      </c>
      <c r="B261" s="832" t="s">
        <v>1642</v>
      </c>
      <c r="C261" s="832" t="s">
        <v>2781</v>
      </c>
      <c r="D261" s="832" t="s">
        <v>749</v>
      </c>
      <c r="E261" s="832" t="s">
        <v>2782</v>
      </c>
      <c r="F261" s="849"/>
      <c r="G261" s="849"/>
      <c r="H261" s="837">
        <v>0</v>
      </c>
      <c r="I261" s="849">
        <v>1</v>
      </c>
      <c r="J261" s="849">
        <v>368.16</v>
      </c>
      <c r="K261" s="837">
        <v>1</v>
      </c>
      <c r="L261" s="849">
        <v>1</v>
      </c>
      <c r="M261" s="850">
        <v>368.16</v>
      </c>
    </row>
    <row r="262" spans="1:13" ht="14.4" customHeight="1" x14ac:dyDescent="0.3">
      <c r="A262" s="831" t="s">
        <v>2097</v>
      </c>
      <c r="B262" s="832" t="s">
        <v>1642</v>
      </c>
      <c r="C262" s="832" t="s">
        <v>1647</v>
      </c>
      <c r="D262" s="832" t="s">
        <v>749</v>
      </c>
      <c r="E262" s="832" t="s">
        <v>1648</v>
      </c>
      <c r="F262" s="849"/>
      <c r="G262" s="849"/>
      <c r="H262" s="837">
        <v>0</v>
      </c>
      <c r="I262" s="849">
        <v>1</v>
      </c>
      <c r="J262" s="849">
        <v>490.89</v>
      </c>
      <c r="K262" s="837">
        <v>1</v>
      </c>
      <c r="L262" s="849">
        <v>1</v>
      </c>
      <c r="M262" s="850">
        <v>490.89</v>
      </c>
    </row>
    <row r="263" spans="1:13" ht="14.4" customHeight="1" x14ac:dyDescent="0.3">
      <c r="A263" s="831" t="s">
        <v>2097</v>
      </c>
      <c r="B263" s="832" t="s">
        <v>1756</v>
      </c>
      <c r="C263" s="832" t="s">
        <v>1983</v>
      </c>
      <c r="D263" s="832" t="s">
        <v>1020</v>
      </c>
      <c r="E263" s="832" t="s">
        <v>1984</v>
      </c>
      <c r="F263" s="849"/>
      <c r="G263" s="849"/>
      <c r="H263" s="837">
        <v>0</v>
      </c>
      <c r="I263" s="849">
        <v>1</v>
      </c>
      <c r="J263" s="849">
        <v>154.36000000000001</v>
      </c>
      <c r="K263" s="837">
        <v>1</v>
      </c>
      <c r="L263" s="849">
        <v>1</v>
      </c>
      <c r="M263" s="850">
        <v>154.36000000000001</v>
      </c>
    </row>
    <row r="264" spans="1:13" ht="14.4" customHeight="1" x14ac:dyDescent="0.3">
      <c r="A264" s="831" t="s">
        <v>2097</v>
      </c>
      <c r="B264" s="832" t="s">
        <v>1626</v>
      </c>
      <c r="C264" s="832" t="s">
        <v>1868</v>
      </c>
      <c r="D264" s="832" t="s">
        <v>1628</v>
      </c>
      <c r="E264" s="832" t="s">
        <v>1869</v>
      </c>
      <c r="F264" s="849"/>
      <c r="G264" s="849"/>
      <c r="H264" s="837">
        <v>0</v>
      </c>
      <c r="I264" s="849">
        <v>1</v>
      </c>
      <c r="J264" s="849">
        <v>165.63</v>
      </c>
      <c r="K264" s="837">
        <v>1</v>
      </c>
      <c r="L264" s="849">
        <v>1</v>
      </c>
      <c r="M264" s="850">
        <v>165.63</v>
      </c>
    </row>
    <row r="265" spans="1:13" ht="14.4" customHeight="1" x14ac:dyDescent="0.3">
      <c r="A265" s="831" t="s">
        <v>2098</v>
      </c>
      <c r="B265" s="832" t="s">
        <v>1642</v>
      </c>
      <c r="C265" s="832" t="s">
        <v>1953</v>
      </c>
      <c r="D265" s="832" t="s">
        <v>751</v>
      </c>
      <c r="E265" s="832" t="s">
        <v>1954</v>
      </c>
      <c r="F265" s="849"/>
      <c r="G265" s="849"/>
      <c r="H265" s="837">
        <v>0</v>
      </c>
      <c r="I265" s="849">
        <v>1</v>
      </c>
      <c r="J265" s="849">
        <v>1385.62</v>
      </c>
      <c r="K265" s="837">
        <v>1</v>
      </c>
      <c r="L265" s="849">
        <v>1</v>
      </c>
      <c r="M265" s="850">
        <v>1385.62</v>
      </c>
    </row>
    <row r="266" spans="1:13" ht="14.4" customHeight="1" x14ac:dyDescent="0.3">
      <c r="A266" s="831" t="s">
        <v>2098</v>
      </c>
      <c r="B266" s="832" t="s">
        <v>1642</v>
      </c>
      <c r="C266" s="832" t="s">
        <v>3647</v>
      </c>
      <c r="D266" s="832" t="s">
        <v>751</v>
      </c>
      <c r="E266" s="832" t="s">
        <v>3648</v>
      </c>
      <c r="F266" s="849"/>
      <c r="G266" s="849"/>
      <c r="H266" s="837">
        <v>0</v>
      </c>
      <c r="I266" s="849">
        <v>5</v>
      </c>
      <c r="J266" s="849">
        <v>1385.6</v>
      </c>
      <c r="K266" s="837">
        <v>1</v>
      </c>
      <c r="L266" s="849">
        <v>5</v>
      </c>
      <c r="M266" s="850">
        <v>1385.6</v>
      </c>
    </row>
    <row r="267" spans="1:13" ht="14.4" customHeight="1" x14ac:dyDescent="0.3">
      <c r="A267" s="831" t="s">
        <v>2098</v>
      </c>
      <c r="B267" s="832" t="s">
        <v>1756</v>
      </c>
      <c r="C267" s="832" t="s">
        <v>1983</v>
      </c>
      <c r="D267" s="832" t="s">
        <v>1020</v>
      </c>
      <c r="E267" s="832" t="s">
        <v>1984</v>
      </c>
      <c r="F267" s="849"/>
      <c r="G267" s="849"/>
      <c r="H267" s="837">
        <v>0</v>
      </c>
      <c r="I267" s="849">
        <v>1</v>
      </c>
      <c r="J267" s="849">
        <v>154.36000000000001</v>
      </c>
      <c r="K267" s="837">
        <v>1</v>
      </c>
      <c r="L267" s="849">
        <v>1</v>
      </c>
      <c r="M267" s="850">
        <v>154.36000000000001</v>
      </c>
    </row>
    <row r="268" spans="1:13" ht="14.4" customHeight="1" x14ac:dyDescent="0.3">
      <c r="A268" s="831" t="s">
        <v>2098</v>
      </c>
      <c r="B268" s="832" t="s">
        <v>4020</v>
      </c>
      <c r="C268" s="832" t="s">
        <v>2205</v>
      </c>
      <c r="D268" s="832" t="s">
        <v>2206</v>
      </c>
      <c r="E268" s="832" t="s">
        <v>2207</v>
      </c>
      <c r="F268" s="849"/>
      <c r="G268" s="849"/>
      <c r="H268" s="837">
        <v>0</v>
      </c>
      <c r="I268" s="849">
        <v>1</v>
      </c>
      <c r="J268" s="849">
        <v>119.7</v>
      </c>
      <c r="K268" s="837">
        <v>1</v>
      </c>
      <c r="L268" s="849">
        <v>1</v>
      </c>
      <c r="M268" s="850">
        <v>119.7</v>
      </c>
    </row>
    <row r="269" spans="1:13" ht="14.4" customHeight="1" x14ac:dyDescent="0.3">
      <c r="A269" s="831" t="s">
        <v>2098</v>
      </c>
      <c r="B269" s="832" t="s">
        <v>1818</v>
      </c>
      <c r="C269" s="832" t="s">
        <v>1820</v>
      </c>
      <c r="D269" s="832" t="s">
        <v>880</v>
      </c>
      <c r="E269" s="832" t="s">
        <v>882</v>
      </c>
      <c r="F269" s="849"/>
      <c r="G269" s="849"/>
      <c r="H269" s="837"/>
      <c r="I269" s="849">
        <v>2</v>
      </c>
      <c r="J269" s="849">
        <v>0</v>
      </c>
      <c r="K269" s="837"/>
      <c r="L269" s="849">
        <v>2</v>
      </c>
      <c r="M269" s="850">
        <v>0</v>
      </c>
    </row>
    <row r="270" spans="1:13" ht="14.4" customHeight="1" x14ac:dyDescent="0.3">
      <c r="A270" s="831" t="s">
        <v>2098</v>
      </c>
      <c r="B270" s="832" t="s">
        <v>1861</v>
      </c>
      <c r="C270" s="832" t="s">
        <v>3649</v>
      </c>
      <c r="D270" s="832" t="s">
        <v>3650</v>
      </c>
      <c r="E270" s="832" t="s">
        <v>754</v>
      </c>
      <c r="F270" s="849"/>
      <c r="G270" s="849"/>
      <c r="H270" s="837">
        <v>0</v>
      </c>
      <c r="I270" s="849">
        <v>20</v>
      </c>
      <c r="J270" s="849">
        <v>2546.8000000000002</v>
      </c>
      <c r="K270" s="837">
        <v>1</v>
      </c>
      <c r="L270" s="849">
        <v>20</v>
      </c>
      <c r="M270" s="850">
        <v>2546.8000000000002</v>
      </c>
    </row>
    <row r="271" spans="1:13" ht="14.4" customHeight="1" x14ac:dyDescent="0.3">
      <c r="A271" s="831" t="s">
        <v>2098</v>
      </c>
      <c r="B271" s="832" t="s">
        <v>1861</v>
      </c>
      <c r="C271" s="832" t="s">
        <v>3980</v>
      </c>
      <c r="D271" s="832" t="s">
        <v>3981</v>
      </c>
      <c r="E271" s="832" t="s">
        <v>754</v>
      </c>
      <c r="F271" s="849"/>
      <c r="G271" s="849"/>
      <c r="H271" s="837">
        <v>0</v>
      </c>
      <c r="I271" s="849">
        <v>1</v>
      </c>
      <c r="J271" s="849">
        <v>127.34</v>
      </c>
      <c r="K271" s="837">
        <v>1</v>
      </c>
      <c r="L271" s="849">
        <v>1</v>
      </c>
      <c r="M271" s="850">
        <v>127.34</v>
      </c>
    </row>
    <row r="272" spans="1:13" ht="14.4" customHeight="1" x14ac:dyDescent="0.3">
      <c r="A272" s="831" t="s">
        <v>2098</v>
      </c>
      <c r="B272" s="832" t="s">
        <v>1861</v>
      </c>
      <c r="C272" s="832" t="s">
        <v>3338</v>
      </c>
      <c r="D272" s="832" t="s">
        <v>3339</v>
      </c>
      <c r="E272" s="832" t="s">
        <v>3340</v>
      </c>
      <c r="F272" s="849"/>
      <c r="G272" s="849"/>
      <c r="H272" s="837">
        <v>0</v>
      </c>
      <c r="I272" s="849">
        <v>34</v>
      </c>
      <c r="J272" s="849">
        <v>6604.84</v>
      </c>
      <c r="K272" s="837">
        <v>1</v>
      </c>
      <c r="L272" s="849">
        <v>34</v>
      </c>
      <c r="M272" s="850">
        <v>6604.84</v>
      </c>
    </row>
    <row r="273" spans="1:13" ht="14.4" customHeight="1" x14ac:dyDescent="0.3">
      <c r="A273" s="831" t="s">
        <v>2098</v>
      </c>
      <c r="B273" s="832" t="s">
        <v>1861</v>
      </c>
      <c r="C273" s="832" t="s">
        <v>1862</v>
      </c>
      <c r="D273" s="832" t="s">
        <v>1002</v>
      </c>
      <c r="E273" s="832" t="s">
        <v>996</v>
      </c>
      <c r="F273" s="849"/>
      <c r="G273" s="849"/>
      <c r="H273" s="837">
        <v>0</v>
      </c>
      <c r="I273" s="849">
        <v>12</v>
      </c>
      <c r="J273" s="849">
        <v>2866.68</v>
      </c>
      <c r="K273" s="837">
        <v>1</v>
      </c>
      <c r="L273" s="849">
        <v>12</v>
      </c>
      <c r="M273" s="850">
        <v>2866.68</v>
      </c>
    </row>
    <row r="274" spans="1:13" ht="14.4" customHeight="1" x14ac:dyDescent="0.3">
      <c r="A274" s="831" t="s">
        <v>2098</v>
      </c>
      <c r="B274" s="832" t="s">
        <v>1861</v>
      </c>
      <c r="C274" s="832" t="s">
        <v>3984</v>
      </c>
      <c r="D274" s="832" t="s">
        <v>3985</v>
      </c>
      <c r="E274" s="832" t="s">
        <v>3986</v>
      </c>
      <c r="F274" s="849">
        <v>20</v>
      </c>
      <c r="G274" s="849">
        <v>863.40000000000009</v>
      </c>
      <c r="H274" s="837">
        <v>1</v>
      </c>
      <c r="I274" s="849"/>
      <c r="J274" s="849"/>
      <c r="K274" s="837">
        <v>0</v>
      </c>
      <c r="L274" s="849">
        <v>20</v>
      </c>
      <c r="M274" s="850">
        <v>863.40000000000009</v>
      </c>
    </row>
    <row r="275" spans="1:13" ht="14.4" customHeight="1" x14ac:dyDescent="0.3">
      <c r="A275" s="831" t="s">
        <v>2098</v>
      </c>
      <c r="B275" s="832" t="s">
        <v>1626</v>
      </c>
      <c r="C275" s="832" t="s">
        <v>1627</v>
      </c>
      <c r="D275" s="832" t="s">
        <v>1628</v>
      </c>
      <c r="E275" s="832" t="s">
        <v>1629</v>
      </c>
      <c r="F275" s="849"/>
      <c r="G275" s="849"/>
      <c r="H275" s="837">
        <v>0</v>
      </c>
      <c r="I275" s="849">
        <v>6</v>
      </c>
      <c r="J275" s="849">
        <v>2484.42</v>
      </c>
      <c r="K275" s="837">
        <v>1</v>
      </c>
      <c r="L275" s="849">
        <v>6</v>
      </c>
      <c r="M275" s="850">
        <v>2484.42</v>
      </c>
    </row>
    <row r="276" spans="1:13" ht="14.4" customHeight="1" x14ac:dyDescent="0.3">
      <c r="A276" s="831" t="s">
        <v>2099</v>
      </c>
      <c r="B276" s="832" t="s">
        <v>1871</v>
      </c>
      <c r="C276" s="832" t="s">
        <v>3347</v>
      </c>
      <c r="D276" s="832" t="s">
        <v>3348</v>
      </c>
      <c r="E276" s="832" t="s">
        <v>3349</v>
      </c>
      <c r="F276" s="849">
        <v>1</v>
      </c>
      <c r="G276" s="849">
        <v>300.33</v>
      </c>
      <c r="H276" s="837">
        <v>1</v>
      </c>
      <c r="I276" s="849"/>
      <c r="J276" s="849"/>
      <c r="K276" s="837">
        <v>0</v>
      </c>
      <c r="L276" s="849">
        <v>1</v>
      </c>
      <c r="M276" s="850">
        <v>300.33</v>
      </c>
    </row>
    <row r="277" spans="1:13" ht="14.4" customHeight="1" x14ac:dyDescent="0.3">
      <c r="A277" s="831" t="s">
        <v>2099</v>
      </c>
      <c r="B277" s="832" t="s">
        <v>1871</v>
      </c>
      <c r="C277" s="832" t="s">
        <v>3673</v>
      </c>
      <c r="D277" s="832" t="s">
        <v>3348</v>
      </c>
      <c r="E277" s="832" t="s">
        <v>3349</v>
      </c>
      <c r="F277" s="849">
        <v>1</v>
      </c>
      <c r="G277" s="849">
        <v>300.33</v>
      </c>
      <c r="H277" s="837">
        <v>1</v>
      </c>
      <c r="I277" s="849"/>
      <c r="J277" s="849"/>
      <c r="K277" s="837">
        <v>0</v>
      </c>
      <c r="L277" s="849">
        <v>1</v>
      </c>
      <c r="M277" s="850">
        <v>300.33</v>
      </c>
    </row>
    <row r="278" spans="1:13" ht="14.4" customHeight="1" x14ac:dyDescent="0.3">
      <c r="A278" s="831" t="s">
        <v>2099</v>
      </c>
      <c r="B278" s="832" t="s">
        <v>1673</v>
      </c>
      <c r="C278" s="832" t="s">
        <v>3657</v>
      </c>
      <c r="D278" s="832" t="s">
        <v>3658</v>
      </c>
      <c r="E278" s="832" t="s">
        <v>3659</v>
      </c>
      <c r="F278" s="849">
        <v>2</v>
      </c>
      <c r="G278" s="849">
        <v>117.04</v>
      </c>
      <c r="H278" s="837">
        <v>1</v>
      </c>
      <c r="I278" s="849"/>
      <c r="J278" s="849"/>
      <c r="K278" s="837">
        <v>0</v>
      </c>
      <c r="L278" s="849">
        <v>2</v>
      </c>
      <c r="M278" s="850">
        <v>117.04</v>
      </c>
    </row>
    <row r="279" spans="1:13" ht="14.4" customHeight="1" x14ac:dyDescent="0.3">
      <c r="A279" s="831" t="s">
        <v>2099</v>
      </c>
      <c r="B279" s="832" t="s">
        <v>1725</v>
      </c>
      <c r="C279" s="832" t="s">
        <v>3680</v>
      </c>
      <c r="D279" s="832" t="s">
        <v>3365</v>
      </c>
      <c r="E279" s="832" t="s">
        <v>1903</v>
      </c>
      <c r="F279" s="849">
        <v>2</v>
      </c>
      <c r="G279" s="849">
        <v>1323.24</v>
      </c>
      <c r="H279" s="837">
        <v>1</v>
      </c>
      <c r="I279" s="849"/>
      <c r="J279" s="849"/>
      <c r="K279" s="837">
        <v>0</v>
      </c>
      <c r="L279" s="849">
        <v>2</v>
      </c>
      <c r="M279" s="850">
        <v>1323.24</v>
      </c>
    </row>
    <row r="280" spans="1:13" ht="14.4" customHeight="1" x14ac:dyDescent="0.3">
      <c r="A280" s="831" t="s">
        <v>2099</v>
      </c>
      <c r="B280" s="832" t="s">
        <v>4029</v>
      </c>
      <c r="C280" s="832" t="s">
        <v>3667</v>
      </c>
      <c r="D280" s="832" t="s">
        <v>3668</v>
      </c>
      <c r="E280" s="832" t="s">
        <v>3669</v>
      </c>
      <c r="F280" s="849">
        <v>2</v>
      </c>
      <c r="G280" s="849">
        <v>833.04</v>
      </c>
      <c r="H280" s="837">
        <v>1</v>
      </c>
      <c r="I280" s="849"/>
      <c r="J280" s="849"/>
      <c r="K280" s="837">
        <v>0</v>
      </c>
      <c r="L280" s="849">
        <v>2</v>
      </c>
      <c r="M280" s="850">
        <v>833.04</v>
      </c>
    </row>
    <row r="281" spans="1:13" ht="14.4" customHeight="1" x14ac:dyDescent="0.3">
      <c r="A281" s="831" t="s">
        <v>2099</v>
      </c>
      <c r="B281" s="832" t="s">
        <v>4029</v>
      </c>
      <c r="C281" s="832" t="s">
        <v>3670</v>
      </c>
      <c r="D281" s="832" t="s">
        <v>3671</v>
      </c>
      <c r="E281" s="832" t="s">
        <v>3672</v>
      </c>
      <c r="F281" s="849"/>
      <c r="G281" s="849"/>
      <c r="H281" s="837">
        <v>0</v>
      </c>
      <c r="I281" s="849">
        <v>2</v>
      </c>
      <c r="J281" s="849">
        <v>833.04</v>
      </c>
      <c r="K281" s="837">
        <v>1</v>
      </c>
      <c r="L281" s="849">
        <v>2</v>
      </c>
      <c r="M281" s="850">
        <v>833.04</v>
      </c>
    </row>
    <row r="282" spans="1:13" ht="14.4" customHeight="1" x14ac:dyDescent="0.3">
      <c r="A282" s="831" t="s">
        <v>2099</v>
      </c>
      <c r="B282" s="832" t="s">
        <v>4030</v>
      </c>
      <c r="C282" s="832" t="s">
        <v>3663</v>
      </c>
      <c r="D282" s="832" t="s">
        <v>3664</v>
      </c>
      <c r="E282" s="832" t="s">
        <v>3665</v>
      </c>
      <c r="F282" s="849">
        <v>2</v>
      </c>
      <c r="G282" s="849">
        <v>6961.3</v>
      </c>
      <c r="H282" s="837">
        <v>1</v>
      </c>
      <c r="I282" s="849"/>
      <c r="J282" s="849"/>
      <c r="K282" s="837">
        <v>0</v>
      </c>
      <c r="L282" s="849">
        <v>2</v>
      </c>
      <c r="M282" s="850">
        <v>6961.3</v>
      </c>
    </row>
    <row r="283" spans="1:13" ht="14.4" customHeight="1" x14ac:dyDescent="0.3">
      <c r="A283" s="831" t="s">
        <v>2099</v>
      </c>
      <c r="B283" s="832" t="s">
        <v>1756</v>
      </c>
      <c r="C283" s="832" t="s">
        <v>1757</v>
      </c>
      <c r="D283" s="832" t="s">
        <v>1020</v>
      </c>
      <c r="E283" s="832" t="s">
        <v>1758</v>
      </c>
      <c r="F283" s="849"/>
      <c r="G283" s="849"/>
      <c r="H283" s="837">
        <v>0</v>
      </c>
      <c r="I283" s="849">
        <v>2</v>
      </c>
      <c r="J283" s="849">
        <v>450.12</v>
      </c>
      <c r="K283" s="837">
        <v>1</v>
      </c>
      <c r="L283" s="849">
        <v>2</v>
      </c>
      <c r="M283" s="850">
        <v>450.12</v>
      </c>
    </row>
    <row r="284" spans="1:13" ht="14.4" customHeight="1" x14ac:dyDescent="0.3">
      <c r="A284" s="831" t="s">
        <v>2099</v>
      </c>
      <c r="B284" s="832" t="s">
        <v>4025</v>
      </c>
      <c r="C284" s="832" t="s">
        <v>3660</v>
      </c>
      <c r="D284" s="832" t="s">
        <v>3661</v>
      </c>
      <c r="E284" s="832" t="s">
        <v>1038</v>
      </c>
      <c r="F284" s="849">
        <v>2</v>
      </c>
      <c r="G284" s="849">
        <v>341.04</v>
      </c>
      <c r="H284" s="837">
        <v>1</v>
      </c>
      <c r="I284" s="849"/>
      <c r="J284" s="849"/>
      <c r="K284" s="837">
        <v>0</v>
      </c>
      <c r="L284" s="849">
        <v>2</v>
      </c>
      <c r="M284" s="850">
        <v>341.04</v>
      </c>
    </row>
    <row r="285" spans="1:13" ht="14.4" customHeight="1" x14ac:dyDescent="0.3">
      <c r="A285" s="831" t="s">
        <v>2099</v>
      </c>
      <c r="B285" s="832" t="s">
        <v>1808</v>
      </c>
      <c r="C285" s="832" t="s">
        <v>1986</v>
      </c>
      <c r="D285" s="832" t="s">
        <v>1092</v>
      </c>
      <c r="E285" s="832" t="s">
        <v>1277</v>
      </c>
      <c r="F285" s="849">
        <v>1</v>
      </c>
      <c r="G285" s="849">
        <v>72.55</v>
      </c>
      <c r="H285" s="837">
        <v>1</v>
      </c>
      <c r="I285" s="849"/>
      <c r="J285" s="849"/>
      <c r="K285" s="837">
        <v>0</v>
      </c>
      <c r="L285" s="849">
        <v>1</v>
      </c>
      <c r="M285" s="850">
        <v>72.55</v>
      </c>
    </row>
    <row r="286" spans="1:13" ht="14.4" customHeight="1" x14ac:dyDescent="0.3">
      <c r="A286" s="831" t="s">
        <v>2099</v>
      </c>
      <c r="B286" s="832" t="s">
        <v>1818</v>
      </c>
      <c r="C286" s="832" t="s">
        <v>1820</v>
      </c>
      <c r="D286" s="832" t="s">
        <v>880</v>
      </c>
      <c r="E286" s="832" t="s">
        <v>882</v>
      </c>
      <c r="F286" s="849"/>
      <c r="G286" s="849"/>
      <c r="H286" s="837"/>
      <c r="I286" s="849">
        <v>1</v>
      </c>
      <c r="J286" s="849">
        <v>0</v>
      </c>
      <c r="K286" s="837"/>
      <c r="L286" s="849">
        <v>1</v>
      </c>
      <c r="M286" s="850">
        <v>0</v>
      </c>
    </row>
    <row r="287" spans="1:13" ht="14.4" customHeight="1" x14ac:dyDescent="0.3">
      <c r="A287" s="831" t="s">
        <v>2101</v>
      </c>
      <c r="B287" s="832" t="s">
        <v>1623</v>
      </c>
      <c r="C287" s="832" t="s">
        <v>2914</v>
      </c>
      <c r="D287" s="832" t="s">
        <v>1864</v>
      </c>
      <c r="E287" s="832" t="s">
        <v>2915</v>
      </c>
      <c r="F287" s="849"/>
      <c r="G287" s="849"/>
      <c r="H287" s="837">
        <v>0</v>
      </c>
      <c r="I287" s="849">
        <v>1</v>
      </c>
      <c r="J287" s="849">
        <v>57.6</v>
      </c>
      <c r="K287" s="837">
        <v>1</v>
      </c>
      <c r="L287" s="849">
        <v>1</v>
      </c>
      <c r="M287" s="850">
        <v>57.6</v>
      </c>
    </row>
    <row r="288" spans="1:13" ht="14.4" customHeight="1" x14ac:dyDescent="0.3">
      <c r="A288" s="831" t="s">
        <v>2101</v>
      </c>
      <c r="B288" s="832" t="s">
        <v>1946</v>
      </c>
      <c r="C288" s="832" t="s">
        <v>1947</v>
      </c>
      <c r="D288" s="832" t="s">
        <v>1381</v>
      </c>
      <c r="E288" s="832" t="s">
        <v>1948</v>
      </c>
      <c r="F288" s="849"/>
      <c r="G288" s="849"/>
      <c r="H288" s="837"/>
      <c r="I288" s="849">
        <v>3</v>
      </c>
      <c r="J288" s="849">
        <v>0</v>
      </c>
      <c r="K288" s="837"/>
      <c r="L288" s="849">
        <v>3</v>
      </c>
      <c r="M288" s="850">
        <v>0</v>
      </c>
    </row>
    <row r="289" spans="1:13" ht="14.4" customHeight="1" x14ac:dyDescent="0.3">
      <c r="A289" s="831" t="s">
        <v>2101</v>
      </c>
      <c r="B289" s="832" t="s">
        <v>1642</v>
      </c>
      <c r="C289" s="832" t="s">
        <v>1953</v>
      </c>
      <c r="D289" s="832" t="s">
        <v>751</v>
      </c>
      <c r="E289" s="832" t="s">
        <v>1954</v>
      </c>
      <c r="F289" s="849"/>
      <c r="G289" s="849"/>
      <c r="H289" s="837">
        <v>0</v>
      </c>
      <c r="I289" s="849">
        <v>1</v>
      </c>
      <c r="J289" s="849">
        <v>1385.62</v>
      </c>
      <c r="K289" s="837">
        <v>1</v>
      </c>
      <c r="L289" s="849">
        <v>1</v>
      </c>
      <c r="M289" s="850">
        <v>1385.62</v>
      </c>
    </row>
    <row r="290" spans="1:13" ht="14.4" customHeight="1" x14ac:dyDescent="0.3">
      <c r="A290" s="831" t="s">
        <v>2101</v>
      </c>
      <c r="B290" s="832" t="s">
        <v>1642</v>
      </c>
      <c r="C290" s="832" t="s">
        <v>2156</v>
      </c>
      <c r="D290" s="832" t="s">
        <v>749</v>
      </c>
      <c r="E290" s="832" t="s">
        <v>2157</v>
      </c>
      <c r="F290" s="849"/>
      <c r="G290" s="849"/>
      <c r="H290" s="837">
        <v>0</v>
      </c>
      <c r="I290" s="849">
        <v>1</v>
      </c>
      <c r="J290" s="849">
        <v>923.74</v>
      </c>
      <c r="K290" s="837">
        <v>1</v>
      </c>
      <c r="L290" s="849">
        <v>1</v>
      </c>
      <c r="M290" s="850">
        <v>923.74</v>
      </c>
    </row>
    <row r="291" spans="1:13" ht="14.4" customHeight="1" x14ac:dyDescent="0.3">
      <c r="A291" s="831" t="s">
        <v>2101</v>
      </c>
      <c r="B291" s="832" t="s">
        <v>1756</v>
      </c>
      <c r="C291" s="832" t="s">
        <v>1983</v>
      </c>
      <c r="D291" s="832" t="s">
        <v>1020</v>
      </c>
      <c r="E291" s="832" t="s">
        <v>1984</v>
      </c>
      <c r="F291" s="849"/>
      <c r="G291" s="849"/>
      <c r="H291" s="837">
        <v>0</v>
      </c>
      <c r="I291" s="849">
        <v>5</v>
      </c>
      <c r="J291" s="849">
        <v>771.80000000000007</v>
      </c>
      <c r="K291" s="837">
        <v>1</v>
      </c>
      <c r="L291" s="849">
        <v>5</v>
      </c>
      <c r="M291" s="850">
        <v>771.80000000000007</v>
      </c>
    </row>
    <row r="292" spans="1:13" ht="14.4" customHeight="1" x14ac:dyDescent="0.3">
      <c r="A292" s="831" t="s">
        <v>2101</v>
      </c>
      <c r="B292" s="832" t="s">
        <v>1818</v>
      </c>
      <c r="C292" s="832" t="s">
        <v>1820</v>
      </c>
      <c r="D292" s="832" t="s">
        <v>880</v>
      </c>
      <c r="E292" s="832" t="s">
        <v>882</v>
      </c>
      <c r="F292" s="849"/>
      <c r="G292" s="849"/>
      <c r="H292" s="837"/>
      <c r="I292" s="849">
        <v>4</v>
      </c>
      <c r="J292" s="849">
        <v>0</v>
      </c>
      <c r="K292" s="837"/>
      <c r="L292" s="849">
        <v>4</v>
      </c>
      <c r="M292" s="850">
        <v>0</v>
      </c>
    </row>
    <row r="293" spans="1:13" ht="14.4" customHeight="1" x14ac:dyDescent="0.3">
      <c r="A293" s="831" t="s">
        <v>2101</v>
      </c>
      <c r="B293" s="832" t="s">
        <v>1626</v>
      </c>
      <c r="C293" s="832" t="s">
        <v>1627</v>
      </c>
      <c r="D293" s="832" t="s">
        <v>1628</v>
      </c>
      <c r="E293" s="832" t="s">
        <v>1629</v>
      </c>
      <c r="F293" s="849"/>
      <c r="G293" s="849"/>
      <c r="H293" s="837">
        <v>0</v>
      </c>
      <c r="I293" s="849">
        <v>9</v>
      </c>
      <c r="J293" s="849">
        <v>3726.63</v>
      </c>
      <c r="K293" s="837">
        <v>1</v>
      </c>
      <c r="L293" s="849">
        <v>9</v>
      </c>
      <c r="M293" s="850">
        <v>3726.63</v>
      </c>
    </row>
    <row r="294" spans="1:13" ht="14.4" customHeight="1" x14ac:dyDescent="0.3">
      <c r="A294" s="831" t="s">
        <v>2102</v>
      </c>
      <c r="B294" s="832" t="s">
        <v>1838</v>
      </c>
      <c r="C294" s="832" t="s">
        <v>1839</v>
      </c>
      <c r="D294" s="832" t="s">
        <v>1840</v>
      </c>
      <c r="E294" s="832" t="s">
        <v>1841</v>
      </c>
      <c r="F294" s="849"/>
      <c r="G294" s="849"/>
      <c r="H294" s="837">
        <v>0</v>
      </c>
      <c r="I294" s="849">
        <v>1</v>
      </c>
      <c r="J294" s="849">
        <v>4.7</v>
      </c>
      <c r="K294" s="837">
        <v>1</v>
      </c>
      <c r="L294" s="849">
        <v>1</v>
      </c>
      <c r="M294" s="850">
        <v>4.7</v>
      </c>
    </row>
    <row r="295" spans="1:13" ht="14.4" customHeight="1" x14ac:dyDescent="0.3">
      <c r="A295" s="831" t="s">
        <v>2103</v>
      </c>
      <c r="B295" s="832" t="s">
        <v>1642</v>
      </c>
      <c r="C295" s="832" t="s">
        <v>2123</v>
      </c>
      <c r="D295" s="832" t="s">
        <v>749</v>
      </c>
      <c r="E295" s="832" t="s">
        <v>2124</v>
      </c>
      <c r="F295" s="849"/>
      <c r="G295" s="849"/>
      <c r="H295" s="837">
        <v>0</v>
      </c>
      <c r="I295" s="849">
        <v>2</v>
      </c>
      <c r="J295" s="849">
        <v>1472.66</v>
      </c>
      <c r="K295" s="837">
        <v>1</v>
      </c>
      <c r="L295" s="849">
        <v>2</v>
      </c>
      <c r="M295" s="850">
        <v>1472.66</v>
      </c>
    </row>
    <row r="296" spans="1:13" ht="14.4" customHeight="1" x14ac:dyDescent="0.3">
      <c r="A296" s="831" t="s">
        <v>2103</v>
      </c>
      <c r="B296" s="832" t="s">
        <v>1642</v>
      </c>
      <c r="C296" s="832" t="s">
        <v>1647</v>
      </c>
      <c r="D296" s="832" t="s">
        <v>749</v>
      </c>
      <c r="E296" s="832" t="s">
        <v>1648</v>
      </c>
      <c r="F296" s="849"/>
      <c r="G296" s="849"/>
      <c r="H296" s="837">
        <v>0</v>
      </c>
      <c r="I296" s="849">
        <v>1</v>
      </c>
      <c r="J296" s="849">
        <v>490.89</v>
      </c>
      <c r="K296" s="837">
        <v>1</v>
      </c>
      <c r="L296" s="849">
        <v>1</v>
      </c>
      <c r="M296" s="850">
        <v>490.89</v>
      </c>
    </row>
    <row r="297" spans="1:13" ht="14.4" customHeight="1" x14ac:dyDescent="0.3">
      <c r="A297" s="831" t="s">
        <v>2103</v>
      </c>
      <c r="B297" s="832" t="s">
        <v>1642</v>
      </c>
      <c r="C297" s="832" t="s">
        <v>2156</v>
      </c>
      <c r="D297" s="832" t="s">
        <v>749</v>
      </c>
      <c r="E297" s="832" t="s">
        <v>2157</v>
      </c>
      <c r="F297" s="849"/>
      <c r="G297" s="849"/>
      <c r="H297" s="837">
        <v>0</v>
      </c>
      <c r="I297" s="849">
        <v>1</v>
      </c>
      <c r="J297" s="849">
        <v>923.74</v>
      </c>
      <c r="K297" s="837">
        <v>1</v>
      </c>
      <c r="L297" s="849">
        <v>1</v>
      </c>
      <c r="M297" s="850">
        <v>923.74</v>
      </c>
    </row>
    <row r="298" spans="1:13" ht="14.4" customHeight="1" x14ac:dyDescent="0.3">
      <c r="A298" s="831" t="s">
        <v>2103</v>
      </c>
      <c r="B298" s="832" t="s">
        <v>1871</v>
      </c>
      <c r="C298" s="832" t="s">
        <v>3347</v>
      </c>
      <c r="D298" s="832" t="s">
        <v>3348</v>
      </c>
      <c r="E298" s="832" t="s">
        <v>3349</v>
      </c>
      <c r="F298" s="849">
        <v>1</v>
      </c>
      <c r="G298" s="849">
        <v>300.33</v>
      </c>
      <c r="H298" s="837">
        <v>1</v>
      </c>
      <c r="I298" s="849"/>
      <c r="J298" s="849"/>
      <c r="K298" s="837">
        <v>0</v>
      </c>
      <c r="L298" s="849">
        <v>1</v>
      </c>
      <c r="M298" s="850">
        <v>300.33</v>
      </c>
    </row>
    <row r="299" spans="1:13" ht="14.4" customHeight="1" x14ac:dyDescent="0.3">
      <c r="A299" s="831" t="s">
        <v>2103</v>
      </c>
      <c r="B299" s="832" t="s">
        <v>1666</v>
      </c>
      <c r="C299" s="832" t="s">
        <v>3743</v>
      </c>
      <c r="D299" s="832" t="s">
        <v>3744</v>
      </c>
      <c r="E299" s="832" t="s">
        <v>3745</v>
      </c>
      <c r="F299" s="849">
        <v>1</v>
      </c>
      <c r="G299" s="849">
        <v>0</v>
      </c>
      <c r="H299" s="837"/>
      <c r="I299" s="849"/>
      <c r="J299" s="849"/>
      <c r="K299" s="837"/>
      <c r="L299" s="849">
        <v>1</v>
      </c>
      <c r="M299" s="850">
        <v>0</v>
      </c>
    </row>
    <row r="300" spans="1:13" ht="14.4" customHeight="1" x14ac:dyDescent="0.3">
      <c r="A300" s="831" t="s">
        <v>2103</v>
      </c>
      <c r="B300" s="832" t="s">
        <v>1735</v>
      </c>
      <c r="C300" s="832" t="s">
        <v>3299</v>
      </c>
      <c r="D300" s="832" t="s">
        <v>3300</v>
      </c>
      <c r="E300" s="832" t="s">
        <v>3301</v>
      </c>
      <c r="F300" s="849"/>
      <c r="G300" s="849"/>
      <c r="H300" s="837">
        <v>0</v>
      </c>
      <c r="I300" s="849">
        <v>2</v>
      </c>
      <c r="J300" s="849">
        <v>65.739999999999995</v>
      </c>
      <c r="K300" s="837">
        <v>1</v>
      </c>
      <c r="L300" s="849">
        <v>2</v>
      </c>
      <c r="M300" s="850">
        <v>65.739999999999995</v>
      </c>
    </row>
    <row r="301" spans="1:13" ht="14.4" customHeight="1" x14ac:dyDescent="0.3">
      <c r="A301" s="831" t="s">
        <v>2103</v>
      </c>
      <c r="B301" s="832" t="s">
        <v>1735</v>
      </c>
      <c r="C301" s="832" t="s">
        <v>3740</v>
      </c>
      <c r="D301" s="832" t="s">
        <v>3300</v>
      </c>
      <c r="E301" s="832" t="s">
        <v>3741</v>
      </c>
      <c r="F301" s="849"/>
      <c r="G301" s="849"/>
      <c r="H301" s="837">
        <v>0</v>
      </c>
      <c r="I301" s="849">
        <v>1</v>
      </c>
      <c r="J301" s="849">
        <v>219.18</v>
      </c>
      <c r="K301" s="837">
        <v>1</v>
      </c>
      <c r="L301" s="849">
        <v>1</v>
      </c>
      <c r="M301" s="850">
        <v>219.18</v>
      </c>
    </row>
    <row r="302" spans="1:13" ht="14.4" customHeight="1" x14ac:dyDescent="0.3">
      <c r="A302" s="831" t="s">
        <v>2103</v>
      </c>
      <c r="B302" s="832" t="s">
        <v>1756</v>
      </c>
      <c r="C302" s="832" t="s">
        <v>1759</v>
      </c>
      <c r="D302" s="832" t="s">
        <v>1760</v>
      </c>
      <c r="E302" s="832" t="s">
        <v>1761</v>
      </c>
      <c r="F302" s="849"/>
      <c r="G302" s="849"/>
      <c r="H302" s="837">
        <v>0</v>
      </c>
      <c r="I302" s="849">
        <v>1</v>
      </c>
      <c r="J302" s="849">
        <v>149.52000000000001</v>
      </c>
      <c r="K302" s="837">
        <v>1</v>
      </c>
      <c r="L302" s="849">
        <v>1</v>
      </c>
      <c r="M302" s="850">
        <v>149.52000000000001</v>
      </c>
    </row>
    <row r="303" spans="1:13" ht="14.4" customHeight="1" x14ac:dyDescent="0.3">
      <c r="A303" s="831" t="s">
        <v>2103</v>
      </c>
      <c r="B303" s="832" t="s">
        <v>1756</v>
      </c>
      <c r="C303" s="832" t="s">
        <v>1757</v>
      </c>
      <c r="D303" s="832" t="s">
        <v>1020</v>
      </c>
      <c r="E303" s="832" t="s">
        <v>1758</v>
      </c>
      <c r="F303" s="849"/>
      <c r="G303" s="849"/>
      <c r="H303" s="837">
        <v>0</v>
      </c>
      <c r="I303" s="849">
        <v>4</v>
      </c>
      <c r="J303" s="849">
        <v>900.24</v>
      </c>
      <c r="K303" s="837">
        <v>1</v>
      </c>
      <c r="L303" s="849">
        <v>4</v>
      </c>
      <c r="M303" s="850">
        <v>900.24</v>
      </c>
    </row>
    <row r="304" spans="1:13" ht="14.4" customHeight="1" x14ac:dyDescent="0.3">
      <c r="A304" s="831" t="s">
        <v>2103</v>
      </c>
      <c r="B304" s="832" t="s">
        <v>4025</v>
      </c>
      <c r="C304" s="832" t="s">
        <v>3724</v>
      </c>
      <c r="D304" s="832" t="s">
        <v>3661</v>
      </c>
      <c r="E304" s="832" t="s">
        <v>2135</v>
      </c>
      <c r="F304" s="849">
        <v>1</v>
      </c>
      <c r="G304" s="849">
        <v>238.72</v>
      </c>
      <c r="H304" s="837">
        <v>1</v>
      </c>
      <c r="I304" s="849"/>
      <c r="J304" s="849"/>
      <c r="K304" s="837">
        <v>0</v>
      </c>
      <c r="L304" s="849">
        <v>1</v>
      </c>
      <c r="M304" s="850">
        <v>238.72</v>
      </c>
    </row>
    <row r="305" spans="1:13" ht="14.4" customHeight="1" x14ac:dyDescent="0.3">
      <c r="A305" s="831" t="s">
        <v>2103</v>
      </c>
      <c r="B305" s="832" t="s">
        <v>4031</v>
      </c>
      <c r="C305" s="832" t="s">
        <v>3738</v>
      </c>
      <c r="D305" s="832" t="s">
        <v>3739</v>
      </c>
      <c r="E305" s="832" t="s">
        <v>674</v>
      </c>
      <c r="F305" s="849">
        <v>4</v>
      </c>
      <c r="G305" s="849">
        <v>3178.72</v>
      </c>
      <c r="H305" s="837">
        <v>1</v>
      </c>
      <c r="I305" s="849"/>
      <c r="J305" s="849"/>
      <c r="K305" s="837">
        <v>0</v>
      </c>
      <c r="L305" s="849">
        <v>4</v>
      </c>
      <c r="M305" s="850">
        <v>3178.72</v>
      </c>
    </row>
    <row r="306" spans="1:13" ht="14.4" customHeight="1" x14ac:dyDescent="0.3">
      <c r="A306" s="831" t="s">
        <v>2103</v>
      </c>
      <c r="B306" s="832" t="s">
        <v>1818</v>
      </c>
      <c r="C306" s="832" t="s">
        <v>1820</v>
      </c>
      <c r="D306" s="832" t="s">
        <v>880</v>
      </c>
      <c r="E306" s="832" t="s">
        <v>882</v>
      </c>
      <c r="F306" s="849"/>
      <c r="G306" s="849"/>
      <c r="H306" s="837"/>
      <c r="I306" s="849">
        <v>3</v>
      </c>
      <c r="J306" s="849">
        <v>0</v>
      </c>
      <c r="K306" s="837"/>
      <c r="L306" s="849">
        <v>3</v>
      </c>
      <c r="M306" s="850">
        <v>0</v>
      </c>
    </row>
    <row r="307" spans="1:13" ht="14.4" customHeight="1" x14ac:dyDescent="0.3">
      <c r="A307" s="831" t="s">
        <v>2103</v>
      </c>
      <c r="B307" s="832" t="s">
        <v>4032</v>
      </c>
      <c r="C307" s="832" t="s">
        <v>3734</v>
      </c>
      <c r="D307" s="832" t="s">
        <v>3735</v>
      </c>
      <c r="E307" s="832" t="s">
        <v>3736</v>
      </c>
      <c r="F307" s="849"/>
      <c r="G307" s="849"/>
      <c r="H307" s="837">
        <v>0</v>
      </c>
      <c r="I307" s="849">
        <v>2</v>
      </c>
      <c r="J307" s="849">
        <v>110.74</v>
      </c>
      <c r="K307" s="837">
        <v>1</v>
      </c>
      <c r="L307" s="849">
        <v>2</v>
      </c>
      <c r="M307" s="850">
        <v>110.74</v>
      </c>
    </row>
    <row r="308" spans="1:13" ht="14.4" customHeight="1" x14ac:dyDescent="0.3">
      <c r="A308" s="831" t="s">
        <v>2103</v>
      </c>
      <c r="B308" s="832" t="s">
        <v>1842</v>
      </c>
      <c r="C308" s="832" t="s">
        <v>1843</v>
      </c>
      <c r="D308" s="832" t="s">
        <v>980</v>
      </c>
      <c r="E308" s="832" t="s">
        <v>1844</v>
      </c>
      <c r="F308" s="849"/>
      <c r="G308" s="849"/>
      <c r="H308" s="837"/>
      <c r="I308" s="849">
        <v>1</v>
      </c>
      <c r="J308" s="849">
        <v>0</v>
      </c>
      <c r="K308" s="837"/>
      <c r="L308" s="849">
        <v>1</v>
      </c>
      <c r="M308" s="850">
        <v>0</v>
      </c>
    </row>
    <row r="309" spans="1:13" ht="14.4" customHeight="1" x14ac:dyDescent="0.3">
      <c r="A309" s="831" t="s">
        <v>2103</v>
      </c>
      <c r="B309" s="832" t="s">
        <v>1845</v>
      </c>
      <c r="C309" s="832" t="s">
        <v>1846</v>
      </c>
      <c r="D309" s="832" t="s">
        <v>1847</v>
      </c>
      <c r="E309" s="832" t="s">
        <v>1848</v>
      </c>
      <c r="F309" s="849"/>
      <c r="G309" s="849"/>
      <c r="H309" s="837">
        <v>0</v>
      </c>
      <c r="I309" s="849">
        <v>2</v>
      </c>
      <c r="J309" s="849">
        <v>245.92</v>
      </c>
      <c r="K309" s="837">
        <v>1</v>
      </c>
      <c r="L309" s="849">
        <v>2</v>
      </c>
      <c r="M309" s="850">
        <v>245.92</v>
      </c>
    </row>
    <row r="310" spans="1:13" ht="14.4" customHeight="1" thickBot="1" x14ac:dyDescent="0.35">
      <c r="A310" s="839" t="s">
        <v>2103</v>
      </c>
      <c r="B310" s="840" t="s">
        <v>4016</v>
      </c>
      <c r="C310" s="840" t="s">
        <v>2179</v>
      </c>
      <c r="D310" s="840" t="s">
        <v>2180</v>
      </c>
      <c r="E310" s="840" t="s">
        <v>2181</v>
      </c>
      <c r="F310" s="851">
        <v>1</v>
      </c>
      <c r="G310" s="851">
        <v>141.25</v>
      </c>
      <c r="H310" s="845">
        <v>1</v>
      </c>
      <c r="I310" s="851"/>
      <c r="J310" s="851"/>
      <c r="K310" s="845">
        <v>0</v>
      </c>
      <c r="L310" s="851">
        <v>1</v>
      </c>
      <c r="M310" s="852">
        <v>141.25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574</v>
      </c>
      <c r="B5" s="730" t="s">
        <v>575</v>
      </c>
      <c r="C5" s="731" t="s">
        <v>576</v>
      </c>
      <c r="D5" s="731" t="s">
        <v>576</v>
      </c>
      <c r="E5" s="731"/>
      <c r="F5" s="731" t="s">
        <v>576</v>
      </c>
      <c r="G5" s="731" t="s">
        <v>576</v>
      </c>
      <c r="H5" s="731" t="s">
        <v>576</v>
      </c>
      <c r="I5" s="732" t="s">
        <v>576</v>
      </c>
      <c r="J5" s="733" t="s">
        <v>73</v>
      </c>
    </row>
    <row r="6" spans="1:10" ht="14.4" customHeight="1" x14ac:dyDescent="0.3">
      <c r="A6" s="729" t="s">
        <v>574</v>
      </c>
      <c r="B6" s="730" t="s">
        <v>4034</v>
      </c>
      <c r="C6" s="731">
        <v>15.65874</v>
      </c>
      <c r="D6" s="731">
        <v>174.386</v>
      </c>
      <c r="E6" s="731"/>
      <c r="F6" s="731">
        <v>85.79552000000001</v>
      </c>
      <c r="G6" s="731">
        <v>179.16665624999999</v>
      </c>
      <c r="H6" s="731">
        <v>-93.371136249999978</v>
      </c>
      <c r="I6" s="732">
        <v>0.47885874411969453</v>
      </c>
      <c r="J6" s="733" t="s">
        <v>1</v>
      </c>
    </row>
    <row r="7" spans="1:10" ht="14.4" customHeight="1" x14ac:dyDescent="0.3">
      <c r="A7" s="729" t="s">
        <v>574</v>
      </c>
      <c r="B7" s="730" t="s">
        <v>4035</v>
      </c>
      <c r="C7" s="731">
        <v>29.418839999999999</v>
      </c>
      <c r="D7" s="731">
        <v>14.70942</v>
      </c>
      <c r="E7" s="731"/>
      <c r="F7" s="731">
        <v>9.806280000000001</v>
      </c>
      <c r="G7" s="731">
        <v>8.3333330078125005</v>
      </c>
      <c r="H7" s="731">
        <v>1.4729469921875005</v>
      </c>
      <c r="I7" s="732">
        <v>1.1767536459669394</v>
      </c>
      <c r="J7" s="733" t="s">
        <v>1</v>
      </c>
    </row>
    <row r="8" spans="1:10" ht="14.4" customHeight="1" x14ac:dyDescent="0.3">
      <c r="A8" s="729" t="s">
        <v>574</v>
      </c>
      <c r="B8" s="730" t="s">
        <v>4036</v>
      </c>
      <c r="C8" s="731">
        <v>24.557459999999995</v>
      </c>
      <c r="D8" s="731">
        <v>13.264710000000001</v>
      </c>
      <c r="E8" s="731"/>
      <c r="F8" s="731">
        <v>16.439419999999998</v>
      </c>
      <c r="G8" s="731">
        <v>22.916667602539064</v>
      </c>
      <c r="H8" s="731">
        <v>-6.477247602539066</v>
      </c>
      <c r="I8" s="732">
        <v>0.71735647979545614</v>
      </c>
      <c r="J8" s="733" t="s">
        <v>1</v>
      </c>
    </row>
    <row r="9" spans="1:10" ht="14.4" customHeight="1" x14ac:dyDescent="0.3">
      <c r="A9" s="729" t="s">
        <v>574</v>
      </c>
      <c r="B9" s="730" t="s">
        <v>4037</v>
      </c>
      <c r="C9" s="731">
        <v>0.81562000000000001</v>
      </c>
      <c r="D9" s="731">
        <v>0.81764999999999999</v>
      </c>
      <c r="E9" s="731"/>
      <c r="F9" s="731">
        <v>0</v>
      </c>
      <c r="G9" s="731">
        <v>2.0833333129882812</v>
      </c>
      <c r="H9" s="731">
        <v>-2.0833333129882812</v>
      </c>
      <c r="I9" s="732">
        <v>0</v>
      </c>
      <c r="J9" s="733" t="s">
        <v>1</v>
      </c>
    </row>
    <row r="10" spans="1:10" ht="14.4" customHeight="1" x14ac:dyDescent="0.3">
      <c r="A10" s="729" t="s">
        <v>574</v>
      </c>
      <c r="B10" s="730" t="s">
        <v>4038</v>
      </c>
      <c r="C10" s="731">
        <v>364.25117999999998</v>
      </c>
      <c r="D10" s="731">
        <v>343.00057000000004</v>
      </c>
      <c r="E10" s="731"/>
      <c r="F10" s="731">
        <v>514.82195000000002</v>
      </c>
      <c r="G10" s="731">
        <v>554.16666894531249</v>
      </c>
      <c r="H10" s="731">
        <v>-39.344718945312479</v>
      </c>
      <c r="I10" s="732">
        <v>0.92900201121768444</v>
      </c>
      <c r="J10" s="733" t="s">
        <v>1</v>
      </c>
    </row>
    <row r="11" spans="1:10" ht="14.4" customHeight="1" x14ac:dyDescent="0.3">
      <c r="A11" s="729" t="s">
        <v>574</v>
      </c>
      <c r="B11" s="730" t="s">
        <v>4039</v>
      </c>
      <c r="C11" s="731">
        <v>1977.8145600000003</v>
      </c>
      <c r="D11" s="731">
        <v>1784.8776000000005</v>
      </c>
      <c r="E11" s="731"/>
      <c r="F11" s="731">
        <v>2377.0377299999996</v>
      </c>
      <c r="G11" s="731">
        <v>1862.4999160156249</v>
      </c>
      <c r="H11" s="731">
        <v>514.53781398437468</v>
      </c>
      <c r="I11" s="732">
        <v>1.2762619260059382</v>
      </c>
      <c r="J11" s="733" t="s">
        <v>1</v>
      </c>
    </row>
    <row r="12" spans="1:10" ht="14.4" customHeight="1" x14ac:dyDescent="0.3">
      <c r="A12" s="729" t="s">
        <v>574</v>
      </c>
      <c r="B12" s="730" t="s">
        <v>4040</v>
      </c>
      <c r="C12" s="731">
        <v>86.655000000000001</v>
      </c>
      <c r="D12" s="731">
        <v>92.882400000000004</v>
      </c>
      <c r="E12" s="731"/>
      <c r="F12" s="731">
        <v>258.81229999999994</v>
      </c>
      <c r="G12" s="731">
        <v>91.6666630859375</v>
      </c>
      <c r="H12" s="731">
        <v>167.14563691406244</v>
      </c>
      <c r="I12" s="732">
        <v>2.823407019380245</v>
      </c>
      <c r="J12" s="733" t="s">
        <v>1</v>
      </c>
    </row>
    <row r="13" spans="1:10" ht="14.4" customHeight="1" x14ac:dyDescent="0.3">
      <c r="A13" s="729" t="s">
        <v>574</v>
      </c>
      <c r="B13" s="730" t="s">
        <v>4041</v>
      </c>
      <c r="C13" s="731">
        <v>4.8550300000000002</v>
      </c>
      <c r="D13" s="731">
        <v>21.418369999999999</v>
      </c>
      <c r="E13" s="731"/>
      <c r="F13" s="731">
        <v>4.9891100000000002</v>
      </c>
      <c r="G13" s="731">
        <v>16.666666931152346</v>
      </c>
      <c r="H13" s="731">
        <v>-11.677556931152345</v>
      </c>
      <c r="I13" s="732">
        <v>0.29934659524962676</v>
      </c>
      <c r="J13" s="733" t="s">
        <v>1</v>
      </c>
    </row>
    <row r="14" spans="1:10" ht="14.4" customHeight="1" x14ac:dyDescent="0.3">
      <c r="A14" s="729" t="s">
        <v>574</v>
      </c>
      <c r="B14" s="730" t="s">
        <v>4042</v>
      </c>
      <c r="C14" s="731">
        <v>24.712019999999999</v>
      </c>
      <c r="D14" s="731">
        <v>47.950059999999993</v>
      </c>
      <c r="E14" s="731"/>
      <c r="F14" s="731">
        <v>33.245579999999997</v>
      </c>
      <c r="G14" s="731">
        <v>43.75</v>
      </c>
      <c r="H14" s="731">
        <v>-10.504420000000003</v>
      </c>
      <c r="I14" s="732">
        <v>0.75989897142857132</v>
      </c>
      <c r="J14" s="733" t="s">
        <v>1</v>
      </c>
    </row>
    <row r="15" spans="1:10" ht="14.4" customHeight="1" x14ac:dyDescent="0.3">
      <c r="A15" s="729" t="s">
        <v>574</v>
      </c>
      <c r="B15" s="730" t="s">
        <v>4043</v>
      </c>
      <c r="C15" s="731">
        <v>110.34372999999999</v>
      </c>
      <c r="D15" s="731">
        <v>96.377989999999997</v>
      </c>
      <c r="E15" s="731"/>
      <c r="F15" s="731">
        <v>91.160800000000009</v>
      </c>
      <c r="G15" s="731">
        <v>100.00000024414064</v>
      </c>
      <c r="H15" s="731">
        <v>-8.8392002441406277</v>
      </c>
      <c r="I15" s="732">
        <v>0.9116079977743945</v>
      </c>
      <c r="J15" s="733" t="s">
        <v>1</v>
      </c>
    </row>
    <row r="16" spans="1:10" ht="14.4" customHeight="1" x14ac:dyDescent="0.3">
      <c r="A16" s="729" t="s">
        <v>574</v>
      </c>
      <c r="B16" s="730" t="s">
        <v>4044</v>
      </c>
      <c r="C16" s="731">
        <v>85.178419999999988</v>
      </c>
      <c r="D16" s="731">
        <v>82.47345</v>
      </c>
      <c r="E16" s="731"/>
      <c r="F16" s="731">
        <v>106.59786999999999</v>
      </c>
      <c r="G16" s="731">
        <v>97.916664550781249</v>
      </c>
      <c r="H16" s="731">
        <v>8.6812054492187372</v>
      </c>
      <c r="I16" s="732">
        <v>1.0886591213972217</v>
      </c>
      <c r="J16" s="733" t="s">
        <v>1</v>
      </c>
    </row>
    <row r="17" spans="1:10" ht="14.4" customHeight="1" x14ac:dyDescent="0.3">
      <c r="A17" s="729" t="s">
        <v>574</v>
      </c>
      <c r="B17" s="730" t="s">
        <v>4045</v>
      </c>
      <c r="C17" s="731">
        <v>1.242</v>
      </c>
      <c r="D17" s="731">
        <v>4.1311999999999998</v>
      </c>
      <c r="E17" s="731"/>
      <c r="F17" s="731">
        <v>0</v>
      </c>
      <c r="G17" s="731">
        <v>4.1666665039062503</v>
      </c>
      <c r="H17" s="731">
        <v>-4.1666665039062503</v>
      </c>
      <c r="I17" s="732">
        <v>0</v>
      </c>
      <c r="J17" s="733" t="s">
        <v>1</v>
      </c>
    </row>
    <row r="18" spans="1:10" ht="14.4" customHeight="1" x14ac:dyDescent="0.3">
      <c r="A18" s="729" t="s">
        <v>574</v>
      </c>
      <c r="B18" s="730" t="s">
        <v>4046</v>
      </c>
      <c r="C18" s="731">
        <v>33.932539999999996</v>
      </c>
      <c r="D18" s="731">
        <v>27.477119999999999</v>
      </c>
      <c r="E18" s="731"/>
      <c r="F18" s="731">
        <v>19.346379999999996</v>
      </c>
      <c r="G18" s="731">
        <v>33.333333618164062</v>
      </c>
      <c r="H18" s="731">
        <v>-13.986953618164065</v>
      </c>
      <c r="I18" s="732">
        <v>0.58039139504060078</v>
      </c>
      <c r="J18" s="733" t="s">
        <v>1</v>
      </c>
    </row>
    <row r="19" spans="1:10" ht="14.4" customHeight="1" x14ac:dyDescent="0.3">
      <c r="A19" s="729" t="s">
        <v>574</v>
      </c>
      <c r="B19" s="730" t="s">
        <v>4047</v>
      </c>
      <c r="C19" s="731">
        <v>6532.1876399999956</v>
      </c>
      <c r="D19" s="731">
        <v>5301.0256200000013</v>
      </c>
      <c r="E19" s="731"/>
      <c r="F19" s="731">
        <v>6200.20154</v>
      </c>
      <c r="G19" s="731">
        <v>5375.0822958984372</v>
      </c>
      <c r="H19" s="731">
        <v>825.1192441015628</v>
      </c>
      <c r="I19" s="732">
        <v>1.1535082066987488</v>
      </c>
      <c r="J19" s="733" t="s">
        <v>1</v>
      </c>
    </row>
    <row r="20" spans="1:10" ht="14.4" customHeight="1" x14ac:dyDescent="0.3">
      <c r="A20" s="729" t="s">
        <v>574</v>
      </c>
      <c r="B20" s="730" t="s">
        <v>4048</v>
      </c>
      <c r="C20" s="731">
        <v>0</v>
      </c>
      <c r="D20" s="731">
        <v>115.32228000000001</v>
      </c>
      <c r="E20" s="731"/>
      <c r="F20" s="731">
        <v>0</v>
      </c>
      <c r="G20" s="731">
        <v>0</v>
      </c>
      <c r="H20" s="731">
        <v>0</v>
      </c>
      <c r="I20" s="732" t="s">
        <v>576</v>
      </c>
      <c r="J20" s="733" t="s">
        <v>1</v>
      </c>
    </row>
    <row r="21" spans="1:10" ht="14.4" customHeight="1" x14ac:dyDescent="0.3">
      <c r="A21" s="729" t="s">
        <v>574</v>
      </c>
      <c r="B21" s="730" t="s">
        <v>586</v>
      </c>
      <c r="C21" s="731">
        <v>9291.6227799999961</v>
      </c>
      <c r="D21" s="731">
        <v>8120.1144400000012</v>
      </c>
      <c r="E21" s="731"/>
      <c r="F21" s="731">
        <v>9718.2544799999996</v>
      </c>
      <c r="G21" s="731">
        <v>8391.7488659667961</v>
      </c>
      <c r="H21" s="731">
        <v>1326.5056140332035</v>
      </c>
      <c r="I21" s="732">
        <v>1.1580726062254938</v>
      </c>
      <c r="J21" s="733" t="s">
        <v>587</v>
      </c>
    </row>
    <row r="23" spans="1:10" ht="14.4" customHeight="1" x14ac:dyDescent="0.3">
      <c r="A23" s="729" t="s">
        <v>574</v>
      </c>
      <c r="B23" s="730" t="s">
        <v>575</v>
      </c>
      <c r="C23" s="731" t="s">
        <v>576</v>
      </c>
      <c r="D23" s="731" t="s">
        <v>576</v>
      </c>
      <c r="E23" s="731"/>
      <c r="F23" s="731" t="s">
        <v>576</v>
      </c>
      <c r="G23" s="731" t="s">
        <v>576</v>
      </c>
      <c r="H23" s="731" t="s">
        <v>576</v>
      </c>
      <c r="I23" s="732" t="s">
        <v>576</v>
      </c>
      <c r="J23" s="733" t="s">
        <v>73</v>
      </c>
    </row>
    <row r="24" spans="1:10" ht="14.4" customHeight="1" x14ac:dyDescent="0.3">
      <c r="A24" s="729" t="s">
        <v>588</v>
      </c>
      <c r="B24" s="730" t="s">
        <v>589</v>
      </c>
      <c r="C24" s="731" t="s">
        <v>576</v>
      </c>
      <c r="D24" s="731" t="s">
        <v>576</v>
      </c>
      <c r="E24" s="731"/>
      <c r="F24" s="731" t="s">
        <v>576</v>
      </c>
      <c r="G24" s="731" t="s">
        <v>576</v>
      </c>
      <c r="H24" s="731" t="s">
        <v>576</v>
      </c>
      <c r="I24" s="732" t="s">
        <v>576</v>
      </c>
      <c r="J24" s="733" t="s">
        <v>0</v>
      </c>
    </row>
    <row r="25" spans="1:10" ht="14.4" customHeight="1" x14ac:dyDescent="0.3">
      <c r="A25" s="729" t="s">
        <v>588</v>
      </c>
      <c r="B25" s="730" t="s">
        <v>4036</v>
      </c>
      <c r="C25" s="731">
        <v>1.9186200000000004</v>
      </c>
      <c r="D25" s="731">
        <v>1.17744</v>
      </c>
      <c r="E25" s="731"/>
      <c r="F25" s="731">
        <v>0</v>
      </c>
      <c r="G25" s="731">
        <v>1</v>
      </c>
      <c r="H25" s="731">
        <v>-1</v>
      </c>
      <c r="I25" s="732">
        <v>0</v>
      </c>
      <c r="J25" s="733" t="s">
        <v>1</v>
      </c>
    </row>
    <row r="26" spans="1:10" ht="14.4" customHeight="1" x14ac:dyDescent="0.3">
      <c r="A26" s="729" t="s">
        <v>588</v>
      </c>
      <c r="B26" s="730" t="s">
        <v>4037</v>
      </c>
      <c r="C26" s="731">
        <v>9.0630000000000002E-2</v>
      </c>
      <c r="D26" s="731">
        <v>5.3840000000000006E-2</v>
      </c>
      <c r="E26" s="731"/>
      <c r="F26" s="731">
        <v>0</v>
      </c>
      <c r="G26" s="731">
        <v>0</v>
      </c>
      <c r="H26" s="731">
        <v>0</v>
      </c>
      <c r="I26" s="732" t="s">
        <v>576</v>
      </c>
      <c r="J26" s="733" t="s">
        <v>1</v>
      </c>
    </row>
    <row r="27" spans="1:10" ht="14.4" customHeight="1" x14ac:dyDescent="0.3">
      <c r="A27" s="729" t="s">
        <v>588</v>
      </c>
      <c r="B27" s="730" t="s">
        <v>4038</v>
      </c>
      <c r="C27" s="731">
        <v>44.82405</v>
      </c>
      <c r="D27" s="731">
        <v>57.400330000000011</v>
      </c>
      <c r="E27" s="731"/>
      <c r="F27" s="731">
        <v>56.194429999999997</v>
      </c>
      <c r="G27" s="731">
        <v>59</v>
      </c>
      <c r="H27" s="731">
        <v>-2.805570000000003</v>
      </c>
      <c r="I27" s="732">
        <v>0.95244796610169491</v>
      </c>
      <c r="J27" s="733" t="s">
        <v>1</v>
      </c>
    </row>
    <row r="28" spans="1:10" ht="14.4" customHeight="1" x14ac:dyDescent="0.3">
      <c r="A28" s="729" t="s">
        <v>588</v>
      </c>
      <c r="B28" s="730" t="s">
        <v>4039</v>
      </c>
      <c r="C28" s="731">
        <v>109.98231000000001</v>
      </c>
      <c r="D28" s="731">
        <v>108.81367999999999</v>
      </c>
      <c r="E28" s="731"/>
      <c r="F28" s="731">
        <v>132.65763000000001</v>
      </c>
      <c r="G28" s="731">
        <v>123</v>
      </c>
      <c r="H28" s="731">
        <v>9.6576300000000117</v>
      </c>
      <c r="I28" s="732">
        <v>1.0785173170731708</v>
      </c>
      <c r="J28" s="733" t="s">
        <v>1</v>
      </c>
    </row>
    <row r="29" spans="1:10" ht="14.4" customHeight="1" x14ac:dyDescent="0.3">
      <c r="A29" s="729" t="s">
        <v>588</v>
      </c>
      <c r="B29" s="730" t="s">
        <v>4040</v>
      </c>
      <c r="C29" s="731">
        <v>19.692299999999999</v>
      </c>
      <c r="D29" s="731">
        <v>13.5411</v>
      </c>
      <c r="E29" s="731"/>
      <c r="F29" s="731">
        <v>20.232500000000002</v>
      </c>
      <c r="G29" s="731">
        <v>19</v>
      </c>
      <c r="H29" s="731">
        <v>1.2325000000000017</v>
      </c>
      <c r="I29" s="732">
        <v>1.0648684210526316</v>
      </c>
      <c r="J29" s="733" t="s">
        <v>1</v>
      </c>
    </row>
    <row r="30" spans="1:10" ht="14.4" customHeight="1" x14ac:dyDescent="0.3">
      <c r="A30" s="729" t="s">
        <v>588</v>
      </c>
      <c r="B30" s="730" t="s">
        <v>4042</v>
      </c>
      <c r="C30" s="731">
        <v>4.0609999999999999</v>
      </c>
      <c r="D30" s="731">
        <v>6.2229999999999999</v>
      </c>
      <c r="E30" s="731"/>
      <c r="F30" s="731">
        <v>6.99491</v>
      </c>
      <c r="G30" s="731">
        <v>8</v>
      </c>
      <c r="H30" s="731">
        <v>-1.00509</v>
      </c>
      <c r="I30" s="732">
        <v>0.87436375</v>
      </c>
      <c r="J30" s="733" t="s">
        <v>1</v>
      </c>
    </row>
    <row r="31" spans="1:10" ht="14.4" customHeight="1" x14ac:dyDescent="0.3">
      <c r="A31" s="729" t="s">
        <v>588</v>
      </c>
      <c r="B31" s="730" t="s">
        <v>4043</v>
      </c>
      <c r="C31" s="731">
        <v>12.5665</v>
      </c>
      <c r="D31" s="731">
        <v>12.22</v>
      </c>
      <c r="E31" s="731"/>
      <c r="F31" s="731">
        <v>12.377700000000001</v>
      </c>
      <c r="G31" s="731">
        <v>12</v>
      </c>
      <c r="H31" s="731">
        <v>0.37770000000000081</v>
      </c>
      <c r="I31" s="732">
        <v>1.0314750000000001</v>
      </c>
      <c r="J31" s="733" t="s">
        <v>1</v>
      </c>
    </row>
    <row r="32" spans="1:10" ht="14.4" customHeight="1" x14ac:dyDescent="0.3">
      <c r="A32" s="729" t="s">
        <v>588</v>
      </c>
      <c r="B32" s="730" t="s">
        <v>4044</v>
      </c>
      <c r="C32" s="731">
        <v>18.627219999999998</v>
      </c>
      <c r="D32" s="731">
        <v>8.847760000000001</v>
      </c>
      <c r="E32" s="731"/>
      <c r="F32" s="731">
        <v>13.27162</v>
      </c>
      <c r="G32" s="731">
        <v>7</v>
      </c>
      <c r="H32" s="731">
        <v>6.2716200000000004</v>
      </c>
      <c r="I32" s="732">
        <v>1.8959457142857143</v>
      </c>
      <c r="J32" s="733" t="s">
        <v>1</v>
      </c>
    </row>
    <row r="33" spans="1:10" ht="14.4" customHeight="1" x14ac:dyDescent="0.3">
      <c r="A33" s="729" t="s">
        <v>588</v>
      </c>
      <c r="B33" s="730" t="s">
        <v>4046</v>
      </c>
      <c r="C33" s="731">
        <v>11.367970000000001</v>
      </c>
      <c r="D33" s="731">
        <v>5.6250400000000003</v>
      </c>
      <c r="E33" s="731"/>
      <c r="F33" s="731">
        <v>4.575969999999999</v>
      </c>
      <c r="G33" s="731">
        <v>9</v>
      </c>
      <c r="H33" s="731">
        <v>-4.424030000000001</v>
      </c>
      <c r="I33" s="732">
        <v>0.50844111111111101</v>
      </c>
      <c r="J33" s="733" t="s">
        <v>1</v>
      </c>
    </row>
    <row r="34" spans="1:10" ht="14.4" customHeight="1" x14ac:dyDescent="0.3">
      <c r="A34" s="729" t="s">
        <v>588</v>
      </c>
      <c r="B34" s="730" t="s">
        <v>4048</v>
      </c>
      <c r="C34" s="731">
        <v>0</v>
      </c>
      <c r="D34" s="731">
        <v>115.32228000000001</v>
      </c>
      <c r="E34" s="731"/>
      <c r="F34" s="731">
        <v>0</v>
      </c>
      <c r="G34" s="731">
        <v>0</v>
      </c>
      <c r="H34" s="731">
        <v>0</v>
      </c>
      <c r="I34" s="732" t="s">
        <v>576</v>
      </c>
      <c r="J34" s="733" t="s">
        <v>1</v>
      </c>
    </row>
    <row r="35" spans="1:10" ht="14.4" customHeight="1" x14ac:dyDescent="0.3">
      <c r="A35" s="729" t="s">
        <v>588</v>
      </c>
      <c r="B35" s="730" t="s">
        <v>590</v>
      </c>
      <c r="C35" s="731">
        <v>223.13060000000002</v>
      </c>
      <c r="D35" s="731">
        <v>329.22447</v>
      </c>
      <c r="E35" s="731"/>
      <c r="F35" s="731">
        <v>246.30476000000004</v>
      </c>
      <c r="G35" s="731">
        <v>238</v>
      </c>
      <c r="H35" s="731">
        <v>8.3047600000000443</v>
      </c>
      <c r="I35" s="732">
        <v>1.0348939495798322</v>
      </c>
      <c r="J35" s="733" t="s">
        <v>591</v>
      </c>
    </row>
    <row r="36" spans="1:10" ht="14.4" customHeight="1" x14ac:dyDescent="0.3">
      <c r="A36" s="729" t="s">
        <v>576</v>
      </c>
      <c r="B36" s="730" t="s">
        <v>576</v>
      </c>
      <c r="C36" s="731" t="s">
        <v>576</v>
      </c>
      <c r="D36" s="731" t="s">
        <v>576</v>
      </c>
      <c r="E36" s="731"/>
      <c r="F36" s="731" t="s">
        <v>576</v>
      </c>
      <c r="G36" s="731" t="s">
        <v>576</v>
      </c>
      <c r="H36" s="731" t="s">
        <v>576</v>
      </c>
      <c r="I36" s="732" t="s">
        <v>576</v>
      </c>
      <c r="J36" s="733" t="s">
        <v>592</v>
      </c>
    </row>
    <row r="37" spans="1:10" ht="14.4" customHeight="1" x14ac:dyDescent="0.3">
      <c r="A37" s="729" t="s">
        <v>593</v>
      </c>
      <c r="B37" s="730" t="s">
        <v>594</v>
      </c>
      <c r="C37" s="731" t="s">
        <v>576</v>
      </c>
      <c r="D37" s="731" t="s">
        <v>576</v>
      </c>
      <c r="E37" s="731"/>
      <c r="F37" s="731" t="s">
        <v>576</v>
      </c>
      <c r="G37" s="731" t="s">
        <v>576</v>
      </c>
      <c r="H37" s="731" t="s">
        <v>576</v>
      </c>
      <c r="I37" s="732" t="s">
        <v>576</v>
      </c>
      <c r="J37" s="733" t="s">
        <v>0</v>
      </c>
    </row>
    <row r="38" spans="1:10" ht="14.4" customHeight="1" x14ac:dyDescent="0.3">
      <c r="A38" s="729" t="s">
        <v>593</v>
      </c>
      <c r="B38" s="730" t="s">
        <v>4036</v>
      </c>
      <c r="C38" s="731">
        <v>4.7097899999999999</v>
      </c>
      <c r="D38" s="731">
        <v>2.2129899999999996</v>
      </c>
      <c r="E38" s="731"/>
      <c r="F38" s="731">
        <v>2.0493200000000003</v>
      </c>
      <c r="G38" s="731">
        <v>5</v>
      </c>
      <c r="H38" s="731">
        <v>-2.9506799999999997</v>
      </c>
      <c r="I38" s="732">
        <v>0.40986400000000006</v>
      </c>
      <c r="J38" s="733" t="s">
        <v>1</v>
      </c>
    </row>
    <row r="39" spans="1:10" ht="14.4" customHeight="1" x14ac:dyDescent="0.3">
      <c r="A39" s="729" t="s">
        <v>593</v>
      </c>
      <c r="B39" s="730" t="s">
        <v>4037</v>
      </c>
      <c r="C39" s="731">
        <v>0.10575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576</v>
      </c>
      <c r="J39" s="733" t="s">
        <v>1</v>
      </c>
    </row>
    <row r="40" spans="1:10" ht="14.4" customHeight="1" x14ac:dyDescent="0.3">
      <c r="A40" s="729" t="s">
        <v>593</v>
      </c>
      <c r="B40" s="730" t="s">
        <v>4038</v>
      </c>
      <c r="C40" s="731">
        <v>69.19777999999998</v>
      </c>
      <c r="D40" s="731">
        <v>67.495679999999979</v>
      </c>
      <c r="E40" s="731"/>
      <c r="F40" s="731">
        <v>66.531829999999999</v>
      </c>
      <c r="G40" s="731">
        <v>84</v>
      </c>
      <c r="H40" s="731">
        <v>-17.468170000000001</v>
      </c>
      <c r="I40" s="732">
        <v>0.79204559523809526</v>
      </c>
      <c r="J40" s="733" t="s">
        <v>1</v>
      </c>
    </row>
    <row r="41" spans="1:10" ht="14.4" customHeight="1" x14ac:dyDescent="0.3">
      <c r="A41" s="729" t="s">
        <v>593</v>
      </c>
      <c r="B41" s="730" t="s">
        <v>4039</v>
      </c>
      <c r="C41" s="731">
        <v>112.65232</v>
      </c>
      <c r="D41" s="731">
        <v>116.90975999999999</v>
      </c>
      <c r="E41" s="731"/>
      <c r="F41" s="731">
        <v>117.68561</v>
      </c>
      <c r="G41" s="731">
        <v>108</v>
      </c>
      <c r="H41" s="731">
        <v>9.6856099999999969</v>
      </c>
      <c r="I41" s="732">
        <v>1.089681574074074</v>
      </c>
      <c r="J41" s="733" t="s">
        <v>1</v>
      </c>
    </row>
    <row r="42" spans="1:10" ht="14.4" customHeight="1" x14ac:dyDescent="0.3">
      <c r="A42" s="729" t="s">
        <v>593</v>
      </c>
      <c r="B42" s="730" t="s">
        <v>4040</v>
      </c>
      <c r="C42" s="731">
        <v>20.495000000000001</v>
      </c>
      <c r="D42" s="731">
        <v>22.824200000000001</v>
      </c>
      <c r="E42" s="731"/>
      <c r="F42" s="731">
        <v>25.692300000000003</v>
      </c>
      <c r="G42" s="731">
        <v>19</v>
      </c>
      <c r="H42" s="731">
        <v>6.692300000000003</v>
      </c>
      <c r="I42" s="732">
        <v>1.3522263157894738</v>
      </c>
      <c r="J42" s="733" t="s">
        <v>1</v>
      </c>
    </row>
    <row r="43" spans="1:10" ht="14.4" customHeight="1" x14ac:dyDescent="0.3">
      <c r="A43" s="729" t="s">
        <v>593</v>
      </c>
      <c r="B43" s="730" t="s">
        <v>4042</v>
      </c>
      <c r="C43" s="731">
        <v>5.0670000000000002</v>
      </c>
      <c r="D43" s="731">
        <v>10.18675</v>
      </c>
      <c r="E43" s="731"/>
      <c r="F43" s="731">
        <v>6.298</v>
      </c>
      <c r="G43" s="731">
        <v>8</v>
      </c>
      <c r="H43" s="731">
        <v>-1.702</v>
      </c>
      <c r="I43" s="732">
        <v>0.78725000000000001</v>
      </c>
      <c r="J43" s="733" t="s">
        <v>1</v>
      </c>
    </row>
    <row r="44" spans="1:10" ht="14.4" customHeight="1" x14ac:dyDescent="0.3">
      <c r="A44" s="729" t="s">
        <v>593</v>
      </c>
      <c r="B44" s="730" t="s">
        <v>4043</v>
      </c>
      <c r="C44" s="731">
        <v>17.404499999999999</v>
      </c>
      <c r="D44" s="731">
        <v>16.379000000000001</v>
      </c>
      <c r="E44" s="731"/>
      <c r="F44" s="731">
        <v>14.742000000000001</v>
      </c>
      <c r="G44" s="731">
        <v>13</v>
      </c>
      <c r="H44" s="731">
        <v>1.7420000000000009</v>
      </c>
      <c r="I44" s="732">
        <v>1.1340000000000001</v>
      </c>
      <c r="J44" s="733" t="s">
        <v>1</v>
      </c>
    </row>
    <row r="45" spans="1:10" ht="14.4" customHeight="1" x14ac:dyDescent="0.3">
      <c r="A45" s="729" t="s">
        <v>593</v>
      </c>
      <c r="B45" s="730" t="s">
        <v>4044</v>
      </c>
      <c r="C45" s="731">
        <v>30.987480000000001</v>
      </c>
      <c r="D45" s="731">
        <v>25.348860000000005</v>
      </c>
      <c r="E45" s="731"/>
      <c r="F45" s="731">
        <v>49.285619999999994</v>
      </c>
      <c r="G45" s="731">
        <v>33</v>
      </c>
      <c r="H45" s="731">
        <v>16.285619999999994</v>
      </c>
      <c r="I45" s="732">
        <v>1.4935036363636363</v>
      </c>
      <c r="J45" s="733" t="s">
        <v>1</v>
      </c>
    </row>
    <row r="46" spans="1:10" ht="14.4" customHeight="1" x14ac:dyDescent="0.3">
      <c r="A46" s="729" t="s">
        <v>593</v>
      </c>
      <c r="B46" s="730" t="s">
        <v>4046</v>
      </c>
      <c r="C46" s="731">
        <v>1.5737300000000001</v>
      </c>
      <c r="D46" s="731">
        <v>0.39929999999999993</v>
      </c>
      <c r="E46" s="731"/>
      <c r="F46" s="731">
        <v>1.88544</v>
      </c>
      <c r="G46" s="731">
        <v>1</v>
      </c>
      <c r="H46" s="731">
        <v>0.88544</v>
      </c>
      <c r="I46" s="732">
        <v>1.88544</v>
      </c>
      <c r="J46" s="733" t="s">
        <v>1</v>
      </c>
    </row>
    <row r="47" spans="1:10" ht="14.4" customHeight="1" x14ac:dyDescent="0.3">
      <c r="A47" s="729" t="s">
        <v>593</v>
      </c>
      <c r="B47" s="730" t="s">
        <v>595</v>
      </c>
      <c r="C47" s="731">
        <v>262.19335000000001</v>
      </c>
      <c r="D47" s="731">
        <v>261.75653999999997</v>
      </c>
      <c r="E47" s="731"/>
      <c r="F47" s="731">
        <v>284.17012</v>
      </c>
      <c r="G47" s="731">
        <v>270</v>
      </c>
      <c r="H47" s="731">
        <v>14.170119999999997</v>
      </c>
      <c r="I47" s="732">
        <v>1.0524819259259259</v>
      </c>
      <c r="J47" s="733" t="s">
        <v>591</v>
      </c>
    </row>
    <row r="48" spans="1:10" ht="14.4" customHeight="1" x14ac:dyDescent="0.3">
      <c r="A48" s="729" t="s">
        <v>576</v>
      </c>
      <c r="B48" s="730" t="s">
        <v>576</v>
      </c>
      <c r="C48" s="731" t="s">
        <v>576</v>
      </c>
      <c r="D48" s="731" t="s">
        <v>576</v>
      </c>
      <c r="E48" s="731"/>
      <c r="F48" s="731" t="s">
        <v>576</v>
      </c>
      <c r="G48" s="731" t="s">
        <v>576</v>
      </c>
      <c r="H48" s="731" t="s">
        <v>576</v>
      </c>
      <c r="I48" s="732" t="s">
        <v>576</v>
      </c>
      <c r="J48" s="733" t="s">
        <v>592</v>
      </c>
    </row>
    <row r="49" spans="1:10" ht="14.4" customHeight="1" x14ac:dyDescent="0.3">
      <c r="A49" s="729" t="s">
        <v>596</v>
      </c>
      <c r="B49" s="730" t="s">
        <v>597</v>
      </c>
      <c r="C49" s="731" t="s">
        <v>576</v>
      </c>
      <c r="D49" s="731" t="s">
        <v>576</v>
      </c>
      <c r="E49" s="731"/>
      <c r="F49" s="731" t="s">
        <v>576</v>
      </c>
      <c r="G49" s="731" t="s">
        <v>576</v>
      </c>
      <c r="H49" s="731" t="s">
        <v>576</v>
      </c>
      <c r="I49" s="732" t="s">
        <v>576</v>
      </c>
      <c r="J49" s="733" t="s">
        <v>0</v>
      </c>
    </row>
    <row r="50" spans="1:10" ht="14.4" customHeight="1" x14ac:dyDescent="0.3">
      <c r="A50" s="729" t="s">
        <v>596</v>
      </c>
      <c r="B50" s="730" t="s">
        <v>4036</v>
      </c>
      <c r="C50" s="731">
        <v>1.76617</v>
      </c>
      <c r="D50" s="731">
        <v>5.2984999999999998</v>
      </c>
      <c r="E50" s="731"/>
      <c r="F50" s="731">
        <v>3.2267599999999996</v>
      </c>
      <c r="G50" s="731">
        <v>5</v>
      </c>
      <c r="H50" s="731">
        <v>-1.7732400000000004</v>
      </c>
      <c r="I50" s="732">
        <v>0.64535199999999993</v>
      </c>
      <c r="J50" s="733" t="s">
        <v>1</v>
      </c>
    </row>
    <row r="51" spans="1:10" ht="14.4" customHeight="1" x14ac:dyDescent="0.3">
      <c r="A51" s="729" t="s">
        <v>596</v>
      </c>
      <c r="B51" s="730" t="s">
        <v>4038</v>
      </c>
      <c r="C51" s="731">
        <v>124.65139000000001</v>
      </c>
      <c r="D51" s="731">
        <v>94.550409999999985</v>
      </c>
      <c r="E51" s="731"/>
      <c r="F51" s="731">
        <v>90.15146</v>
      </c>
      <c r="G51" s="731">
        <v>95</v>
      </c>
      <c r="H51" s="731">
        <v>-4.8485399999999998</v>
      </c>
      <c r="I51" s="732">
        <v>0.9489627368421053</v>
      </c>
      <c r="J51" s="733" t="s">
        <v>1</v>
      </c>
    </row>
    <row r="52" spans="1:10" ht="14.4" customHeight="1" x14ac:dyDescent="0.3">
      <c r="A52" s="729" t="s">
        <v>596</v>
      </c>
      <c r="B52" s="730" t="s">
        <v>4039</v>
      </c>
      <c r="C52" s="731">
        <v>75.972300000000004</v>
      </c>
      <c r="D52" s="731">
        <v>79.889970000000005</v>
      </c>
      <c r="E52" s="731"/>
      <c r="F52" s="731">
        <v>99.514470000000017</v>
      </c>
      <c r="G52" s="731">
        <v>90</v>
      </c>
      <c r="H52" s="731">
        <v>9.5144700000000171</v>
      </c>
      <c r="I52" s="732">
        <v>1.1057163333333335</v>
      </c>
      <c r="J52" s="733" t="s">
        <v>1</v>
      </c>
    </row>
    <row r="53" spans="1:10" ht="14.4" customHeight="1" x14ac:dyDescent="0.3">
      <c r="A53" s="729" t="s">
        <v>596</v>
      </c>
      <c r="B53" s="730" t="s">
        <v>4040</v>
      </c>
      <c r="C53" s="731">
        <v>17.036999999999999</v>
      </c>
      <c r="D53" s="731">
        <v>20.523499999999999</v>
      </c>
      <c r="E53" s="731"/>
      <c r="F53" s="731">
        <v>23.0565</v>
      </c>
      <c r="G53" s="731">
        <v>18</v>
      </c>
      <c r="H53" s="731">
        <v>5.0564999999999998</v>
      </c>
      <c r="I53" s="732">
        <v>1.2809166666666667</v>
      </c>
      <c r="J53" s="733" t="s">
        <v>1</v>
      </c>
    </row>
    <row r="54" spans="1:10" ht="14.4" customHeight="1" x14ac:dyDescent="0.3">
      <c r="A54" s="729" t="s">
        <v>596</v>
      </c>
      <c r="B54" s="730" t="s">
        <v>4042</v>
      </c>
      <c r="C54" s="731">
        <v>5.2610200000000003</v>
      </c>
      <c r="D54" s="731">
        <v>4.6100000000000003</v>
      </c>
      <c r="E54" s="731"/>
      <c r="F54" s="731">
        <v>4.4790400000000004</v>
      </c>
      <c r="G54" s="731">
        <v>4</v>
      </c>
      <c r="H54" s="731">
        <v>0.47904000000000035</v>
      </c>
      <c r="I54" s="732">
        <v>1.1197600000000001</v>
      </c>
      <c r="J54" s="733" t="s">
        <v>1</v>
      </c>
    </row>
    <row r="55" spans="1:10" ht="14.4" customHeight="1" x14ac:dyDescent="0.3">
      <c r="A55" s="729" t="s">
        <v>596</v>
      </c>
      <c r="B55" s="730" t="s">
        <v>4043</v>
      </c>
      <c r="C55" s="731">
        <v>19.794</v>
      </c>
      <c r="D55" s="731">
        <v>16.88</v>
      </c>
      <c r="E55" s="731"/>
      <c r="F55" s="731">
        <v>20.963699999999999</v>
      </c>
      <c r="G55" s="731">
        <v>16</v>
      </c>
      <c r="H55" s="731">
        <v>4.9636999999999993</v>
      </c>
      <c r="I55" s="732">
        <v>1.31023125</v>
      </c>
      <c r="J55" s="733" t="s">
        <v>1</v>
      </c>
    </row>
    <row r="56" spans="1:10" ht="14.4" customHeight="1" x14ac:dyDescent="0.3">
      <c r="A56" s="729" t="s">
        <v>596</v>
      </c>
      <c r="B56" s="730" t="s">
        <v>4044</v>
      </c>
      <c r="C56" s="731">
        <v>21.154889999999998</v>
      </c>
      <c r="D56" s="731">
        <v>28.38552</v>
      </c>
      <c r="E56" s="731"/>
      <c r="F56" s="731">
        <v>28.652659999999997</v>
      </c>
      <c r="G56" s="731">
        <v>29</v>
      </c>
      <c r="H56" s="731">
        <v>-0.34734000000000265</v>
      </c>
      <c r="I56" s="732">
        <v>0.98802275862068956</v>
      </c>
      <c r="J56" s="733" t="s">
        <v>1</v>
      </c>
    </row>
    <row r="57" spans="1:10" ht="14.4" customHeight="1" x14ac:dyDescent="0.3">
      <c r="A57" s="729" t="s">
        <v>596</v>
      </c>
      <c r="B57" s="730" t="s">
        <v>4046</v>
      </c>
      <c r="C57" s="731">
        <v>1.9909699999999999</v>
      </c>
      <c r="D57" s="731">
        <v>0.74761</v>
      </c>
      <c r="E57" s="731"/>
      <c r="F57" s="731">
        <v>0.87043999999999999</v>
      </c>
      <c r="G57" s="731">
        <v>1</v>
      </c>
      <c r="H57" s="731">
        <v>-0.12956000000000001</v>
      </c>
      <c r="I57" s="732">
        <v>0.87043999999999999</v>
      </c>
      <c r="J57" s="733" t="s">
        <v>1</v>
      </c>
    </row>
    <row r="58" spans="1:10" ht="14.4" customHeight="1" x14ac:dyDescent="0.3">
      <c r="A58" s="729" t="s">
        <v>596</v>
      </c>
      <c r="B58" s="730" t="s">
        <v>598</v>
      </c>
      <c r="C58" s="731">
        <v>267.62774000000002</v>
      </c>
      <c r="D58" s="731">
        <v>250.88551000000001</v>
      </c>
      <c r="E58" s="731"/>
      <c r="F58" s="731">
        <v>270.91502999999994</v>
      </c>
      <c r="G58" s="731">
        <v>260</v>
      </c>
      <c r="H58" s="731">
        <v>10.915029999999945</v>
      </c>
      <c r="I58" s="732">
        <v>1.0419808846153844</v>
      </c>
      <c r="J58" s="733" t="s">
        <v>591</v>
      </c>
    </row>
    <row r="59" spans="1:10" ht="14.4" customHeight="1" x14ac:dyDescent="0.3">
      <c r="A59" s="729" t="s">
        <v>576</v>
      </c>
      <c r="B59" s="730" t="s">
        <v>576</v>
      </c>
      <c r="C59" s="731" t="s">
        <v>576</v>
      </c>
      <c r="D59" s="731" t="s">
        <v>576</v>
      </c>
      <c r="E59" s="731"/>
      <c r="F59" s="731" t="s">
        <v>576</v>
      </c>
      <c r="G59" s="731" t="s">
        <v>576</v>
      </c>
      <c r="H59" s="731" t="s">
        <v>576</v>
      </c>
      <c r="I59" s="732" t="s">
        <v>576</v>
      </c>
      <c r="J59" s="733" t="s">
        <v>592</v>
      </c>
    </row>
    <row r="60" spans="1:10" ht="14.4" customHeight="1" x14ac:dyDescent="0.3">
      <c r="A60" s="729" t="s">
        <v>599</v>
      </c>
      <c r="B60" s="730" t="s">
        <v>600</v>
      </c>
      <c r="C60" s="731" t="s">
        <v>576</v>
      </c>
      <c r="D60" s="731" t="s">
        <v>576</v>
      </c>
      <c r="E60" s="731"/>
      <c r="F60" s="731" t="s">
        <v>576</v>
      </c>
      <c r="G60" s="731" t="s">
        <v>576</v>
      </c>
      <c r="H60" s="731" t="s">
        <v>576</v>
      </c>
      <c r="I60" s="732" t="s">
        <v>576</v>
      </c>
      <c r="J60" s="733" t="s">
        <v>0</v>
      </c>
    </row>
    <row r="61" spans="1:10" ht="14.4" customHeight="1" x14ac:dyDescent="0.3">
      <c r="A61" s="729" t="s">
        <v>599</v>
      </c>
      <c r="B61" s="730" t="s">
        <v>4038</v>
      </c>
      <c r="C61" s="731">
        <v>57.142840000000007</v>
      </c>
      <c r="D61" s="731">
        <v>44.771140000000003</v>
      </c>
      <c r="E61" s="731"/>
      <c r="F61" s="731">
        <v>54.953199999999988</v>
      </c>
      <c r="G61" s="731">
        <v>66</v>
      </c>
      <c r="H61" s="731">
        <v>-11.046800000000012</v>
      </c>
      <c r="I61" s="732">
        <v>0.83262424242424227</v>
      </c>
      <c r="J61" s="733" t="s">
        <v>1</v>
      </c>
    </row>
    <row r="62" spans="1:10" ht="14.4" customHeight="1" x14ac:dyDescent="0.3">
      <c r="A62" s="729" t="s">
        <v>599</v>
      </c>
      <c r="B62" s="730" t="s">
        <v>4039</v>
      </c>
      <c r="C62" s="731">
        <v>21.380880000000005</v>
      </c>
      <c r="D62" s="731">
        <v>21.0334</v>
      </c>
      <c r="E62" s="731"/>
      <c r="F62" s="731">
        <v>45.762329999999992</v>
      </c>
      <c r="G62" s="731">
        <v>82</v>
      </c>
      <c r="H62" s="731">
        <v>-36.237670000000008</v>
      </c>
      <c r="I62" s="732">
        <v>0.55807719512195109</v>
      </c>
      <c r="J62" s="733" t="s">
        <v>1</v>
      </c>
    </row>
    <row r="63" spans="1:10" ht="14.4" customHeight="1" x14ac:dyDescent="0.3">
      <c r="A63" s="729" t="s">
        <v>599</v>
      </c>
      <c r="B63" s="730" t="s">
        <v>4040</v>
      </c>
      <c r="C63" s="731">
        <v>0</v>
      </c>
      <c r="D63" s="731">
        <v>0</v>
      </c>
      <c r="E63" s="731"/>
      <c r="F63" s="731">
        <v>0</v>
      </c>
      <c r="G63" s="731">
        <v>5</v>
      </c>
      <c r="H63" s="731">
        <v>-5</v>
      </c>
      <c r="I63" s="732">
        <v>0</v>
      </c>
      <c r="J63" s="733" t="s">
        <v>1</v>
      </c>
    </row>
    <row r="64" spans="1:10" ht="14.4" customHeight="1" x14ac:dyDescent="0.3">
      <c r="A64" s="729" t="s">
        <v>599</v>
      </c>
      <c r="B64" s="730" t="s">
        <v>4041</v>
      </c>
      <c r="C64" s="731">
        <v>4.8550300000000002</v>
      </c>
      <c r="D64" s="731">
        <v>14.439249999999999</v>
      </c>
      <c r="E64" s="731"/>
      <c r="F64" s="731">
        <v>4.00793</v>
      </c>
      <c r="G64" s="731">
        <v>14</v>
      </c>
      <c r="H64" s="731">
        <v>-9.99207</v>
      </c>
      <c r="I64" s="732">
        <v>0.28628071428571428</v>
      </c>
      <c r="J64" s="733" t="s">
        <v>1</v>
      </c>
    </row>
    <row r="65" spans="1:10" ht="14.4" customHeight="1" x14ac:dyDescent="0.3">
      <c r="A65" s="729" t="s">
        <v>599</v>
      </c>
      <c r="B65" s="730" t="s">
        <v>4042</v>
      </c>
      <c r="C65" s="731">
        <v>1.7689999999999999</v>
      </c>
      <c r="D65" s="731">
        <v>1.905</v>
      </c>
      <c r="E65" s="731"/>
      <c r="F65" s="731">
        <v>2.0970999999999997</v>
      </c>
      <c r="G65" s="731">
        <v>9</v>
      </c>
      <c r="H65" s="731">
        <v>-6.9029000000000007</v>
      </c>
      <c r="I65" s="732">
        <v>0.23301111111111109</v>
      </c>
      <c r="J65" s="733" t="s">
        <v>1</v>
      </c>
    </row>
    <row r="66" spans="1:10" ht="14.4" customHeight="1" x14ac:dyDescent="0.3">
      <c r="A66" s="729" t="s">
        <v>599</v>
      </c>
      <c r="B66" s="730" t="s">
        <v>4043</v>
      </c>
      <c r="C66" s="731">
        <v>18.59404</v>
      </c>
      <c r="D66" s="731">
        <v>15.894650000000002</v>
      </c>
      <c r="E66" s="731"/>
      <c r="F66" s="731">
        <v>10.1623</v>
      </c>
      <c r="G66" s="731">
        <v>25</v>
      </c>
      <c r="H66" s="731">
        <v>-14.8377</v>
      </c>
      <c r="I66" s="732">
        <v>0.40649200000000002</v>
      </c>
      <c r="J66" s="733" t="s">
        <v>1</v>
      </c>
    </row>
    <row r="67" spans="1:10" ht="14.4" customHeight="1" x14ac:dyDescent="0.3">
      <c r="A67" s="729" t="s">
        <v>599</v>
      </c>
      <c r="B67" s="730" t="s">
        <v>4047</v>
      </c>
      <c r="C67" s="731">
        <v>0</v>
      </c>
      <c r="D67" s="731">
        <v>0</v>
      </c>
      <c r="E67" s="731"/>
      <c r="F67" s="731">
        <v>0</v>
      </c>
      <c r="G67" s="731">
        <v>0</v>
      </c>
      <c r="H67" s="731">
        <v>0</v>
      </c>
      <c r="I67" s="732" t="s">
        <v>576</v>
      </c>
      <c r="J67" s="733" t="s">
        <v>1</v>
      </c>
    </row>
    <row r="68" spans="1:10" ht="14.4" customHeight="1" x14ac:dyDescent="0.3">
      <c r="A68" s="729" t="s">
        <v>599</v>
      </c>
      <c r="B68" s="730" t="s">
        <v>601</v>
      </c>
      <c r="C68" s="731">
        <v>103.74179000000001</v>
      </c>
      <c r="D68" s="731">
        <v>98.043440000000004</v>
      </c>
      <c r="E68" s="731"/>
      <c r="F68" s="731">
        <v>116.98285999999997</v>
      </c>
      <c r="G68" s="731">
        <v>201</v>
      </c>
      <c r="H68" s="731">
        <v>-84.017140000000026</v>
      </c>
      <c r="I68" s="732">
        <v>0.58200427860696502</v>
      </c>
      <c r="J68" s="733" t="s">
        <v>591</v>
      </c>
    </row>
    <row r="69" spans="1:10" ht="14.4" customHeight="1" x14ac:dyDescent="0.3">
      <c r="A69" s="729" t="s">
        <v>576</v>
      </c>
      <c r="B69" s="730" t="s">
        <v>576</v>
      </c>
      <c r="C69" s="731" t="s">
        <v>576</v>
      </c>
      <c r="D69" s="731" t="s">
        <v>576</v>
      </c>
      <c r="E69" s="731"/>
      <c r="F69" s="731" t="s">
        <v>576</v>
      </c>
      <c r="G69" s="731" t="s">
        <v>576</v>
      </c>
      <c r="H69" s="731" t="s">
        <v>576</v>
      </c>
      <c r="I69" s="732" t="s">
        <v>576</v>
      </c>
      <c r="J69" s="733" t="s">
        <v>592</v>
      </c>
    </row>
    <row r="70" spans="1:10" ht="14.4" customHeight="1" x14ac:dyDescent="0.3">
      <c r="A70" s="729" t="s">
        <v>602</v>
      </c>
      <c r="B70" s="730" t="s">
        <v>603</v>
      </c>
      <c r="C70" s="731" t="s">
        <v>576</v>
      </c>
      <c r="D70" s="731" t="s">
        <v>576</v>
      </c>
      <c r="E70" s="731"/>
      <c r="F70" s="731" t="s">
        <v>576</v>
      </c>
      <c r="G70" s="731" t="s">
        <v>576</v>
      </c>
      <c r="H70" s="731" t="s">
        <v>576</v>
      </c>
      <c r="I70" s="732" t="s">
        <v>576</v>
      </c>
      <c r="J70" s="733" t="s">
        <v>0</v>
      </c>
    </row>
    <row r="71" spans="1:10" ht="14.4" customHeight="1" x14ac:dyDescent="0.3">
      <c r="A71" s="729" t="s">
        <v>602</v>
      </c>
      <c r="B71" s="730" t="s">
        <v>4036</v>
      </c>
      <c r="C71" s="731">
        <v>15.480439999999998</v>
      </c>
      <c r="D71" s="731">
        <v>3.3887700000000001</v>
      </c>
      <c r="E71" s="731"/>
      <c r="F71" s="731">
        <v>11.16334</v>
      </c>
      <c r="G71" s="731">
        <v>10</v>
      </c>
      <c r="H71" s="731">
        <v>1.1633399999999998</v>
      </c>
      <c r="I71" s="732">
        <v>1.1163339999999999</v>
      </c>
      <c r="J71" s="733" t="s">
        <v>1</v>
      </c>
    </row>
    <row r="72" spans="1:10" ht="14.4" customHeight="1" x14ac:dyDescent="0.3">
      <c r="A72" s="729" t="s">
        <v>602</v>
      </c>
      <c r="B72" s="730" t="s">
        <v>4037</v>
      </c>
      <c r="C72" s="731">
        <v>0.61924000000000001</v>
      </c>
      <c r="D72" s="731">
        <v>0.61485999999999996</v>
      </c>
      <c r="E72" s="731"/>
      <c r="F72" s="731">
        <v>0</v>
      </c>
      <c r="G72" s="731">
        <v>2</v>
      </c>
      <c r="H72" s="731">
        <v>-2</v>
      </c>
      <c r="I72" s="732">
        <v>0</v>
      </c>
      <c r="J72" s="733" t="s">
        <v>1</v>
      </c>
    </row>
    <row r="73" spans="1:10" ht="14.4" customHeight="1" x14ac:dyDescent="0.3">
      <c r="A73" s="729" t="s">
        <v>602</v>
      </c>
      <c r="B73" s="730" t="s">
        <v>4038</v>
      </c>
      <c r="C73" s="731">
        <v>65.700800000000001</v>
      </c>
      <c r="D73" s="731">
        <v>74.901730000000015</v>
      </c>
      <c r="E73" s="731"/>
      <c r="F73" s="731">
        <v>100.17982000000001</v>
      </c>
      <c r="G73" s="731">
        <v>79</v>
      </c>
      <c r="H73" s="731">
        <v>21.179820000000007</v>
      </c>
      <c r="I73" s="732">
        <v>1.2680989873417723</v>
      </c>
      <c r="J73" s="733" t="s">
        <v>1</v>
      </c>
    </row>
    <row r="74" spans="1:10" ht="14.4" customHeight="1" x14ac:dyDescent="0.3">
      <c r="A74" s="729" t="s">
        <v>602</v>
      </c>
      <c r="B74" s="730" t="s">
        <v>4039</v>
      </c>
      <c r="C74" s="731">
        <v>253.92026999999993</v>
      </c>
      <c r="D74" s="731">
        <v>223.00615000000002</v>
      </c>
      <c r="E74" s="731"/>
      <c r="F74" s="731">
        <v>207.72346999999993</v>
      </c>
      <c r="G74" s="731">
        <v>222</v>
      </c>
      <c r="H74" s="731">
        <v>-14.276530000000065</v>
      </c>
      <c r="I74" s="732">
        <v>0.93569130630630604</v>
      </c>
      <c r="J74" s="733" t="s">
        <v>1</v>
      </c>
    </row>
    <row r="75" spans="1:10" ht="14.4" customHeight="1" x14ac:dyDescent="0.3">
      <c r="A75" s="729" t="s">
        <v>602</v>
      </c>
      <c r="B75" s="730" t="s">
        <v>4040</v>
      </c>
      <c r="C75" s="731">
        <v>29.430699999999998</v>
      </c>
      <c r="D75" s="731">
        <v>35.993600000000001</v>
      </c>
      <c r="E75" s="731"/>
      <c r="F75" s="731">
        <v>22.850999999999999</v>
      </c>
      <c r="G75" s="731">
        <v>31</v>
      </c>
      <c r="H75" s="731">
        <v>-8.1490000000000009</v>
      </c>
      <c r="I75" s="732">
        <v>0.73712903225806448</v>
      </c>
      <c r="J75" s="733" t="s">
        <v>1</v>
      </c>
    </row>
    <row r="76" spans="1:10" ht="14.4" customHeight="1" x14ac:dyDescent="0.3">
      <c r="A76" s="729" t="s">
        <v>602</v>
      </c>
      <c r="B76" s="730" t="s">
        <v>4041</v>
      </c>
      <c r="C76" s="731">
        <v>0</v>
      </c>
      <c r="D76" s="731">
        <v>0</v>
      </c>
      <c r="E76" s="731"/>
      <c r="F76" s="731">
        <v>0.98117999999999994</v>
      </c>
      <c r="G76" s="731">
        <v>0</v>
      </c>
      <c r="H76" s="731">
        <v>0.98117999999999994</v>
      </c>
      <c r="I76" s="732" t="s">
        <v>576</v>
      </c>
      <c r="J76" s="733" t="s">
        <v>1</v>
      </c>
    </row>
    <row r="77" spans="1:10" ht="14.4" customHeight="1" x14ac:dyDescent="0.3">
      <c r="A77" s="729" t="s">
        <v>602</v>
      </c>
      <c r="B77" s="730" t="s">
        <v>4042</v>
      </c>
      <c r="C77" s="731">
        <v>8.4440000000000008</v>
      </c>
      <c r="D77" s="731">
        <v>13.84491</v>
      </c>
      <c r="E77" s="731"/>
      <c r="F77" s="731">
        <v>13.376530000000001</v>
      </c>
      <c r="G77" s="731">
        <v>11</v>
      </c>
      <c r="H77" s="731">
        <v>2.3765300000000007</v>
      </c>
      <c r="I77" s="732">
        <v>1.2160481818181819</v>
      </c>
      <c r="J77" s="733" t="s">
        <v>1</v>
      </c>
    </row>
    <row r="78" spans="1:10" ht="14.4" customHeight="1" x14ac:dyDescent="0.3">
      <c r="A78" s="729" t="s">
        <v>602</v>
      </c>
      <c r="B78" s="730" t="s">
        <v>4043</v>
      </c>
      <c r="C78" s="731">
        <v>40.275199999999998</v>
      </c>
      <c r="D78" s="731">
        <v>34.271699999999996</v>
      </c>
      <c r="E78" s="731"/>
      <c r="F78" s="731">
        <v>32.915099999999995</v>
      </c>
      <c r="G78" s="731">
        <v>33</v>
      </c>
      <c r="H78" s="731">
        <v>-8.4900000000004638E-2</v>
      </c>
      <c r="I78" s="732">
        <v>0.99742727272727261</v>
      </c>
      <c r="J78" s="733" t="s">
        <v>1</v>
      </c>
    </row>
    <row r="79" spans="1:10" ht="14.4" customHeight="1" x14ac:dyDescent="0.3">
      <c r="A79" s="729" t="s">
        <v>602</v>
      </c>
      <c r="B79" s="730" t="s">
        <v>4044</v>
      </c>
      <c r="C79" s="731">
        <v>14.408829999999998</v>
      </c>
      <c r="D79" s="731">
        <v>19.891310000000001</v>
      </c>
      <c r="E79" s="731"/>
      <c r="F79" s="731">
        <v>15.387969999999999</v>
      </c>
      <c r="G79" s="731">
        <v>29</v>
      </c>
      <c r="H79" s="731">
        <v>-13.612030000000001</v>
      </c>
      <c r="I79" s="732">
        <v>0.53061965517241372</v>
      </c>
      <c r="J79" s="733" t="s">
        <v>1</v>
      </c>
    </row>
    <row r="80" spans="1:10" ht="14.4" customHeight="1" x14ac:dyDescent="0.3">
      <c r="A80" s="729" t="s">
        <v>602</v>
      </c>
      <c r="B80" s="730" t="s">
        <v>4046</v>
      </c>
      <c r="C80" s="731">
        <v>18.999869999999998</v>
      </c>
      <c r="D80" s="731">
        <v>20.705169999999999</v>
      </c>
      <c r="E80" s="731"/>
      <c r="F80" s="731">
        <v>12.014529999999999</v>
      </c>
      <c r="G80" s="731">
        <v>22</v>
      </c>
      <c r="H80" s="731">
        <v>-9.9854700000000012</v>
      </c>
      <c r="I80" s="732">
        <v>0.54611499999999991</v>
      </c>
      <c r="J80" s="733" t="s">
        <v>1</v>
      </c>
    </row>
    <row r="81" spans="1:10" ht="14.4" customHeight="1" x14ac:dyDescent="0.3">
      <c r="A81" s="729" t="s">
        <v>602</v>
      </c>
      <c r="B81" s="730" t="s">
        <v>604</v>
      </c>
      <c r="C81" s="731">
        <v>447.27934999999997</v>
      </c>
      <c r="D81" s="731">
        <v>426.61820000000006</v>
      </c>
      <c r="E81" s="731"/>
      <c r="F81" s="731">
        <v>416.59293999999989</v>
      </c>
      <c r="G81" s="731">
        <v>438</v>
      </c>
      <c r="H81" s="731">
        <v>-21.407060000000115</v>
      </c>
      <c r="I81" s="732">
        <v>0.95112543378995407</v>
      </c>
      <c r="J81" s="733" t="s">
        <v>591</v>
      </c>
    </row>
    <row r="82" spans="1:10" ht="14.4" customHeight="1" x14ac:dyDescent="0.3">
      <c r="A82" s="729" t="s">
        <v>576</v>
      </c>
      <c r="B82" s="730" t="s">
        <v>576</v>
      </c>
      <c r="C82" s="731" t="s">
        <v>576</v>
      </c>
      <c r="D82" s="731" t="s">
        <v>576</v>
      </c>
      <c r="E82" s="731"/>
      <c r="F82" s="731" t="s">
        <v>576</v>
      </c>
      <c r="G82" s="731" t="s">
        <v>576</v>
      </c>
      <c r="H82" s="731" t="s">
        <v>576</v>
      </c>
      <c r="I82" s="732" t="s">
        <v>576</v>
      </c>
      <c r="J82" s="733" t="s">
        <v>592</v>
      </c>
    </row>
    <row r="83" spans="1:10" ht="14.4" customHeight="1" x14ac:dyDescent="0.3">
      <c r="A83" s="729" t="s">
        <v>605</v>
      </c>
      <c r="B83" s="730" t="s">
        <v>606</v>
      </c>
      <c r="C83" s="731" t="s">
        <v>576</v>
      </c>
      <c r="D83" s="731" t="s">
        <v>576</v>
      </c>
      <c r="E83" s="731"/>
      <c r="F83" s="731" t="s">
        <v>576</v>
      </c>
      <c r="G83" s="731" t="s">
        <v>576</v>
      </c>
      <c r="H83" s="731" t="s">
        <v>576</v>
      </c>
      <c r="I83" s="732" t="s">
        <v>576</v>
      </c>
      <c r="J83" s="733" t="s">
        <v>0</v>
      </c>
    </row>
    <row r="84" spans="1:10" ht="14.4" customHeight="1" x14ac:dyDescent="0.3">
      <c r="A84" s="729" t="s">
        <v>605</v>
      </c>
      <c r="B84" s="730" t="s">
        <v>4034</v>
      </c>
      <c r="C84" s="731">
        <v>15.65874</v>
      </c>
      <c r="D84" s="731">
        <v>174.386</v>
      </c>
      <c r="E84" s="731"/>
      <c r="F84" s="731">
        <v>85.79552000000001</v>
      </c>
      <c r="G84" s="731">
        <v>179</v>
      </c>
      <c r="H84" s="731">
        <v>-93.20447999999999</v>
      </c>
      <c r="I84" s="732">
        <v>0.47930458100558665</v>
      </c>
      <c r="J84" s="733" t="s">
        <v>1</v>
      </c>
    </row>
    <row r="85" spans="1:10" ht="14.4" customHeight="1" x14ac:dyDescent="0.3">
      <c r="A85" s="729" t="s">
        <v>605</v>
      </c>
      <c r="B85" s="730" t="s">
        <v>4035</v>
      </c>
      <c r="C85" s="731">
        <v>29.418839999999999</v>
      </c>
      <c r="D85" s="731">
        <v>14.70942</v>
      </c>
      <c r="E85" s="731"/>
      <c r="F85" s="731">
        <v>9.806280000000001</v>
      </c>
      <c r="G85" s="731">
        <v>8</v>
      </c>
      <c r="H85" s="731">
        <v>1.806280000000001</v>
      </c>
      <c r="I85" s="732">
        <v>1.2257850000000001</v>
      </c>
      <c r="J85" s="733" t="s">
        <v>1</v>
      </c>
    </row>
    <row r="86" spans="1:10" ht="14.4" customHeight="1" x14ac:dyDescent="0.3">
      <c r="A86" s="729" t="s">
        <v>605</v>
      </c>
      <c r="B86" s="730" t="s">
        <v>4038</v>
      </c>
      <c r="C86" s="731">
        <v>0</v>
      </c>
      <c r="D86" s="731">
        <v>0</v>
      </c>
      <c r="E86" s="731"/>
      <c r="F86" s="731">
        <v>146.81121000000002</v>
      </c>
      <c r="G86" s="731">
        <v>166</v>
      </c>
      <c r="H86" s="731">
        <v>-19.188789999999983</v>
      </c>
      <c r="I86" s="732">
        <v>0.88440487951807234</v>
      </c>
      <c r="J86" s="733" t="s">
        <v>1</v>
      </c>
    </row>
    <row r="87" spans="1:10" ht="14.4" customHeight="1" x14ac:dyDescent="0.3">
      <c r="A87" s="729" t="s">
        <v>605</v>
      </c>
      <c r="B87" s="730" t="s">
        <v>4039</v>
      </c>
      <c r="C87" s="731">
        <v>1359.29152</v>
      </c>
      <c r="D87" s="731">
        <v>1196.4197400000005</v>
      </c>
      <c r="E87" s="731"/>
      <c r="F87" s="731">
        <v>1773.6942199999999</v>
      </c>
      <c r="G87" s="731">
        <v>1184</v>
      </c>
      <c r="H87" s="731">
        <v>589.69421999999986</v>
      </c>
      <c r="I87" s="732">
        <v>1.4980525506756757</v>
      </c>
      <c r="J87" s="733" t="s">
        <v>1</v>
      </c>
    </row>
    <row r="88" spans="1:10" ht="14.4" customHeight="1" x14ac:dyDescent="0.3">
      <c r="A88" s="729" t="s">
        <v>605</v>
      </c>
      <c r="B88" s="730" t="s">
        <v>4040</v>
      </c>
      <c r="C88" s="731">
        <v>0</v>
      </c>
      <c r="D88" s="731">
        <v>0</v>
      </c>
      <c r="E88" s="731"/>
      <c r="F88" s="731">
        <v>166.98</v>
      </c>
      <c r="G88" s="731">
        <v>0</v>
      </c>
      <c r="H88" s="731">
        <v>166.98</v>
      </c>
      <c r="I88" s="732" t="s">
        <v>576</v>
      </c>
      <c r="J88" s="733" t="s">
        <v>1</v>
      </c>
    </row>
    <row r="89" spans="1:10" ht="14.4" customHeight="1" x14ac:dyDescent="0.3">
      <c r="A89" s="729" t="s">
        <v>605</v>
      </c>
      <c r="B89" s="730" t="s">
        <v>4041</v>
      </c>
      <c r="C89" s="731">
        <v>0</v>
      </c>
      <c r="D89" s="731">
        <v>6.9791200000000009</v>
      </c>
      <c r="E89" s="731"/>
      <c r="F89" s="731">
        <v>0</v>
      </c>
      <c r="G89" s="731">
        <v>2</v>
      </c>
      <c r="H89" s="731">
        <v>-2</v>
      </c>
      <c r="I89" s="732">
        <v>0</v>
      </c>
      <c r="J89" s="733" t="s">
        <v>1</v>
      </c>
    </row>
    <row r="90" spans="1:10" ht="14.4" customHeight="1" x14ac:dyDescent="0.3">
      <c r="A90" s="729" t="s">
        <v>605</v>
      </c>
      <c r="B90" s="730" t="s">
        <v>4045</v>
      </c>
      <c r="C90" s="731">
        <v>1.242</v>
      </c>
      <c r="D90" s="731">
        <v>4.1311999999999998</v>
      </c>
      <c r="E90" s="731"/>
      <c r="F90" s="731">
        <v>0</v>
      </c>
      <c r="G90" s="731">
        <v>4</v>
      </c>
      <c r="H90" s="731">
        <v>-4</v>
      </c>
      <c r="I90" s="732">
        <v>0</v>
      </c>
      <c r="J90" s="733" t="s">
        <v>1</v>
      </c>
    </row>
    <row r="91" spans="1:10" ht="14.4" customHeight="1" x14ac:dyDescent="0.3">
      <c r="A91" s="729" t="s">
        <v>605</v>
      </c>
      <c r="B91" s="730" t="s">
        <v>4047</v>
      </c>
      <c r="C91" s="731">
        <v>6463.522479999996</v>
      </c>
      <c r="D91" s="731">
        <v>5233.8709700000009</v>
      </c>
      <c r="E91" s="731"/>
      <c r="F91" s="731">
        <v>6183.0389000000005</v>
      </c>
      <c r="G91" s="731">
        <v>5327</v>
      </c>
      <c r="H91" s="731">
        <v>856.03890000000047</v>
      </c>
      <c r="I91" s="732">
        <v>1.1606981227707904</v>
      </c>
      <c r="J91" s="733" t="s">
        <v>1</v>
      </c>
    </row>
    <row r="92" spans="1:10" ht="14.4" customHeight="1" x14ac:dyDescent="0.3">
      <c r="A92" s="729" t="s">
        <v>605</v>
      </c>
      <c r="B92" s="730" t="s">
        <v>607</v>
      </c>
      <c r="C92" s="731">
        <v>7869.1335799999961</v>
      </c>
      <c r="D92" s="731">
        <v>6630.4964500000015</v>
      </c>
      <c r="E92" s="731"/>
      <c r="F92" s="731">
        <v>8366.1261300000006</v>
      </c>
      <c r="G92" s="731">
        <v>6870</v>
      </c>
      <c r="H92" s="731">
        <v>1496.1261300000006</v>
      </c>
      <c r="I92" s="732">
        <v>1.217776729257642</v>
      </c>
      <c r="J92" s="733" t="s">
        <v>591</v>
      </c>
    </row>
    <row r="93" spans="1:10" ht="14.4" customHeight="1" x14ac:dyDescent="0.3">
      <c r="A93" s="729" t="s">
        <v>576</v>
      </c>
      <c r="B93" s="730" t="s">
        <v>576</v>
      </c>
      <c r="C93" s="731" t="s">
        <v>576</v>
      </c>
      <c r="D93" s="731" t="s">
        <v>576</v>
      </c>
      <c r="E93" s="731"/>
      <c r="F93" s="731" t="s">
        <v>576</v>
      </c>
      <c r="G93" s="731" t="s">
        <v>576</v>
      </c>
      <c r="H93" s="731" t="s">
        <v>576</v>
      </c>
      <c r="I93" s="732" t="s">
        <v>576</v>
      </c>
      <c r="J93" s="733" t="s">
        <v>592</v>
      </c>
    </row>
    <row r="94" spans="1:10" ht="14.4" customHeight="1" x14ac:dyDescent="0.3">
      <c r="A94" s="729" t="s">
        <v>4049</v>
      </c>
      <c r="B94" s="730" t="s">
        <v>4050</v>
      </c>
      <c r="C94" s="731" t="s">
        <v>576</v>
      </c>
      <c r="D94" s="731" t="s">
        <v>576</v>
      </c>
      <c r="E94" s="731"/>
      <c r="F94" s="731" t="s">
        <v>576</v>
      </c>
      <c r="G94" s="731" t="s">
        <v>576</v>
      </c>
      <c r="H94" s="731" t="s">
        <v>576</v>
      </c>
      <c r="I94" s="732" t="s">
        <v>576</v>
      </c>
      <c r="J94" s="733" t="s">
        <v>0</v>
      </c>
    </row>
    <row r="95" spans="1:10" ht="14.4" customHeight="1" x14ac:dyDescent="0.3">
      <c r="A95" s="729" t="s">
        <v>4049</v>
      </c>
      <c r="B95" s="730" t="s">
        <v>4039</v>
      </c>
      <c r="C95" s="731">
        <v>0</v>
      </c>
      <c r="D95" s="731">
        <v>9.8391599999999997</v>
      </c>
      <c r="E95" s="731"/>
      <c r="F95" s="731">
        <v>0</v>
      </c>
      <c r="G95" s="731">
        <v>7</v>
      </c>
      <c r="H95" s="731">
        <v>-7</v>
      </c>
      <c r="I95" s="732">
        <v>0</v>
      </c>
      <c r="J95" s="733" t="s">
        <v>1</v>
      </c>
    </row>
    <row r="96" spans="1:10" ht="14.4" customHeight="1" x14ac:dyDescent="0.3">
      <c r="A96" s="729" t="s">
        <v>4049</v>
      </c>
      <c r="B96" s="730" t="s">
        <v>4047</v>
      </c>
      <c r="C96" s="731">
        <v>68.66516</v>
      </c>
      <c r="D96" s="731">
        <v>49.226080000000003</v>
      </c>
      <c r="E96" s="731"/>
      <c r="F96" s="731">
        <v>17.16264</v>
      </c>
      <c r="G96" s="731">
        <v>38</v>
      </c>
      <c r="H96" s="731">
        <v>-20.83736</v>
      </c>
      <c r="I96" s="732">
        <v>0.45164842105263159</v>
      </c>
      <c r="J96" s="733" t="s">
        <v>1</v>
      </c>
    </row>
    <row r="97" spans="1:10" ht="14.4" customHeight="1" x14ac:dyDescent="0.3">
      <c r="A97" s="729" t="s">
        <v>4049</v>
      </c>
      <c r="B97" s="730" t="s">
        <v>4051</v>
      </c>
      <c r="C97" s="731">
        <v>68.66516</v>
      </c>
      <c r="D97" s="731">
        <v>59.065240000000003</v>
      </c>
      <c r="E97" s="731"/>
      <c r="F97" s="731">
        <v>17.16264</v>
      </c>
      <c r="G97" s="731">
        <v>45</v>
      </c>
      <c r="H97" s="731">
        <v>-27.83736</v>
      </c>
      <c r="I97" s="732">
        <v>0.38139200000000001</v>
      </c>
      <c r="J97" s="733" t="s">
        <v>591</v>
      </c>
    </row>
    <row r="98" spans="1:10" ht="14.4" customHeight="1" x14ac:dyDescent="0.3">
      <c r="A98" s="729" t="s">
        <v>576</v>
      </c>
      <c r="B98" s="730" t="s">
        <v>576</v>
      </c>
      <c r="C98" s="731" t="s">
        <v>576</v>
      </c>
      <c r="D98" s="731" t="s">
        <v>576</v>
      </c>
      <c r="E98" s="731"/>
      <c r="F98" s="731" t="s">
        <v>576</v>
      </c>
      <c r="G98" s="731" t="s">
        <v>576</v>
      </c>
      <c r="H98" s="731" t="s">
        <v>576</v>
      </c>
      <c r="I98" s="732" t="s">
        <v>576</v>
      </c>
      <c r="J98" s="733" t="s">
        <v>592</v>
      </c>
    </row>
    <row r="99" spans="1:10" ht="14.4" customHeight="1" x14ac:dyDescent="0.3">
      <c r="A99" s="729" t="s">
        <v>608</v>
      </c>
      <c r="B99" s="730" t="s">
        <v>609</v>
      </c>
      <c r="C99" s="731" t="s">
        <v>576</v>
      </c>
      <c r="D99" s="731" t="s">
        <v>576</v>
      </c>
      <c r="E99" s="731"/>
      <c r="F99" s="731" t="s">
        <v>576</v>
      </c>
      <c r="G99" s="731" t="s">
        <v>576</v>
      </c>
      <c r="H99" s="731" t="s">
        <v>576</v>
      </c>
      <c r="I99" s="732" t="s">
        <v>576</v>
      </c>
      <c r="J99" s="733" t="s">
        <v>0</v>
      </c>
    </row>
    <row r="100" spans="1:10" ht="14.4" customHeight="1" x14ac:dyDescent="0.3">
      <c r="A100" s="729" t="s">
        <v>608</v>
      </c>
      <c r="B100" s="730" t="s">
        <v>4036</v>
      </c>
      <c r="C100" s="731">
        <v>0.68244000000000005</v>
      </c>
      <c r="D100" s="731">
        <v>1.1870099999999999</v>
      </c>
      <c r="E100" s="731"/>
      <c r="F100" s="731">
        <v>0</v>
      </c>
      <c r="G100" s="731">
        <v>2</v>
      </c>
      <c r="H100" s="731">
        <v>-2</v>
      </c>
      <c r="I100" s="732">
        <v>0</v>
      </c>
      <c r="J100" s="733" t="s">
        <v>1</v>
      </c>
    </row>
    <row r="101" spans="1:10" ht="14.4" customHeight="1" x14ac:dyDescent="0.3">
      <c r="A101" s="729" t="s">
        <v>608</v>
      </c>
      <c r="B101" s="730" t="s">
        <v>4037</v>
      </c>
      <c r="C101" s="731">
        <v>0</v>
      </c>
      <c r="D101" s="731">
        <v>0.14895</v>
      </c>
      <c r="E101" s="731"/>
      <c r="F101" s="731">
        <v>0</v>
      </c>
      <c r="G101" s="731">
        <v>0</v>
      </c>
      <c r="H101" s="731">
        <v>0</v>
      </c>
      <c r="I101" s="732" t="s">
        <v>576</v>
      </c>
      <c r="J101" s="733" t="s">
        <v>1</v>
      </c>
    </row>
    <row r="102" spans="1:10" ht="14.4" customHeight="1" x14ac:dyDescent="0.3">
      <c r="A102" s="729" t="s">
        <v>608</v>
      </c>
      <c r="B102" s="730" t="s">
        <v>4038</v>
      </c>
      <c r="C102" s="731">
        <v>2.7343199999999999</v>
      </c>
      <c r="D102" s="731">
        <v>3.8812800000000003</v>
      </c>
      <c r="E102" s="731"/>
      <c r="F102" s="731">
        <v>0</v>
      </c>
      <c r="G102" s="731">
        <v>5</v>
      </c>
      <c r="H102" s="731">
        <v>-5</v>
      </c>
      <c r="I102" s="732">
        <v>0</v>
      </c>
      <c r="J102" s="733" t="s">
        <v>1</v>
      </c>
    </row>
    <row r="103" spans="1:10" ht="14.4" customHeight="1" x14ac:dyDescent="0.3">
      <c r="A103" s="729" t="s">
        <v>608</v>
      </c>
      <c r="B103" s="730" t="s">
        <v>4039</v>
      </c>
      <c r="C103" s="731">
        <v>44.614960000000004</v>
      </c>
      <c r="D103" s="731">
        <v>28.965739999999997</v>
      </c>
      <c r="E103" s="731"/>
      <c r="F103" s="731">
        <v>0</v>
      </c>
      <c r="G103" s="731">
        <v>48</v>
      </c>
      <c r="H103" s="731">
        <v>-48</v>
      </c>
      <c r="I103" s="732">
        <v>0</v>
      </c>
      <c r="J103" s="733" t="s">
        <v>1</v>
      </c>
    </row>
    <row r="104" spans="1:10" ht="14.4" customHeight="1" x14ac:dyDescent="0.3">
      <c r="A104" s="729" t="s">
        <v>608</v>
      </c>
      <c r="B104" s="730" t="s">
        <v>4042</v>
      </c>
      <c r="C104" s="731">
        <v>0.11</v>
      </c>
      <c r="D104" s="731">
        <v>11.180399999999999</v>
      </c>
      <c r="E104" s="731"/>
      <c r="F104" s="731">
        <v>0</v>
      </c>
      <c r="G104" s="731">
        <v>4</v>
      </c>
      <c r="H104" s="731">
        <v>-4</v>
      </c>
      <c r="I104" s="732">
        <v>0</v>
      </c>
      <c r="J104" s="733" t="s">
        <v>1</v>
      </c>
    </row>
    <row r="105" spans="1:10" ht="14.4" customHeight="1" x14ac:dyDescent="0.3">
      <c r="A105" s="729" t="s">
        <v>608</v>
      </c>
      <c r="B105" s="730" t="s">
        <v>4043</v>
      </c>
      <c r="C105" s="731">
        <v>1.70949</v>
      </c>
      <c r="D105" s="731">
        <v>0.73263999999999996</v>
      </c>
      <c r="E105" s="731"/>
      <c r="F105" s="731">
        <v>0</v>
      </c>
      <c r="G105" s="731">
        <v>1</v>
      </c>
      <c r="H105" s="731">
        <v>-1</v>
      </c>
      <c r="I105" s="732">
        <v>0</v>
      </c>
      <c r="J105" s="733" t="s">
        <v>1</v>
      </c>
    </row>
    <row r="106" spans="1:10" ht="14.4" customHeight="1" x14ac:dyDescent="0.3">
      <c r="A106" s="729" t="s">
        <v>608</v>
      </c>
      <c r="B106" s="730" t="s">
        <v>4047</v>
      </c>
      <c r="C106" s="731">
        <v>0</v>
      </c>
      <c r="D106" s="731">
        <v>17.928570000000001</v>
      </c>
      <c r="E106" s="731"/>
      <c r="F106" s="731">
        <v>0</v>
      </c>
      <c r="G106" s="731">
        <v>10</v>
      </c>
      <c r="H106" s="731">
        <v>-10</v>
      </c>
      <c r="I106" s="732">
        <v>0</v>
      </c>
      <c r="J106" s="733" t="s">
        <v>1</v>
      </c>
    </row>
    <row r="107" spans="1:10" ht="14.4" customHeight="1" x14ac:dyDescent="0.3">
      <c r="A107" s="729" t="s">
        <v>608</v>
      </c>
      <c r="B107" s="730" t="s">
        <v>610</v>
      </c>
      <c r="C107" s="731">
        <v>49.851210000000009</v>
      </c>
      <c r="D107" s="731">
        <v>64.024589999999989</v>
      </c>
      <c r="E107" s="731"/>
      <c r="F107" s="731">
        <v>0</v>
      </c>
      <c r="G107" s="731">
        <v>70</v>
      </c>
      <c r="H107" s="731">
        <v>-70</v>
      </c>
      <c r="I107" s="732">
        <v>0</v>
      </c>
      <c r="J107" s="733" t="s">
        <v>591</v>
      </c>
    </row>
    <row r="108" spans="1:10" ht="14.4" customHeight="1" x14ac:dyDescent="0.3">
      <c r="A108" s="729" t="s">
        <v>576</v>
      </c>
      <c r="B108" s="730" t="s">
        <v>576</v>
      </c>
      <c r="C108" s="731" t="s">
        <v>576</v>
      </c>
      <c r="D108" s="731" t="s">
        <v>576</v>
      </c>
      <c r="E108" s="731"/>
      <c r="F108" s="731" t="s">
        <v>576</v>
      </c>
      <c r="G108" s="731" t="s">
        <v>576</v>
      </c>
      <c r="H108" s="731" t="s">
        <v>576</v>
      </c>
      <c r="I108" s="732" t="s">
        <v>576</v>
      </c>
      <c r="J108" s="733" t="s">
        <v>592</v>
      </c>
    </row>
    <row r="109" spans="1:10" ht="14.4" customHeight="1" x14ac:dyDescent="0.3">
      <c r="A109" s="729" t="s">
        <v>574</v>
      </c>
      <c r="B109" s="730" t="s">
        <v>586</v>
      </c>
      <c r="C109" s="731">
        <v>9291.6227799999979</v>
      </c>
      <c r="D109" s="731">
        <v>8120.1144400000012</v>
      </c>
      <c r="E109" s="731"/>
      <c r="F109" s="731">
        <v>9718.2544800000014</v>
      </c>
      <c r="G109" s="731">
        <v>8392</v>
      </c>
      <c r="H109" s="731">
        <v>1326.2544800000014</v>
      </c>
      <c r="I109" s="732">
        <v>1.1580379504289802</v>
      </c>
      <c r="J109" s="733" t="s">
        <v>587</v>
      </c>
    </row>
  </sheetData>
  <mergeCells count="3">
    <mergeCell ref="A1:I1"/>
    <mergeCell ref="F3:I3"/>
    <mergeCell ref="C4:D4"/>
  </mergeCells>
  <conditionalFormatting sqref="F22 F110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109">
    <cfRule type="expression" dxfId="32" priority="6">
      <formula>$H23&gt;0</formula>
    </cfRule>
  </conditionalFormatting>
  <conditionalFormatting sqref="A23:A109">
    <cfRule type="expression" dxfId="31" priority="5">
      <formula>AND($J23&lt;&gt;"mezeraKL",$J23&lt;&gt;"")</formula>
    </cfRule>
  </conditionalFormatting>
  <conditionalFormatting sqref="I23:I109">
    <cfRule type="expression" dxfId="30" priority="7">
      <formula>$I23&gt;1</formula>
    </cfRule>
  </conditionalFormatting>
  <conditionalFormatting sqref="B23:B109">
    <cfRule type="expression" dxfId="29" priority="4">
      <formula>OR($J23="NS",$J23="SumaNS",$J23="Účet")</formula>
    </cfRule>
  </conditionalFormatting>
  <conditionalFormatting sqref="A23:D109 F23:I109">
    <cfRule type="expression" dxfId="28" priority="8">
      <formula>AND($J23&lt;&gt;"",$J23&lt;&gt;"mezeraKL")</formula>
    </cfRule>
  </conditionalFormatting>
  <conditionalFormatting sqref="B23:D109 F23:I109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109 F23:I109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4872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21.275302331652782</v>
      </c>
      <c r="J3" s="203">
        <f>SUBTOTAL(9,J5:J1048576)</f>
        <v>457272</v>
      </c>
      <c r="K3" s="204">
        <f>SUBTOTAL(9,K5:K1048576)</f>
        <v>9728600.0477995314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574</v>
      </c>
      <c r="B5" s="825" t="s">
        <v>575</v>
      </c>
      <c r="C5" s="828" t="s">
        <v>588</v>
      </c>
      <c r="D5" s="862" t="s">
        <v>589</v>
      </c>
      <c r="E5" s="828" t="s">
        <v>4052</v>
      </c>
      <c r="F5" s="862" t="s">
        <v>4053</v>
      </c>
      <c r="G5" s="828" t="s">
        <v>4054</v>
      </c>
      <c r="H5" s="828" t="s">
        <v>4055</v>
      </c>
      <c r="I5" s="225">
        <v>6.2399997711181641</v>
      </c>
      <c r="J5" s="225">
        <v>120</v>
      </c>
      <c r="K5" s="848">
        <v>748.80000305175781</v>
      </c>
    </row>
    <row r="6" spans="1:11" ht="14.4" customHeight="1" x14ac:dyDescent="0.3">
      <c r="A6" s="831" t="s">
        <v>574</v>
      </c>
      <c r="B6" s="832" t="s">
        <v>575</v>
      </c>
      <c r="C6" s="835" t="s">
        <v>588</v>
      </c>
      <c r="D6" s="863" t="s">
        <v>589</v>
      </c>
      <c r="E6" s="835" t="s">
        <v>4052</v>
      </c>
      <c r="F6" s="863" t="s">
        <v>4053</v>
      </c>
      <c r="G6" s="835" t="s">
        <v>4056</v>
      </c>
      <c r="H6" s="835" t="s">
        <v>4057</v>
      </c>
      <c r="I6" s="849">
        <v>9.0100002288818359</v>
      </c>
      <c r="J6" s="849">
        <v>230</v>
      </c>
      <c r="K6" s="850">
        <v>2072.2999877929687</v>
      </c>
    </row>
    <row r="7" spans="1:11" ht="14.4" customHeight="1" x14ac:dyDescent="0.3">
      <c r="A7" s="831" t="s">
        <v>574</v>
      </c>
      <c r="B7" s="832" t="s">
        <v>575</v>
      </c>
      <c r="C7" s="835" t="s">
        <v>588</v>
      </c>
      <c r="D7" s="863" t="s">
        <v>589</v>
      </c>
      <c r="E7" s="835" t="s">
        <v>4052</v>
      </c>
      <c r="F7" s="863" t="s">
        <v>4053</v>
      </c>
      <c r="G7" s="835" t="s">
        <v>4058</v>
      </c>
      <c r="H7" s="835" t="s">
        <v>4059</v>
      </c>
      <c r="I7" s="849">
        <v>8.5900001525878906</v>
      </c>
      <c r="J7" s="849">
        <v>100</v>
      </c>
      <c r="K7" s="850">
        <v>859</v>
      </c>
    </row>
    <row r="8" spans="1:11" ht="14.4" customHeight="1" x14ac:dyDescent="0.3">
      <c r="A8" s="831" t="s">
        <v>574</v>
      </c>
      <c r="B8" s="832" t="s">
        <v>575</v>
      </c>
      <c r="C8" s="835" t="s">
        <v>588</v>
      </c>
      <c r="D8" s="863" t="s">
        <v>589</v>
      </c>
      <c r="E8" s="835" t="s">
        <v>4052</v>
      </c>
      <c r="F8" s="863" t="s">
        <v>4053</v>
      </c>
      <c r="G8" s="835" t="s">
        <v>4060</v>
      </c>
      <c r="H8" s="835" t="s">
        <v>4061</v>
      </c>
      <c r="I8" s="849">
        <v>13.039999961853027</v>
      </c>
      <c r="J8" s="849">
        <v>70</v>
      </c>
      <c r="K8" s="850">
        <v>912.79998779296875</v>
      </c>
    </row>
    <row r="9" spans="1:11" ht="14.4" customHeight="1" x14ac:dyDescent="0.3">
      <c r="A9" s="831" t="s">
        <v>574</v>
      </c>
      <c r="B9" s="832" t="s">
        <v>575</v>
      </c>
      <c r="C9" s="835" t="s">
        <v>588</v>
      </c>
      <c r="D9" s="863" t="s">
        <v>589</v>
      </c>
      <c r="E9" s="835" t="s">
        <v>4052</v>
      </c>
      <c r="F9" s="863" t="s">
        <v>4053</v>
      </c>
      <c r="G9" s="835" t="s">
        <v>4062</v>
      </c>
      <c r="H9" s="835" t="s">
        <v>4063</v>
      </c>
      <c r="I9" s="849">
        <v>0.62999999523162842</v>
      </c>
      <c r="J9" s="849">
        <v>5500</v>
      </c>
      <c r="K9" s="850">
        <v>3465</v>
      </c>
    </row>
    <row r="10" spans="1:11" ht="14.4" customHeight="1" x14ac:dyDescent="0.3">
      <c r="A10" s="831" t="s">
        <v>574</v>
      </c>
      <c r="B10" s="832" t="s">
        <v>575</v>
      </c>
      <c r="C10" s="835" t="s">
        <v>588</v>
      </c>
      <c r="D10" s="863" t="s">
        <v>589</v>
      </c>
      <c r="E10" s="835" t="s">
        <v>4052</v>
      </c>
      <c r="F10" s="863" t="s">
        <v>4053</v>
      </c>
      <c r="G10" s="835" t="s">
        <v>4064</v>
      </c>
      <c r="H10" s="835" t="s">
        <v>4065</v>
      </c>
      <c r="I10" s="849">
        <v>1.2899999618530273</v>
      </c>
      <c r="J10" s="849">
        <v>12000</v>
      </c>
      <c r="K10" s="850">
        <v>15480</v>
      </c>
    </row>
    <row r="11" spans="1:11" ht="14.4" customHeight="1" x14ac:dyDescent="0.3">
      <c r="A11" s="831" t="s">
        <v>574</v>
      </c>
      <c r="B11" s="832" t="s">
        <v>575</v>
      </c>
      <c r="C11" s="835" t="s">
        <v>588</v>
      </c>
      <c r="D11" s="863" t="s">
        <v>589</v>
      </c>
      <c r="E11" s="835" t="s">
        <v>4052</v>
      </c>
      <c r="F11" s="863" t="s">
        <v>4053</v>
      </c>
      <c r="G11" s="835" t="s">
        <v>4066</v>
      </c>
      <c r="H11" s="835" t="s">
        <v>4067</v>
      </c>
      <c r="I11" s="849">
        <v>157.32000732421875</v>
      </c>
      <c r="J11" s="849">
        <v>2</v>
      </c>
      <c r="K11" s="850">
        <v>314.6400146484375</v>
      </c>
    </row>
    <row r="12" spans="1:11" ht="14.4" customHeight="1" x14ac:dyDescent="0.3">
      <c r="A12" s="831" t="s">
        <v>574</v>
      </c>
      <c r="B12" s="832" t="s">
        <v>575</v>
      </c>
      <c r="C12" s="835" t="s">
        <v>588</v>
      </c>
      <c r="D12" s="863" t="s">
        <v>589</v>
      </c>
      <c r="E12" s="835" t="s">
        <v>4052</v>
      </c>
      <c r="F12" s="863" t="s">
        <v>4053</v>
      </c>
      <c r="G12" s="835" t="s">
        <v>4068</v>
      </c>
      <c r="H12" s="835" t="s">
        <v>4069</v>
      </c>
      <c r="I12" s="849">
        <v>2.6600000858306885</v>
      </c>
      <c r="J12" s="849">
        <v>350</v>
      </c>
      <c r="K12" s="850">
        <v>931.13998413085937</v>
      </c>
    </row>
    <row r="13" spans="1:11" ht="14.4" customHeight="1" x14ac:dyDescent="0.3">
      <c r="A13" s="831" t="s">
        <v>574</v>
      </c>
      <c r="B13" s="832" t="s">
        <v>575</v>
      </c>
      <c r="C13" s="835" t="s">
        <v>588</v>
      </c>
      <c r="D13" s="863" t="s">
        <v>589</v>
      </c>
      <c r="E13" s="835" t="s">
        <v>4052</v>
      </c>
      <c r="F13" s="863" t="s">
        <v>4053</v>
      </c>
      <c r="G13" s="835" t="s">
        <v>4070</v>
      </c>
      <c r="H13" s="835" t="s">
        <v>4071</v>
      </c>
      <c r="I13" s="849">
        <v>111.55000305175781</v>
      </c>
      <c r="J13" s="849">
        <v>2</v>
      </c>
      <c r="K13" s="850">
        <v>223.10000610351562</v>
      </c>
    </row>
    <row r="14" spans="1:11" ht="14.4" customHeight="1" x14ac:dyDescent="0.3">
      <c r="A14" s="831" t="s">
        <v>574</v>
      </c>
      <c r="B14" s="832" t="s">
        <v>575</v>
      </c>
      <c r="C14" s="835" t="s">
        <v>588</v>
      </c>
      <c r="D14" s="863" t="s">
        <v>589</v>
      </c>
      <c r="E14" s="835" t="s">
        <v>4052</v>
      </c>
      <c r="F14" s="863" t="s">
        <v>4053</v>
      </c>
      <c r="G14" s="835" t="s">
        <v>4072</v>
      </c>
      <c r="H14" s="835" t="s">
        <v>4073</v>
      </c>
      <c r="I14" s="849">
        <v>790.875</v>
      </c>
      <c r="J14" s="849">
        <v>2</v>
      </c>
      <c r="K14" s="850">
        <v>1581.75</v>
      </c>
    </row>
    <row r="15" spans="1:11" ht="14.4" customHeight="1" x14ac:dyDescent="0.3">
      <c r="A15" s="831" t="s">
        <v>574</v>
      </c>
      <c r="B15" s="832" t="s">
        <v>575</v>
      </c>
      <c r="C15" s="835" t="s">
        <v>588</v>
      </c>
      <c r="D15" s="863" t="s">
        <v>589</v>
      </c>
      <c r="E15" s="835" t="s">
        <v>4052</v>
      </c>
      <c r="F15" s="863" t="s">
        <v>4053</v>
      </c>
      <c r="G15" s="835" t="s">
        <v>4074</v>
      </c>
      <c r="H15" s="835" t="s">
        <v>4075</v>
      </c>
      <c r="I15" s="849">
        <v>642.09002685546875</v>
      </c>
      <c r="J15" s="849">
        <v>1</v>
      </c>
      <c r="K15" s="850">
        <v>642.09002685546875</v>
      </c>
    </row>
    <row r="16" spans="1:11" ht="14.4" customHeight="1" x14ac:dyDescent="0.3">
      <c r="A16" s="831" t="s">
        <v>574</v>
      </c>
      <c r="B16" s="832" t="s">
        <v>575</v>
      </c>
      <c r="C16" s="835" t="s">
        <v>588</v>
      </c>
      <c r="D16" s="863" t="s">
        <v>589</v>
      </c>
      <c r="E16" s="835" t="s">
        <v>4052</v>
      </c>
      <c r="F16" s="863" t="s">
        <v>4053</v>
      </c>
      <c r="G16" s="835" t="s">
        <v>4076</v>
      </c>
      <c r="H16" s="835" t="s">
        <v>4077</v>
      </c>
      <c r="I16" s="849">
        <v>63.590000152587891</v>
      </c>
      <c r="J16" s="849">
        <v>10</v>
      </c>
      <c r="K16" s="850">
        <v>635.9000244140625</v>
      </c>
    </row>
    <row r="17" spans="1:11" ht="14.4" customHeight="1" x14ac:dyDescent="0.3">
      <c r="A17" s="831" t="s">
        <v>574</v>
      </c>
      <c r="B17" s="832" t="s">
        <v>575</v>
      </c>
      <c r="C17" s="835" t="s">
        <v>588</v>
      </c>
      <c r="D17" s="863" t="s">
        <v>589</v>
      </c>
      <c r="E17" s="835" t="s">
        <v>4052</v>
      </c>
      <c r="F17" s="863" t="s">
        <v>4053</v>
      </c>
      <c r="G17" s="835" t="s">
        <v>4078</v>
      </c>
      <c r="H17" s="835" t="s">
        <v>4079</v>
      </c>
      <c r="I17" s="849">
        <v>22.149999618530273</v>
      </c>
      <c r="J17" s="849">
        <v>75</v>
      </c>
      <c r="K17" s="850">
        <v>1661.25</v>
      </c>
    </row>
    <row r="18" spans="1:11" ht="14.4" customHeight="1" x14ac:dyDescent="0.3">
      <c r="A18" s="831" t="s">
        <v>574</v>
      </c>
      <c r="B18" s="832" t="s">
        <v>575</v>
      </c>
      <c r="C18" s="835" t="s">
        <v>588</v>
      </c>
      <c r="D18" s="863" t="s">
        <v>589</v>
      </c>
      <c r="E18" s="835" t="s">
        <v>4052</v>
      </c>
      <c r="F18" s="863" t="s">
        <v>4053</v>
      </c>
      <c r="G18" s="835" t="s">
        <v>4080</v>
      </c>
      <c r="H18" s="835" t="s">
        <v>4081</v>
      </c>
      <c r="I18" s="849">
        <v>5.179999828338623</v>
      </c>
      <c r="J18" s="849">
        <v>300</v>
      </c>
      <c r="K18" s="850">
        <v>1553</v>
      </c>
    </row>
    <row r="19" spans="1:11" ht="14.4" customHeight="1" x14ac:dyDescent="0.3">
      <c r="A19" s="831" t="s">
        <v>574</v>
      </c>
      <c r="B19" s="832" t="s">
        <v>575</v>
      </c>
      <c r="C19" s="835" t="s">
        <v>588</v>
      </c>
      <c r="D19" s="863" t="s">
        <v>589</v>
      </c>
      <c r="E19" s="835" t="s">
        <v>4052</v>
      </c>
      <c r="F19" s="863" t="s">
        <v>4053</v>
      </c>
      <c r="G19" s="835" t="s">
        <v>4082</v>
      </c>
      <c r="H19" s="835" t="s">
        <v>4083</v>
      </c>
      <c r="I19" s="849">
        <v>139.16999816894531</v>
      </c>
      <c r="J19" s="849">
        <v>20</v>
      </c>
      <c r="K19" s="850">
        <v>2783.3999633789062</v>
      </c>
    </row>
    <row r="20" spans="1:11" ht="14.4" customHeight="1" x14ac:dyDescent="0.3">
      <c r="A20" s="831" t="s">
        <v>574</v>
      </c>
      <c r="B20" s="832" t="s">
        <v>575</v>
      </c>
      <c r="C20" s="835" t="s">
        <v>588</v>
      </c>
      <c r="D20" s="863" t="s">
        <v>589</v>
      </c>
      <c r="E20" s="835" t="s">
        <v>4052</v>
      </c>
      <c r="F20" s="863" t="s">
        <v>4053</v>
      </c>
      <c r="G20" s="835" t="s">
        <v>4084</v>
      </c>
      <c r="H20" s="835" t="s">
        <v>4085</v>
      </c>
      <c r="I20" s="849">
        <v>8.0100002288818359</v>
      </c>
      <c r="J20" s="849">
        <v>700</v>
      </c>
      <c r="K20" s="850">
        <v>5607</v>
      </c>
    </row>
    <row r="21" spans="1:11" ht="14.4" customHeight="1" x14ac:dyDescent="0.3">
      <c r="A21" s="831" t="s">
        <v>574</v>
      </c>
      <c r="B21" s="832" t="s">
        <v>575</v>
      </c>
      <c r="C21" s="835" t="s">
        <v>588</v>
      </c>
      <c r="D21" s="863" t="s">
        <v>589</v>
      </c>
      <c r="E21" s="835" t="s">
        <v>4052</v>
      </c>
      <c r="F21" s="863" t="s">
        <v>4053</v>
      </c>
      <c r="G21" s="835" t="s">
        <v>4086</v>
      </c>
      <c r="H21" s="835" t="s">
        <v>4087</v>
      </c>
      <c r="I21" s="849">
        <v>13.739999771118164</v>
      </c>
      <c r="J21" s="849">
        <v>50</v>
      </c>
      <c r="K21" s="850">
        <v>687.239990234375</v>
      </c>
    </row>
    <row r="22" spans="1:11" ht="14.4" customHeight="1" x14ac:dyDescent="0.3">
      <c r="A22" s="831" t="s">
        <v>574</v>
      </c>
      <c r="B22" s="832" t="s">
        <v>575</v>
      </c>
      <c r="C22" s="835" t="s">
        <v>588</v>
      </c>
      <c r="D22" s="863" t="s">
        <v>589</v>
      </c>
      <c r="E22" s="835" t="s">
        <v>4052</v>
      </c>
      <c r="F22" s="863" t="s">
        <v>4053</v>
      </c>
      <c r="G22" s="835" t="s">
        <v>4088</v>
      </c>
      <c r="H22" s="835" t="s">
        <v>4089</v>
      </c>
      <c r="I22" s="849">
        <v>161.67999267578125</v>
      </c>
      <c r="J22" s="849">
        <v>10</v>
      </c>
      <c r="K22" s="850">
        <v>1616.760009765625</v>
      </c>
    </row>
    <row r="23" spans="1:11" ht="14.4" customHeight="1" x14ac:dyDescent="0.3">
      <c r="A23" s="831" t="s">
        <v>574</v>
      </c>
      <c r="B23" s="832" t="s">
        <v>575</v>
      </c>
      <c r="C23" s="835" t="s">
        <v>588</v>
      </c>
      <c r="D23" s="863" t="s">
        <v>589</v>
      </c>
      <c r="E23" s="835" t="s">
        <v>4052</v>
      </c>
      <c r="F23" s="863" t="s">
        <v>4053</v>
      </c>
      <c r="G23" s="835" t="s">
        <v>4090</v>
      </c>
      <c r="H23" s="835" t="s">
        <v>4091</v>
      </c>
      <c r="I23" s="849">
        <v>0.85500001907348633</v>
      </c>
      <c r="J23" s="849">
        <v>200</v>
      </c>
      <c r="K23" s="850">
        <v>171</v>
      </c>
    </row>
    <row r="24" spans="1:11" ht="14.4" customHeight="1" x14ac:dyDescent="0.3">
      <c r="A24" s="831" t="s">
        <v>574</v>
      </c>
      <c r="B24" s="832" t="s">
        <v>575</v>
      </c>
      <c r="C24" s="835" t="s">
        <v>588</v>
      </c>
      <c r="D24" s="863" t="s">
        <v>589</v>
      </c>
      <c r="E24" s="835" t="s">
        <v>4052</v>
      </c>
      <c r="F24" s="863" t="s">
        <v>4053</v>
      </c>
      <c r="G24" s="835" t="s">
        <v>4092</v>
      </c>
      <c r="H24" s="835" t="s">
        <v>4093</v>
      </c>
      <c r="I24" s="849">
        <v>2.059999942779541</v>
      </c>
      <c r="J24" s="849">
        <v>100</v>
      </c>
      <c r="K24" s="850">
        <v>206</v>
      </c>
    </row>
    <row r="25" spans="1:11" ht="14.4" customHeight="1" x14ac:dyDescent="0.3">
      <c r="A25" s="831" t="s">
        <v>574</v>
      </c>
      <c r="B25" s="832" t="s">
        <v>575</v>
      </c>
      <c r="C25" s="835" t="s">
        <v>588</v>
      </c>
      <c r="D25" s="863" t="s">
        <v>589</v>
      </c>
      <c r="E25" s="835" t="s">
        <v>4052</v>
      </c>
      <c r="F25" s="863" t="s">
        <v>4053</v>
      </c>
      <c r="G25" s="835" t="s">
        <v>4094</v>
      </c>
      <c r="H25" s="835" t="s">
        <v>4095</v>
      </c>
      <c r="I25" s="849">
        <v>8.119999885559082</v>
      </c>
      <c r="J25" s="849">
        <v>32</v>
      </c>
      <c r="K25" s="850">
        <v>259.83999633789062</v>
      </c>
    </row>
    <row r="26" spans="1:11" ht="14.4" customHeight="1" x14ac:dyDescent="0.3">
      <c r="A26" s="831" t="s">
        <v>574</v>
      </c>
      <c r="B26" s="832" t="s">
        <v>575</v>
      </c>
      <c r="C26" s="835" t="s">
        <v>588</v>
      </c>
      <c r="D26" s="863" t="s">
        <v>589</v>
      </c>
      <c r="E26" s="835" t="s">
        <v>4052</v>
      </c>
      <c r="F26" s="863" t="s">
        <v>4053</v>
      </c>
      <c r="G26" s="835" t="s">
        <v>4096</v>
      </c>
      <c r="H26" s="835" t="s">
        <v>4097</v>
      </c>
      <c r="I26" s="849">
        <v>61.209999084472656</v>
      </c>
      <c r="J26" s="849">
        <v>2</v>
      </c>
      <c r="K26" s="850">
        <v>122.41999816894531</v>
      </c>
    </row>
    <row r="27" spans="1:11" ht="14.4" customHeight="1" x14ac:dyDescent="0.3">
      <c r="A27" s="831" t="s">
        <v>574</v>
      </c>
      <c r="B27" s="832" t="s">
        <v>575</v>
      </c>
      <c r="C27" s="835" t="s">
        <v>588</v>
      </c>
      <c r="D27" s="863" t="s">
        <v>589</v>
      </c>
      <c r="E27" s="835" t="s">
        <v>4052</v>
      </c>
      <c r="F27" s="863" t="s">
        <v>4053</v>
      </c>
      <c r="G27" s="835" t="s">
        <v>4098</v>
      </c>
      <c r="H27" s="835" t="s">
        <v>4099</v>
      </c>
      <c r="I27" s="849">
        <v>98.375999450683594</v>
      </c>
      <c r="J27" s="849">
        <v>14</v>
      </c>
      <c r="K27" s="850">
        <v>1377.2799835205078</v>
      </c>
    </row>
    <row r="28" spans="1:11" ht="14.4" customHeight="1" x14ac:dyDescent="0.3">
      <c r="A28" s="831" t="s">
        <v>574</v>
      </c>
      <c r="B28" s="832" t="s">
        <v>575</v>
      </c>
      <c r="C28" s="835" t="s">
        <v>588</v>
      </c>
      <c r="D28" s="863" t="s">
        <v>589</v>
      </c>
      <c r="E28" s="835" t="s">
        <v>4052</v>
      </c>
      <c r="F28" s="863" t="s">
        <v>4053</v>
      </c>
      <c r="G28" s="835" t="s">
        <v>4100</v>
      </c>
      <c r="H28" s="835" t="s">
        <v>4101</v>
      </c>
      <c r="I28" s="849">
        <v>0.37999999523162842</v>
      </c>
      <c r="J28" s="849">
        <v>100</v>
      </c>
      <c r="K28" s="850">
        <v>38</v>
      </c>
    </row>
    <row r="29" spans="1:11" ht="14.4" customHeight="1" x14ac:dyDescent="0.3">
      <c r="A29" s="831" t="s">
        <v>574</v>
      </c>
      <c r="B29" s="832" t="s">
        <v>575</v>
      </c>
      <c r="C29" s="835" t="s">
        <v>588</v>
      </c>
      <c r="D29" s="863" t="s">
        <v>589</v>
      </c>
      <c r="E29" s="835" t="s">
        <v>4052</v>
      </c>
      <c r="F29" s="863" t="s">
        <v>4053</v>
      </c>
      <c r="G29" s="835" t="s">
        <v>4102</v>
      </c>
      <c r="H29" s="835" t="s">
        <v>4103</v>
      </c>
      <c r="I29" s="849">
        <v>8.3920001983642578</v>
      </c>
      <c r="J29" s="849">
        <v>228</v>
      </c>
      <c r="K29" s="850">
        <v>1913.2799987792969</v>
      </c>
    </row>
    <row r="30" spans="1:11" ht="14.4" customHeight="1" x14ac:dyDescent="0.3">
      <c r="A30" s="831" t="s">
        <v>574</v>
      </c>
      <c r="B30" s="832" t="s">
        <v>575</v>
      </c>
      <c r="C30" s="835" t="s">
        <v>588</v>
      </c>
      <c r="D30" s="863" t="s">
        <v>589</v>
      </c>
      <c r="E30" s="835" t="s">
        <v>4052</v>
      </c>
      <c r="F30" s="863" t="s">
        <v>4053</v>
      </c>
      <c r="G30" s="835" t="s">
        <v>4104</v>
      </c>
      <c r="H30" s="835" t="s">
        <v>4105</v>
      </c>
      <c r="I30" s="849">
        <v>18.860000610351563</v>
      </c>
      <c r="J30" s="849">
        <v>40</v>
      </c>
      <c r="K30" s="850">
        <v>754.4000244140625</v>
      </c>
    </row>
    <row r="31" spans="1:11" ht="14.4" customHeight="1" x14ac:dyDescent="0.3">
      <c r="A31" s="831" t="s">
        <v>574</v>
      </c>
      <c r="B31" s="832" t="s">
        <v>575</v>
      </c>
      <c r="C31" s="835" t="s">
        <v>588</v>
      </c>
      <c r="D31" s="863" t="s">
        <v>589</v>
      </c>
      <c r="E31" s="835" t="s">
        <v>4052</v>
      </c>
      <c r="F31" s="863" t="s">
        <v>4053</v>
      </c>
      <c r="G31" s="835" t="s">
        <v>4106</v>
      </c>
      <c r="H31" s="835" t="s">
        <v>4107</v>
      </c>
      <c r="I31" s="849">
        <v>7.5900001525878906</v>
      </c>
      <c r="J31" s="849">
        <v>1</v>
      </c>
      <c r="K31" s="850">
        <v>7.5900001525878906</v>
      </c>
    </row>
    <row r="32" spans="1:11" ht="14.4" customHeight="1" x14ac:dyDescent="0.3">
      <c r="A32" s="831" t="s">
        <v>574</v>
      </c>
      <c r="B32" s="832" t="s">
        <v>575</v>
      </c>
      <c r="C32" s="835" t="s">
        <v>588</v>
      </c>
      <c r="D32" s="863" t="s">
        <v>589</v>
      </c>
      <c r="E32" s="835" t="s">
        <v>4052</v>
      </c>
      <c r="F32" s="863" t="s">
        <v>4053</v>
      </c>
      <c r="G32" s="835" t="s">
        <v>4108</v>
      </c>
      <c r="H32" s="835" t="s">
        <v>4109</v>
      </c>
      <c r="I32" s="849">
        <v>2.5099999904632568</v>
      </c>
      <c r="J32" s="849">
        <v>60</v>
      </c>
      <c r="K32" s="850">
        <v>150.60000228881836</v>
      </c>
    </row>
    <row r="33" spans="1:11" ht="14.4" customHeight="1" x14ac:dyDescent="0.3">
      <c r="A33" s="831" t="s">
        <v>574</v>
      </c>
      <c r="B33" s="832" t="s">
        <v>575</v>
      </c>
      <c r="C33" s="835" t="s">
        <v>588</v>
      </c>
      <c r="D33" s="863" t="s">
        <v>589</v>
      </c>
      <c r="E33" s="835" t="s">
        <v>4052</v>
      </c>
      <c r="F33" s="863" t="s">
        <v>4053</v>
      </c>
      <c r="G33" s="835" t="s">
        <v>4110</v>
      </c>
      <c r="H33" s="835" t="s">
        <v>4111</v>
      </c>
      <c r="I33" s="849">
        <v>4.4800000190734863</v>
      </c>
      <c r="J33" s="849">
        <v>40</v>
      </c>
      <c r="K33" s="850">
        <v>179.19999694824219</v>
      </c>
    </row>
    <row r="34" spans="1:11" ht="14.4" customHeight="1" x14ac:dyDescent="0.3">
      <c r="A34" s="831" t="s">
        <v>574</v>
      </c>
      <c r="B34" s="832" t="s">
        <v>575</v>
      </c>
      <c r="C34" s="835" t="s">
        <v>588</v>
      </c>
      <c r="D34" s="863" t="s">
        <v>589</v>
      </c>
      <c r="E34" s="835" t="s">
        <v>4052</v>
      </c>
      <c r="F34" s="863" t="s">
        <v>4053</v>
      </c>
      <c r="G34" s="835" t="s">
        <v>4112</v>
      </c>
      <c r="H34" s="835" t="s">
        <v>4113</v>
      </c>
      <c r="I34" s="849">
        <v>12.649999618530273</v>
      </c>
      <c r="J34" s="849">
        <v>165</v>
      </c>
      <c r="K34" s="850">
        <v>2087.25</v>
      </c>
    </row>
    <row r="35" spans="1:11" ht="14.4" customHeight="1" x14ac:dyDescent="0.3">
      <c r="A35" s="831" t="s">
        <v>574</v>
      </c>
      <c r="B35" s="832" t="s">
        <v>575</v>
      </c>
      <c r="C35" s="835" t="s">
        <v>588</v>
      </c>
      <c r="D35" s="863" t="s">
        <v>589</v>
      </c>
      <c r="E35" s="835" t="s">
        <v>4052</v>
      </c>
      <c r="F35" s="863" t="s">
        <v>4053</v>
      </c>
      <c r="G35" s="835" t="s">
        <v>4114</v>
      </c>
      <c r="H35" s="835" t="s">
        <v>4115</v>
      </c>
      <c r="I35" s="849">
        <v>72.220001220703125</v>
      </c>
      <c r="J35" s="849">
        <v>2</v>
      </c>
      <c r="K35" s="850">
        <v>144.44000244140625</v>
      </c>
    </row>
    <row r="36" spans="1:11" ht="14.4" customHeight="1" x14ac:dyDescent="0.3">
      <c r="A36" s="831" t="s">
        <v>574</v>
      </c>
      <c r="B36" s="832" t="s">
        <v>575</v>
      </c>
      <c r="C36" s="835" t="s">
        <v>588</v>
      </c>
      <c r="D36" s="863" t="s">
        <v>589</v>
      </c>
      <c r="E36" s="835" t="s">
        <v>4052</v>
      </c>
      <c r="F36" s="863" t="s">
        <v>4053</v>
      </c>
      <c r="G36" s="835" t="s">
        <v>4116</v>
      </c>
      <c r="H36" s="835" t="s">
        <v>4117</v>
      </c>
      <c r="I36" s="849">
        <v>314.80000305175781</v>
      </c>
      <c r="J36" s="849">
        <v>3</v>
      </c>
      <c r="K36" s="850">
        <v>944.39999389648437</v>
      </c>
    </row>
    <row r="37" spans="1:11" ht="14.4" customHeight="1" x14ac:dyDescent="0.3">
      <c r="A37" s="831" t="s">
        <v>574</v>
      </c>
      <c r="B37" s="832" t="s">
        <v>575</v>
      </c>
      <c r="C37" s="835" t="s">
        <v>588</v>
      </c>
      <c r="D37" s="863" t="s">
        <v>589</v>
      </c>
      <c r="E37" s="835" t="s">
        <v>4052</v>
      </c>
      <c r="F37" s="863" t="s">
        <v>4053</v>
      </c>
      <c r="G37" s="835" t="s">
        <v>4118</v>
      </c>
      <c r="H37" s="835" t="s">
        <v>4119</v>
      </c>
      <c r="I37" s="849">
        <v>314.72499084472656</v>
      </c>
      <c r="J37" s="849">
        <v>2</v>
      </c>
      <c r="K37" s="850">
        <v>629.44998168945312</v>
      </c>
    </row>
    <row r="38" spans="1:11" ht="14.4" customHeight="1" x14ac:dyDescent="0.3">
      <c r="A38" s="831" t="s">
        <v>574</v>
      </c>
      <c r="B38" s="832" t="s">
        <v>575</v>
      </c>
      <c r="C38" s="835" t="s">
        <v>588</v>
      </c>
      <c r="D38" s="863" t="s">
        <v>589</v>
      </c>
      <c r="E38" s="835" t="s">
        <v>4052</v>
      </c>
      <c r="F38" s="863" t="s">
        <v>4053</v>
      </c>
      <c r="G38" s="835" t="s">
        <v>4120</v>
      </c>
      <c r="H38" s="835" t="s">
        <v>4121</v>
      </c>
      <c r="I38" s="849">
        <v>846.45001220703125</v>
      </c>
      <c r="J38" s="849">
        <v>1</v>
      </c>
      <c r="K38" s="850">
        <v>846.45001220703125</v>
      </c>
    </row>
    <row r="39" spans="1:11" ht="14.4" customHeight="1" x14ac:dyDescent="0.3">
      <c r="A39" s="831" t="s">
        <v>574</v>
      </c>
      <c r="B39" s="832" t="s">
        <v>575</v>
      </c>
      <c r="C39" s="835" t="s">
        <v>588</v>
      </c>
      <c r="D39" s="863" t="s">
        <v>589</v>
      </c>
      <c r="E39" s="835" t="s">
        <v>4052</v>
      </c>
      <c r="F39" s="863" t="s">
        <v>4053</v>
      </c>
      <c r="G39" s="835" t="s">
        <v>4122</v>
      </c>
      <c r="H39" s="835" t="s">
        <v>4123</v>
      </c>
      <c r="I39" s="849">
        <v>112.52999877929687</v>
      </c>
      <c r="J39" s="849">
        <v>1</v>
      </c>
      <c r="K39" s="850">
        <v>112.52999877929687</v>
      </c>
    </row>
    <row r="40" spans="1:11" ht="14.4" customHeight="1" x14ac:dyDescent="0.3">
      <c r="A40" s="831" t="s">
        <v>574</v>
      </c>
      <c r="B40" s="832" t="s">
        <v>575</v>
      </c>
      <c r="C40" s="835" t="s">
        <v>588</v>
      </c>
      <c r="D40" s="863" t="s">
        <v>589</v>
      </c>
      <c r="E40" s="835" t="s">
        <v>4052</v>
      </c>
      <c r="F40" s="863" t="s">
        <v>4053</v>
      </c>
      <c r="G40" s="835" t="s">
        <v>4124</v>
      </c>
      <c r="H40" s="835" t="s">
        <v>4125</v>
      </c>
      <c r="I40" s="849">
        <v>591.69000244140625</v>
      </c>
      <c r="J40" s="849">
        <v>2</v>
      </c>
      <c r="K40" s="850">
        <v>1183.3800048828125</v>
      </c>
    </row>
    <row r="41" spans="1:11" ht="14.4" customHeight="1" x14ac:dyDescent="0.3">
      <c r="A41" s="831" t="s">
        <v>574</v>
      </c>
      <c r="B41" s="832" t="s">
        <v>575</v>
      </c>
      <c r="C41" s="835" t="s">
        <v>588</v>
      </c>
      <c r="D41" s="863" t="s">
        <v>589</v>
      </c>
      <c r="E41" s="835" t="s">
        <v>4052</v>
      </c>
      <c r="F41" s="863" t="s">
        <v>4053</v>
      </c>
      <c r="G41" s="835" t="s">
        <v>4126</v>
      </c>
      <c r="H41" s="835" t="s">
        <v>4127</v>
      </c>
      <c r="I41" s="849">
        <v>1.64000004529953</v>
      </c>
      <c r="J41" s="849">
        <v>600</v>
      </c>
      <c r="K41" s="850">
        <v>985.69998168945312</v>
      </c>
    </row>
    <row r="42" spans="1:11" ht="14.4" customHeight="1" x14ac:dyDescent="0.3">
      <c r="A42" s="831" t="s">
        <v>574</v>
      </c>
      <c r="B42" s="832" t="s">
        <v>575</v>
      </c>
      <c r="C42" s="835" t="s">
        <v>588</v>
      </c>
      <c r="D42" s="863" t="s">
        <v>589</v>
      </c>
      <c r="E42" s="835" t="s">
        <v>4052</v>
      </c>
      <c r="F42" s="863" t="s">
        <v>4053</v>
      </c>
      <c r="G42" s="835" t="s">
        <v>4128</v>
      </c>
      <c r="H42" s="835" t="s">
        <v>4129</v>
      </c>
      <c r="I42" s="849">
        <v>29.98400001525879</v>
      </c>
      <c r="J42" s="849">
        <v>19</v>
      </c>
      <c r="K42" s="850">
        <v>570.34999847412109</v>
      </c>
    </row>
    <row r="43" spans="1:11" ht="14.4" customHeight="1" x14ac:dyDescent="0.3">
      <c r="A43" s="831" t="s">
        <v>574</v>
      </c>
      <c r="B43" s="832" t="s">
        <v>575</v>
      </c>
      <c r="C43" s="835" t="s">
        <v>588</v>
      </c>
      <c r="D43" s="863" t="s">
        <v>589</v>
      </c>
      <c r="E43" s="835" t="s">
        <v>4052</v>
      </c>
      <c r="F43" s="863" t="s">
        <v>4053</v>
      </c>
      <c r="G43" s="835" t="s">
        <v>4130</v>
      </c>
      <c r="H43" s="835" t="s">
        <v>4131</v>
      </c>
      <c r="I43" s="849">
        <v>29.305000305175781</v>
      </c>
      <c r="J43" s="849">
        <v>60</v>
      </c>
      <c r="K43" s="850">
        <v>1735.7000122070312</v>
      </c>
    </row>
    <row r="44" spans="1:11" ht="14.4" customHeight="1" x14ac:dyDescent="0.3">
      <c r="A44" s="831" t="s">
        <v>574</v>
      </c>
      <c r="B44" s="832" t="s">
        <v>575</v>
      </c>
      <c r="C44" s="835" t="s">
        <v>588</v>
      </c>
      <c r="D44" s="863" t="s">
        <v>589</v>
      </c>
      <c r="E44" s="835" t="s">
        <v>4132</v>
      </c>
      <c r="F44" s="863" t="s">
        <v>4133</v>
      </c>
      <c r="G44" s="835" t="s">
        <v>4134</v>
      </c>
      <c r="H44" s="835" t="s">
        <v>4135</v>
      </c>
      <c r="I44" s="849">
        <v>2.3299999237060547</v>
      </c>
      <c r="J44" s="849">
        <v>100</v>
      </c>
      <c r="K44" s="850">
        <v>233</v>
      </c>
    </row>
    <row r="45" spans="1:11" ht="14.4" customHeight="1" x14ac:dyDescent="0.3">
      <c r="A45" s="831" t="s">
        <v>574</v>
      </c>
      <c r="B45" s="832" t="s">
        <v>575</v>
      </c>
      <c r="C45" s="835" t="s">
        <v>588</v>
      </c>
      <c r="D45" s="863" t="s">
        <v>589</v>
      </c>
      <c r="E45" s="835" t="s">
        <v>4132</v>
      </c>
      <c r="F45" s="863" t="s">
        <v>4133</v>
      </c>
      <c r="G45" s="835" t="s">
        <v>4136</v>
      </c>
      <c r="H45" s="835" t="s">
        <v>4137</v>
      </c>
      <c r="I45" s="849">
        <v>2.0499999523162842</v>
      </c>
      <c r="J45" s="849">
        <v>100</v>
      </c>
      <c r="K45" s="850">
        <v>205</v>
      </c>
    </row>
    <row r="46" spans="1:11" ht="14.4" customHeight="1" x14ac:dyDescent="0.3">
      <c r="A46" s="831" t="s">
        <v>574</v>
      </c>
      <c r="B46" s="832" t="s">
        <v>575</v>
      </c>
      <c r="C46" s="835" t="s">
        <v>588</v>
      </c>
      <c r="D46" s="863" t="s">
        <v>589</v>
      </c>
      <c r="E46" s="835" t="s">
        <v>4132</v>
      </c>
      <c r="F46" s="863" t="s">
        <v>4133</v>
      </c>
      <c r="G46" s="835" t="s">
        <v>4138</v>
      </c>
      <c r="H46" s="835" t="s">
        <v>4139</v>
      </c>
      <c r="I46" s="849">
        <v>6.2899999618530273</v>
      </c>
      <c r="J46" s="849">
        <v>10</v>
      </c>
      <c r="K46" s="850">
        <v>62.900001525878906</v>
      </c>
    </row>
    <row r="47" spans="1:11" ht="14.4" customHeight="1" x14ac:dyDescent="0.3">
      <c r="A47" s="831" t="s">
        <v>574</v>
      </c>
      <c r="B47" s="832" t="s">
        <v>575</v>
      </c>
      <c r="C47" s="835" t="s">
        <v>588</v>
      </c>
      <c r="D47" s="863" t="s">
        <v>589</v>
      </c>
      <c r="E47" s="835" t="s">
        <v>4132</v>
      </c>
      <c r="F47" s="863" t="s">
        <v>4133</v>
      </c>
      <c r="G47" s="835" t="s">
        <v>4140</v>
      </c>
      <c r="H47" s="835" t="s">
        <v>4141</v>
      </c>
      <c r="I47" s="849">
        <v>181.5</v>
      </c>
      <c r="J47" s="849">
        <v>10</v>
      </c>
      <c r="K47" s="850">
        <v>1815</v>
      </c>
    </row>
    <row r="48" spans="1:11" ht="14.4" customHeight="1" x14ac:dyDescent="0.3">
      <c r="A48" s="831" t="s">
        <v>574</v>
      </c>
      <c r="B48" s="832" t="s">
        <v>575</v>
      </c>
      <c r="C48" s="835" t="s">
        <v>588</v>
      </c>
      <c r="D48" s="863" t="s">
        <v>589</v>
      </c>
      <c r="E48" s="835" t="s">
        <v>4132</v>
      </c>
      <c r="F48" s="863" t="s">
        <v>4133</v>
      </c>
      <c r="G48" s="835" t="s">
        <v>4142</v>
      </c>
      <c r="H48" s="835" t="s">
        <v>4143</v>
      </c>
      <c r="I48" s="849">
        <v>48.279998779296875</v>
      </c>
      <c r="J48" s="849">
        <v>10</v>
      </c>
      <c r="K48" s="850">
        <v>482.79000854492187</v>
      </c>
    </row>
    <row r="49" spans="1:11" ht="14.4" customHeight="1" x14ac:dyDescent="0.3">
      <c r="A49" s="831" t="s">
        <v>574</v>
      </c>
      <c r="B49" s="832" t="s">
        <v>575</v>
      </c>
      <c r="C49" s="835" t="s">
        <v>588</v>
      </c>
      <c r="D49" s="863" t="s">
        <v>589</v>
      </c>
      <c r="E49" s="835" t="s">
        <v>4132</v>
      </c>
      <c r="F49" s="863" t="s">
        <v>4133</v>
      </c>
      <c r="G49" s="835" t="s">
        <v>4144</v>
      </c>
      <c r="H49" s="835" t="s">
        <v>4145</v>
      </c>
      <c r="I49" s="849">
        <v>9.9999997764825821E-3</v>
      </c>
      <c r="J49" s="849">
        <v>500</v>
      </c>
      <c r="K49" s="850">
        <v>5</v>
      </c>
    </row>
    <row r="50" spans="1:11" ht="14.4" customHeight="1" x14ac:dyDescent="0.3">
      <c r="A50" s="831" t="s">
        <v>574</v>
      </c>
      <c r="B50" s="832" t="s">
        <v>575</v>
      </c>
      <c r="C50" s="835" t="s">
        <v>588</v>
      </c>
      <c r="D50" s="863" t="s">
        <v>589</v>
      </c>
      <c r="E50" s="835" t="s">
        <v>4132</v>
      </c>
      <c r="F50" s="863" t="s">
        <v>4133</v>
      </c>
      <c r="G50" s="835" t="s">
        <v>4146</v>
      </c>
      <c r="H50" s="835" t="s">
        <v>4147</v>
      </c>
      <c r="I50" s="849">
        <v>6.0500001907348633</v>
      </c>
      <c r="J50" s="849">
        <v>110</v>
      </c>
      <c r="K50" s="850">
        <v>665.5</v>
      </c>
    </row>
    <row r="51" spans="1:11" ht="14.4" customHeight="1" x14ac:dyDescent="0.3">
      <c r="A51" s="831" t="s">
        <v>574</v>
      </c>
      <c r="B51" s="832" t="s">
        <v>575</v>
      </c>
      <c r="C51" s="835" t="s">
        <v>588</v>
      </c>
      <c r="D51" s="863" t="s">
        <v>589</v>
      </c>
      <c r="E51" s="835" t="s">
        <v>4132</v>
      </c>
      <c r="F51" s="863" t="s">
        <v>4133</v>
      </c>
      <c r="G51" s="835" t="s">
        <v>4148</v>
      </c>
      <c r="H51" s="835" t="s">
        <v>4149</v>
      </c>
      <c r="I51" s="849">
        <v>11.142500162124634</v>
      </c>
      <c r="J51" s="849">
        <v>200</v>
      </c>
      <c r="K51" s="850">
        <v>2228.5</v>
      </c>
    </row>
    <row r="52" spans="1:11" ht="14.4" customHeight="1" x14ac:dyDescent="0.3">
      <c r="A52" s="831" t="s">
        <v>574</v>
      </c>
      <c r="B52" s="832" t="s">
        <v>575</v>
      </c>
      <c r="C52" s="835" t="s">
        <v>588</v>
      </c>
      <c r="D52" s="863" t="s">
        <v>589</v>
      </c>
      <c r="E52" s="835" t="s">
        <v>4132</v>
      </c>
      <c r="F52" s="863" t="s">
        <v>4133</v>
      </c>
      <c r="G52" s="835" t="s">
        <v>4150</v>
      </c>
      <c r="H52" s="835" t="s">
        <v>4151</v>
      </c>
      <c r="I52" s="849">
        <v>5.4474998712539673</v>
      </c>
      <c r="J52" s="849">
        <v>100</v>
      </c>
      <c r="K52" s="850">
        <v>544.80000305175781</v>
      </c>
    </row>
    <row r="53" spans="1:11" ht="14.4" customHeight="1" x14ac:dyDescent="0.3">
      <c r="A53" s="831" t="s">
        <v>574</v>
      </c>
      <c r="B53" s="832" t="s">
        <v>575</v>
      </c>
      <c r="C53" s="835" t="s">
        <v>588</v>
      </c>
      <c r="D53" s="863" t="s">
        <v>589</v>
      </c>
      <c r="E53" s="835" t="s">
        <v>4132</v>
      </c>
      <c r="F53" s="863" t="s">
        <v>4133</v>
      </c>
      <c r="G53" s="835" t="s">
        <v>4152</v>
      </c>
      <c r="H53" s="835" t="s">
        <v>4153</v>
      </c>
      <c r="I53" s="849">
        <v>3.4000000953674316</v>
      </c>
      <c r="J53" s="849">
        <v>900</v>
      </c>
      <c r="K53" s="850">
        <v>3062</v>
      </c>
    </row>
    <row r="54" spans="1:11" ht="14.4" customHeight="1" x14ac:dyDescent="0.3">
      <c r="A54" s="831" t="s">
        <v>574</v>
      </c>
      <c r="B54" s="832" t="s">
        <v>575</v>
      </c>
      <c r="C54" s="835" t="s">
        <v>588</v>
      </c>
      <c r="D54" s="863" t="s">
        <v>589</v>
      </c>
      <c r="E54" s="835" t="s">
        <v>4132</v>
      </c>
      <c r="F54" s="863" t="s">
        <v>4133</v>
      </c>
      <c r="G54" s="835" t="s">
        <v>4154</v>
      </c>
      <c r="H54" s="835" t="s">
        <v>4155</v>
      </c>
      <c r="I54" s="849">
        <v>117.37000274658203</v>
      </c>
      <c r="J54" s="849">
        <v>2</v>
      </c>
      <c r="K54" s="850">
        <v>234.74000549316406</v>
      </c>
    </row>
    <row r="55" spans="1:11" ht="14.4" customHeight="1" x14ac:dyDescent="0.3">
      <c r="A55" s="831" t="s">
        <v>574</v>
      </c>
      <c r="B55" s="832" t="s">
        <v>575</v>
      </c>
      <c r="C55" s="835" t="s">
        <v>588</v>
      </c>
      <c r="D55" s="863" t="s">
        <v>589</v>
      </c>
      <c r="E55" s="835" t="s">
        <v>4132</v>
      </c>
      <c r="F55" s="863" t="s">
        <v>4133</v>
      </c>
      <c r="G55" s="835" t="s">
        <v>4156</v>
      </c>
      <c r="H55" s="835" t="s">
        <v>4157</v>
      </c>
      <c r="I55" s="849">
        <v>17.979999542236328</v>
      </c>
      <c r="J55" s="849">
        <v>550</v>
      </c>
      <c r="K55" s="850">
        <v>9889</v>
      </c>
    </row>
    <row r="56" spans="1:11" ht="14.4" customHeight="1" x14ac:dyDescent="0.3">
      <c r="A56" s="831" t="s">
        <v>574</v>
      </c>
      <c r="B56" s="832" t="s">
        <v>575</v>
      </c>
      <c r="C56" s="835" t="s">
        <v>588</v>
      </c>
      <c r="D56" s="863" t="s">
        <v>589</v>
      </c>
      <c r="E56" s="835" t="s">
        <v>4132</v>
      </c>
      <c r="F56" s="863" t="s">
        <v>4133</v>
      </c>
      <c r="G56" s="835" t="s">
        <v>4158</v>
      </c>
      <c r="H56" s="835" t="s">
        <v>4159</v>
      </c>
      <c r="I56" s="849">
        <v>17.979999542236328</v>
      </c>
      <c r="J56" s="849">
        <v>150</v>
      </c>
      <c r="K56" s="850">
        <v>2697</v>
      </c>
    </row>
    <row r="57" spans="1:11" ht="14.4" customHeight="1" x14ac:dyDescent="0.3">
      <c r="A57" s="831" t="s">
        <v>574</v>
      </c>
      <c r="B57" s="832" t="s">
        <v>575</v>
      </c>
      <c r="C57" s="835" t="s">
        <v>588</v>
      </c>
      <c r="D57" s="863" t="s">
        <v>589</v>
      </c>
      <c r="E57" s="835" t="s">
        <v>4132</v>
      </c>
      <c r="F57" s="863" t="s">
        <v>4133</v>
      </c>
      <c r="G57" s="835" t="s">
        <v>4160</v>
      </c>
      <c r="H57" s="835" t="s">
        <v>4161</v>
      </c>
      <c r="I57" s="849">
        <v>13.199999809265137</v>
      </c>
      <c r="J57" s="849">
        <v>90</v>
      </c>
      <c r="K57" s="850">
        <v>1188</v>
      </c>
    </row>
    <row r="58" spans="1:11" ht="14.4" customHeight="1" x14ac:dyDescent="0.3">
      <c r="A58" s="831" t="s">
        <v>574</v>
      </c>
      <c r="B58" s="832" t="s">
        <v>575</v>
      </c>
      <c r="C58" s="835" t="s">
        <v>588</v>
      </c>
      <c r="D58" s="863" t="s">
        <v>589</v>
      </c>
      <c r="E58" s="835" t="s">
        <v>4132</v>
      </c>
      <c r="F58" s="863" t="s">
        <v>4133</v>
      </c>
      <c r="G58" s="835" t="s">
        <v>4162</v>
      </c>
      <c r="H58" s="835" t="s">
        <v>4163</v>
      </c>
      <c r="I58" s="849">
        <v>13.199999809265137</v>
      </c>
      <c r="J58" s="849">
        <v>40</v>
      </c>
      <c r="K58" s="850">
        <v>528</v>
      </c>
    </row>
    <row r="59" spans="1:11" ht="14.4" customHeight="1" x14ac:dyDescent="0.3">
      <c r="A59" s="831" t="s">
        <v>574</v>
      </c>
      <c r="B59" s="832" t="s">
        <v>575</v>
      </c>
      <c r="C59" s="835" t="s">
        <v>588</v>
      </c>
      <c r="D59" s="863" t="s">
        <v>589</v>
      </c>
      <c r="E59" s="835" t="s">
        <v>4132</v>
      </c>
      <c r="F59" s="863" t="s">
        <v>4133</v>
      </c>
      <c r="G59" s="835" t="s">
        <v>4164</v>
      </c>
      <c r="H59" s="835" t="s">
        <v>4165</v>
      </c>
      <c r="I59" s="849">
        <v>22.989999771118164</v>
      </c>
      <c r="J59" s="849">
        <v>10</v>
      </c>
      <c r="K59" s="850">
        <v>229.89999389648437</v>
      </c>
    </row>
    <row r="60" spans="1:11" ht="14.4" customHeight="1" x14ac:dyDescent="0.3">
      <c r="A60" s="831" t="s">
        <v>574</v>
      </c>
      <c r="B60" s="832" t="s">
        <v>575</v>
      </c>
      <c r="C60" s="835" t="s">
        <v>588</v>
      </c>
      <c r="D60" s="863" t="s">
        <v>589</v>
      </c>
      <c r="E60" s="835" t="s">
        <v>4132</v>
      </c>
      <c r="F60" s="863" t="s">
        <v>4133</v>
      </c>
      <c r="G60" s="835" t="s">
        <v>4166</v>
      </c>
      <c r="H60" s="835" t="s">
        <v>4167</v>
      </c>
      <c r="I60" s="849">
        <v>4.0300002098083496</v>
      </c>
      <c r="J60" s="849">
        <v>350</v>
      </c>
      <c r="K60" s="850">
        <v>1410.2999954223633</v>
      </c>
    </row>
    <row r="61" spans="1:11" ht="14.4" customHeight="1" x14ac:dyDescent="0.3">
      <c r="A61" s="831" t="s">
        <v>574</v>
      </c>
      <c r="B61" s="832" t="s">
        <v>575</v>
      </c>
      <c r="C61" s="835" t="s">
        <v>588</v>
      </c>
      <c r="D61" s="863" t="s">
        <v>589</v>
      </c>
      <c r="E61" s="835" t="s">
        <v>4132</v>
      </c>
      <c r="F61" s="863" t="s">
        <v>4133</v>
      </c>
      <c r="G61" s="835" t="s">
        <v>4168</v>
      </c>
      <c r="H61" s="835" t="s">
        <v>4169</v>
      </c>
      <c r="I61" s="849">
        <v>9.1579999923706055</v>
      </c>
      <c r="J61" s="849">
        <v>750</v>
      </c>
      <c r="K61" s="850">
        <v>6780.5</v>
      </c>
    </row>
    <row r="62" spans="1:11" ht="14.4" customHeight="1" x14ac:dyDescent="0.3">
      <c r="A62" s="831" t="s">
        <v>574</v>
      </c>
      <c r="B62" s="832" t="s">
        <v>575</v>
      </c>
      <c r="C62" s="835" t="s">
        <v>588</v>
      </c>
      <c r="D62" s="863" t="s">
        <v>589</v>
      </c>
      <c r="E62" s="835" t="s">
        <v>4132</v>
      </c>
      <c r="F62" s="863" t="s">
        <v>4133</v>
      </c>
      <c r="G62" s="835" t="s">
        <v>4170</v>
      </c>
      <c r="H62" s="835" t="s">
        <v>4171</v>
      </c>
      <c r="I62" s="849">
        <v>81.73666636149089</v>
      </c>
      <c r="J62" s="849">
        <v>20</v>
      </c>
      <c r="K62" s="850">
        <v>1634.7000122070312</v>
      </c>
    </row>
    <row r="63" spans="1:11" ht="14.4" customHeight="1" x14ac:dyDescent="0.3">
      <c r="A63" s="831" t="s">
        <v>574</v>
      </c>
      <c r="B63" s="832" t="s">
        <v>575</v>
      </c>
      <c r="C63" s="835" t="s">
        <v>588</v>
      </c>
      <c r="D63" s="863" t="s">
        <v>589</v>
      </c>
      <c r="E63" s="835" t="s">
        <v>4132</v>
      </c>
      <c r="F63" s="863" t="s">
        <v>4133</v>
      </c>
      <c r="G63" s="835" t="s">
        <v>4172</v>
      </c>
      <c r="H63" s="835" t="s">
        <v>4173</v>
      </c>
      <c r="I63" s="849">
        <v>80.569999694824219</v>
      </c>
      <c r="J63" s="849">
        <v>10</v>
      </c>
      <c r="K63" s="850">
        <v>805.70001220703125</v>
      </c>
    </row>
    <row r="64" spans="1:11" ht="14.4" customHeight="1" x14ac:dyDescent="0.3">
      <c r="A64" s="831" t="s">
        <v>574</v>
      </c>
      <c r="B64" s="832" t="s">
        <v>575</v>
      </c>
      <c r="C64" s="835" t="s">
        <v>588</v>
      </c>
      <c r="D64" s="863" t="s">
        <v>589</v>
      </c>
      <c r="E64" s="835" t="s">
        <v>4132</v>
      </c>
      <c r="F64" s="863" t="s">
        <v>4133</v>
      </c>
      <c r="G64" s="835" t="s">
        <v>4174</v>
      </c>
      <c r="H64" s="835" t="s">
        <v>4175</v>
      </c>
      <c r="I64" s="849">
        <v>1.8799999952316284</v>
      </c>
      <c r="J64" s="849">
        <v>100</v>
      </c>
      <c r="K64" s="850">
        <v>188</v>
      </c>
    </row>
    <row r="65" spans="1:11" ht="14.4" customHeight="1" x14ac:dyDescent="0.3">
      <c r="A65" s="831" t="s">
        <v>574</v>
      </c>
      <c r="B65" s="832" t="s">
        <v>575</v>
      </c>
      <c r="C65" s="835" t="s">
        <v>588</v>
      </c>
      <c r="D65" s="863" t="s">
        <v>589</v>
      </c>
      <c r="E65" s="835" t="s">
        <v>4132</v>
      </c>
      <c r="F65" s="863" t="s">
        <v>4133</v>
      </c>
      <c r="G65" s="835" t="s">
        <v>4176</v>
      </c>
      <c r="H65" s="835" t="s">
        <v>4177</v>
      </c>
      <c r="I65" s="849">
        <v>39.835000991821289</v>
      </c>
      <c r="J65" s="849">
        <v>10</v>
      </c>
      <c r="K65" s="850">
        <v>398.34999084472656</v>
      </c>
    </row>
    <row r="66" spans="1:11" ht="14.4" customHeight="1" x14ac:dyDescent="0.3">
      <c r="A66" s="831" t="s">
        <v>574</v>
      </c>
      <c r="B66" s="832" t="s">
        <v>575</v>
      </c>
      <c r="C66" s="835" t="s">
        <v>588</v>
      </c>
      <c r="D66" s="863" t="s">
        <v>589</v>
      </c>
      <c r="E66" s="835" t="s">
        <v>4132</v>
      </c>
      <c r="F66" s="863" t="s">
        <v>4133</v>
      </c>
      <c r="G66" s="835" t="s">
        <v>4178</v>
      </c>
      <c r="H66" s="835" t="s">
        <v>4179</v>
      </c>
      <c r="I66" s="849">
        <v>4.929999828338623</v>
      </c>
      <c r="J66" s="849">
        <v>35</v>
      </c>
      <c r="K66" s="850">
        <v>171.55000114440918</v>
      </c>
    </row>
    <row r="67" spans="1:11" ht="14.4" customHeight="1" x14ac:dyDescent="0.3">
      <c r="A67" s="831" t="s">
        <v>574</v>
      </c>
      <c r="B67" s="832" t="s">
        <v>575</v>
      </c>
      <c r="C67" s="835" t="s">
        <v>588</v>
      </c>
      <c r="D67" s="863" t="s">
        <v>589</v>
      </c>
      <c r="E67" s="835" t="s">
        <v>4132</v>
      </c>
      <c r="F67" s="863" t="s">
        <v>4133</v>
      </c>
      <c r="G67" s="835" t="s">
        <v>4180</v>
      </c>
      <c r="H67" s="835" t="s">
        <v>4181</v>
      </c>
      <c r="I67" s="849">
        <v>11.737999725341798</v>
      </c>
      <c r="J67" s="849">
        <v>100</v>
      </c>
      <c r="K67" s="850">
        <v>1173.8000183105469</v>
      </c>
    </row>
    <row r="68" spans="1:11" ht="14.4" customHeight="1" x14ac:dyDescent="0.3">
      <c r="A68" s="831" t="s">
        <v>574</v>
      </c>
      <c r="B68" s="832" t="s">
        <v>575</v>
      </c>
      <c r="C68" s="835" t="s">
        <v>588</v>
      </c>
      <c r="D68" s="863" t="s">
        <v>589</v>
      </c>
      <c r="E68" s="835" t="s">
        <v>4132</v>
      </c>
      <c r="F68" s="863" t="s">
        <v>4133</v>
      </c>
      <c r="G68" s="835" t="s">
        <v>4182</v>
      </c>
      <c r="H68" s="835" t="s">
        <v>4183</v>
      </c>
      <c r="I68" s="849">
        <v>13.310000419616699</v>
      </c>
      <c r="J68" s="849">
        <v>55</v>
      </c>
      <c r="K68" s="850">
        <v>732.05002117156982</v>
      </c>
    </row>
    <row r="69" spans="1:11" ht="14.4" customHeight="1" x14ac:dyDescent="0.3">
      <c r="A69" s="831" t="s">
        <v>574</v>
      </c>
      <c r="B69" s="832" t="s">
        <v>575</v>
      </c>
      <c r="C69" s="835" t="s">
        <v>588</v>
      </c>
      <c r="D69" s="863" t="s">
        <v>589</v>
      </c>
      <c r="E69" s="835" t="s">
        <v>4132</v>
      </c>
      <c r="F69" s="863" t="s">
        <v>4133</v>
      </c>
      <c r="G69" s="835" t="s">
        <v>4184</v>
      </c>
      <c r="H69" s="835" t="s">
        <v>4185</v>
      </c>
      <c r="I69" s="849">
        <v>2.2899999618530273</v>
      </c>
      <c r="J69" s="849">
        <v>100</v>
      </c>
      <c r="K69" s="850">
        <v>229</v>
      </c>
    </row>
    <row r="70" spans="1:11" ht="14.4" customHeight="1" x14ac:dyDescent="0.3">
      <c r="A70" s="831" t="s">
        <v>574</v>
      </c>
      <c r="B70" s="832" t="s">
        <v>575</v>
      </c>
      <c r="C70" s="835" t="s">
        <v>588</v>
      </c>
      <c r="D70" s="863" t="s">
        <v>589</v>
      </c>
      <c r="E70" s="835" t="s">
        <v>4132</v>
      </c>
      <c r="F70" s="863" t="s">
        <v>4133</v>
      </c>
      <c r="G70" s="835" t="s">
        <v>4186</v>
      </c>
      <c r="H70" s="835" t="s">
        <v>4187</v>
      </c>
      <c r="I70" s="849">
        <v>42.909999847412109</v>
      </c>
      <c r="J70" s="849">
        <v>20</v>
      </c>
      <c r="K70" s="850">
        <v>858.1400146484375</v>
      </c>
    </row>
    <row r="71" spans="1:11" ht="14.4" customHeight="1" x14ac:dyDescent="0.3">
      <c r="A71" s="831" t="s">
        <v>574</v>
      </c>
      <c r="B71" s="832" t="s">
        <v>575</v>
      </c>
      <c r="C71" s="835" t="s">
        <v>588</v>
      </c>
      <c r="D71" s="863" t="s">
        <v>589</v>
      </c>
      <c r="E71" s="835" t="s">
        <v>4132</v>
      </c>
      <c r="F71" s="863" t="s">
        <v>4133</v>
      </c>
      <c r="G71" s="835" t="s">
        <v>4188</v>
      </c>
      <c r="H71" s="835" t="s">
        <v>4189</v>
      </c>
      <c r="I71" s="849">
        <v>5.3299999237060547</v>
      </c>
      <c r="J71" s="849">
        <v>100</v>
      </c>
      <c r="K71" s="850">
        <v>533</v>
      </c>
    </row>
    <row r="72" spans="1:11" ht="14.4" customHeight="1" x14ac:dyDescent="0.3">
      <c r="A72" s="831" t="s">
        <v>574</v>
      </c>
      <c r="B72" s="832" t="s">
        <v>575</v>
      </c>
      <c r="C72" s="835" t="s">
        <v>588</v>
      </c>
      <c r="D72" s="863" t="s">
        <v>589</v>
      </c>
      <c r="E72" s="835" t="s">
        <v>4132</v>
      </c>
      <c r="F72" s="863" t="s">
        <v>4133</v>
      </c>
      <c r="G72" s="835" t="s">
        <v>4190</v>
      </c>
      <c r="H72" s="835" t="s">
        <v>4191</v>
      </c>
      <c r="I72" s="849">
        <v>34.990001678466797</v>
      </c>
      <c r="J72" s="849">
        <v>20</v>
      </c>
      <c r="K72" s="850">
        <v>699.79998779296875</v>
      </c>
    </row>
    <row r="73" spans="1:11" ht="14.4" customHeight="1" x14ac:dyDescent="0.3">
      <c r="A73" s="831" t="s">
        <v>574</v>
      </c>
      <c r="B73" s="832" t="s">
        <v>575</v>
      </c>
      <c r="C73" s="835" t="s">
        <v>588</v>
      </c>
      <c r="D73" s="863" t="s">
        <v>589</v>
      </c>
      <c r="E73" s="835" t="s">
        <v>4132</v>
      </c>
      <c r="F73" s="863" t="s">
        <v>4133</v>
      </c>
      <c r="G73" s="835" t="s">
        <v>4192</v>
      </c>
      <c r="H73" s="835" t="s">
        <v>4193</v>
      </c>
      <c r="I73" s="849">
        <v>3025</v>
      </c>
      <c r="J73" s="849">
        <v>1</v>
      </c>
      <c r="K73" s="850">
        <v>3025</v>
      </c>
    </row>
    <row r="74" spans="1:11" ht="14.4" customHeight="1" x14ac:dyDescent="0.3">
      <c r="A74" s="831" t="s">
        <v>574</v>
      </c>
      <c r="B74" s="832" t="s">
        <v>575</v>
      </c>
      <c r="C74" s="835" t="s">
        <v>588</v>
      </c>
      <c r="D74" s="863" t="s">
        <v>589</v>
      </c>
      <c r="E74" s="835" t="s">
        <v>4132</v>
      </c>
      <c r="F74" s="863" t="s">
        <v>4133</v>
      </c>
      <c r="G74" s="835" t="s">
        <v>4194</v>
      </c>
      <c r="H74" s="835" t="s">
        <v>4195</v>
      </c>
      <c r="I74" s="849">
        <v>9.1999998092651367</v>
      </c>
      <c r="J74" s="849">
        <v>1100</v>
      </c>
      <c r="K74" s="850">
        <v>10120</v>
      </c>
    </row>
    <row r="75" spans="1:11" ht="14.4" customHeight="1" x14ac:dyDescent="0.3">
      <c r="A75" s="831" t="s">
        <v>574</v>
      </c>
      <c r="B75" s="832" t="s">
        <v>575</v>
      </c>
      <c r="C75" s="835" t="s">
        <v>588</v>
      </c>
      <c r="D75" s="863" t="s">
        <v>589</v>
      </c>
      <c r="E75" s="835" t="s">
        <v>4132</v>
      </c>
      <c r="F75" s="863" t="s">
        <v>4133</v>
      </c>
      <c r="G75" s="835" t="s">
        <v>4196</v>
      </c>
      <c r="H75" s="835" t="s">
        <v>4197</v>
      </c>
      <c r="I75" s="849">
        <v>6.2925000190734863</v>
      </c>
      <c r="J75" s="849">
        <v>45</v>
      </c>
      <c r="K75" s="850">
        <v>283.15000152587891</v>
      </c>
    </row>
    <row r="76" spans="1:11" ht="14.4" customHeight="1" x14ac:dyDescent="0.3">
      <c r="A76" s="831" t="s">
        <v>574</v>
      </c>
      <c r="B76" s="832" t="s">
        <v>575</v>
      </c>
      <c r="C76" s="835" t="s">
        <v>588</v>
      </c>
      <c r="D76" s="863" t="s">
        <v>589</v>
      </c>
      <c r="E76" s="835" t="s">
        <v>4132</v>
      </c>
      <c r="F76" s="863" t="s">
        <v>4133</v>
      </c>
      <c r="G76" s="835" t="s">
        <v>4198</v>
      </c>
      <c r="H76" s="835" t="s">
        <v>4199</v>
      </c>
      <c r="I76" s="849">
        <v>172.5</v>
      </c>
      <c r="J76" s="849">
        <v>2</v>
      </c>
      <c r="K76" s="850">
        <v>345</v>
      </c>
    </row>
    <row r="77" spans="1:11" ht="14.4" customHeight="1" x14ac:dyDescent="0.3">
      <c r="A77" s="831" t="s">
        <v>574</v>
      </c>
      <c r="B77" s="832" t="s">
        <v>575</v>
      </c>
      <c r="C77" s="835" t="s">
        <v>588</v>
      </c>
      <c r="D77" s="863" t="s">
        <v>589</v>
      </c>
      <c r="E77" s="835" t="s">
        <v>4132</v>
      </c>
      <c r="F77" s="863" t="s">
        <v>4133</v>
      </c>
      <c r="G77" s="835" t="s">
        <v>4200</v>
      </c>
      <c r="H77" s="835" t="s">
        <v>4201</v>
      </c>
      <c r="I77" s="849">
        <v>6.1700000762939453</v>
      </c>
      <c r="J77" s="849">
        <v>370</v>
      </c>
      <c r="K77" s="850">
        <v>2282.8999938964844</v>
      </c>
    </row>
    <row r="78" spans="1:11" ht="14.4" customHeight="1" x14ac:dyDescent="0.3">
      <c r="A78" s="831" t="s">
        <v>574</v>
      </c>
      <c r="B78" s="832" t="s">
        <v>575</v>
      </c>
      <c r="C78" s="835" t="s">
        <v>588</v>
      </c>
      <c r="D78" s="863" t="s">
        <v>589</v>
      </c>
      <c r="E78" s="835" t="s">
        <v>4132</v>
      </c>
      <c r="F78" s="863" t="s">
        <v>4133</v>
      </c>
      <c r="G78" s="835" t="s">
        <v>4202</v>
      </c>
      <c r="H78" s="835" t="s">
        <v>4203</v>
      </c>
      <c r="I78" s="849">
        <v>204.41000366210937</v>
      </c>
      <c r="J78" s="849">
        <v>36</v>
      </c>
      <c r="K78" s="850">
        <v>7358.7598876953125</v>
      </c>
    </row>
    <row r="79" spans="1:11" ht="14.4" customHeight="1" x14ac:dyDescent="0.3">
      <c r="A79" s="831" t="s">
        <v>574</v>
      </c>
      <c r="B79" s="832" t="s">
        <v>575</v>
      </c>
      <c r="C79" s="835" t="s">
        <v>588</v>
      </c>
      <c r="D79" s="863" t="s">
        <v>589</v>
      </c>
      <c r="E79" s="835" t="s">
        <v>4132</v>
      </c>
      <c r="F79" s="863" t="s">
        <v>4133</v>
      </c>
      <c r="G79" s="835" t="s">
        <v>4204</v>
      </c>
      <c r="H79" s="835" t="s">
        <v>4205</v>
      </c>
      <c r="I79" s="849">
        <v>34.501999664306638</v>
      </c>
      <c r="J79" s="849">
        <v>20</v>
      </c>
      <c r="K79" s="850">
        <v>690.05000305175781</v>
      </c>
    </row>
    <row r="80" spans="1:11" ht="14.4" customHeight="1" x14ac:dyDescent="0.3">
      <c r="A80" s="831" t="s">
        <v>574</v>
      </c>
      <c r="B80" s="832" t="s">
        <v>575</v>
      </c>
      <c r="C80" s="835" t="s">
        <v>588</v>
      </c>
      <c r="D80" s="863" t="s">
        <v>589</v>
      </c>
      <c r="E80" s="835" t="s">
        <v>4132</v>
      </c>
      <c r="F80" s="863" t="s">
        <v>4133</v>
      </c>
      <c r="G80" s="835" t="s">
        <v>4206</v>
      </c>
      <c r="H80" s="835" t="s">
        <v>4207</v>
      </c>
      <c r="I80" s="849">
        <v>1072.06005859375</v>
      </c>
      <c r="J80" s="849">
        <v>25</v>
      </c>
      <c r="K80" s="850">
        <v>26801.4990234375</v>
      </c>
    </row>
    <row r="81" spans="1:11" ht="14.4" customHeight="1" x14ac:dyDescent="0.3">
      <c r="A81" s="831" t="s">
        <v>574</v>
      </c>
      <c r="B81" s="832" t="s">
        <v>575</v>
      </c>
      <c r="C81" s="835" t="s">
        <v>588</v>
      </c>
      <c r="D81" s="863" t="s">
        <v>589</v>
      </c>
      <c r="E81" s="835" t="s">
        <v>4132</v>
      </c>
      <c r="F81" s="863" t="s">
        <v>4133</v>
      </c>
      <c r="G81" s="835" t="s">
        <v>4208</v>
      </c>
      <c r="H81" s="835" t="s">
        <v>4209</v>
      </c>
      <c r="I81" s="849">
        <v>6.6599998474121094</v>
      </c>
      <c r="J81" s="849">
        <v>5</v>
      </c>
      <c r="K81" s="850">
        <v>33.299999237060547</v>
      </c>
    </row>
    <row r="82" spans="1:11" ht="14.4" customHeight="1" x14ac:dyDescent="0.3">
      <c r="A82" s="831" t="s">
        <v>574</v>
      </c>
      <c r="B82" s="832" t="s">
        <v>575</v>
      </c>
      <c r="C82" s="835" t="s">
        <v>588</v>
      </c>
      <c r="D82" s="863" t="s">
        <v>589</v>
      </c>
      <c r="E82" s="835" t="s">
        <v>4132</v>
      </c>
      <c r="F82" s="863" t="s">
        <v>4133</v>
      </c>
      <c r="G82" s="835" t="s">
        <v>4210</v>
      </c>
      <c r="H82" s="835" t="s">
        <v>4211</v>
      </c>
      <c r="I82" s="849">
        <v>6.6500000953674316</v>
      </c>
      <c r="J82" s="849">
        <v>6</v>
      </c>
      <c r="K82" s="850">
        <v>39.900001525878906</v>
      </c>
    </row>
    <row r="83" spans="1:11" ht="14.4" customHeight="1" x14ac:dyDescent="0.3">
      <c r="A83" s="831" t="s">
        <v>574</v>
      </c>
      <c r="B83" s="832" t="s">
        <v>575</v>
      </c>
      <c r="C83" s="835" t="s">
        <v>588</v>
      </c>
      <c r="D83" s="863" t="s">
        <v>589</v>
      </c>
      <c r="E83" s="835" t="s">
        <v>4132</v>
      </c>
      <c r="F83" s="863" t="s">
        <v>4133</v>
      </c>
      <c r="G83" s="835" t="s">
        <v>4212</v>
      </c>
      <c r="H83" s="835" t="s">
        <v>4213</v>
      </c>
      <c r="I83" s="849">
        <v>11.380000114440918</v>
      </c>
      <c r="J83" s="849">
        <v>20</v>
      </c>
      <c r="K83" s="850">
        <v>227.60000610351562</v>
      </c>
    </row>
    <row r="84" spans="1:11" ht="14.4" customHeight="1" x14ac:dyDescent="0.3">
      <c r="A84" s="831" t="s">
        <v>574</v>
      </c>
      <c r="B84" s="832" t="s">
        <v>575</v>
      </c>
      <c r="C84" s="835" t="s">
        <v>588</v>
      </c>
      <c r="D84" s="863" t="s">
        <v>589</v>
      </c>
      <c r="E84" s="835" t="s">
        <v>4132</v>
      </c>
      <c r="F84" s="863" t="s">
        <v>4133</v>
      </c>
      <c r="G84" s="835" t="s">
        <v>4214</v>
      </c>
      <c r="H84" s="835" t="s">
        <v>4215</v>
      </c>
      <c r="I84" s="849">
        <v>197.57000732421875</v>
      </c>
      <c r="J84" s="849">
        <v>14</v>
      </c>
      <c r="K84" s="850">
        <v>2765.9801025390625</v>
      </c>
    </row>
    <row r="85" spans="1:11" ht="14.4" customHeight="1" x14ac:dyDescent="0.3">
      <c r="A85" s="831" t="s">
        <v>574</v>
      </c>
      <c r="B85" s="832" t="s">
        <v>575</v>
      </c>
      <c r="C85" s="835" t="s">
        <v>588</v>
      </c>
      <c r="D85" s="863" t="s">
        <v>589</v>
      </c>
      <c r="E85" s="835" t="s">
        <v>4132</v>
      </c>
      <c r="F85" s="863" t="s">
        <v>4133</v>
      </c>
      <c r="G85" s="835" t="s">
        <v>4216</v>
      </c>
      <c r="H85" s="835" t="s">
        <v>4217</v>
      </c>
      <c r="I85" s="849">
        <v>1.0900000333786011</v>
      </c>
      <c r="J85" s="849">
        <v>5000</v>
      </c>
      <c r="K85" s="850">
        <v>5450</v>
      </c>
    </row>
    <row r="86" spans="1:11" ht="14.4" customHeight="1" x14ac:dyDescent="0.3">
      <c r="A86" s="831" t="s">
        <v>574</v>
      </c>
      <c r="B86" s="832" t="s">
        <v>575</v>
      </c>
      <c r="C86" s="835" t="s">
        <v>588</v>
      </c>
      <c r="D86" s="863" t="s">
        <v>589</v>
      </c>
      <c r="E86" s="835" t="s">
        <v>4132</v>
      </c>
      <c r="F86" s="863" t="s">
        <v>4133</v>
      </c>
      <c r="G86" s="835" t="s">
        <v>4218</v>
      </c>
      <c r="H86" s="835" t="s">
        <v>4219</v>
      </c>
      <c r="I86" s="849">
        <v>0.47999998927116394</v>
      </c>
      <c r="J86" s="849">
        <v>1200</v>
      </c>
      <c r="K86" s="850">
        <v>576</v>
      </c>
    </row>
    <row r="87" spans="1:11" ht="14.4" customHeight="1" x14ac:dyDescent="0.3">
      <c r="A87" s="831" t="s">
        <v>574</v>
      </c>
      <c r="B87" s="832" t="s">
        <v>575</v>
      </c>
      <c r="C87" s="835" t="s">
        <v>588</v>
      </c>
      <c r="D87" s="863" t="s">
        <v>589</v>
      </c>
      <c r="E87" s="835" t="s">
        <v>4132</v>
      </c>
      <c r="F87" s="863" t="s">
        <v>4133</v>
      </c>
      <c r="G87" s="835" t="s">
        <v>4220</v>
      </c>
      <c r="H87" s="835" t="s">
        <v>4221</v>
      </c>
      <c r="I87" s="849">
        <v>1.671999955177307</v>
      </c>
      <c r="J87" s="849">
        <v>5000</v>
      </c>
      <c r="K87" s="850">
        <v>8359.22998046875</v>
      </c>
    </row>
    <row r="88" spans="1:11" ht="14.4" customHeight="1" x14ac:dyDescent="0.3">
      <c r="A88" s="831" t="s">
        <v>574</v>
      </c>
      <c r="B88" s="832" t="s">
        <v>575</v>
      </c>
      <c r="C88" s="835" t="s">
        <v>588</v>
      </c>
      <c r="D88" s="863" t="s">
        <v>589</v>
      </c>
      <c r="E88" s="835" t="s">
        <v>4132</v>
      </c>
      <c r="F88" s="863" t="s">
        <v>4133</v>
      </c>
      <c r="G88" s="835" t="s">
        <v>4222</v>
      </c>
      <c r="H88" s="835" t="s">
        <v>4223</v>
      </c>
      <c r="I88" s="849">
        <v>0.67000001668930054</v>
      </c>
      <c r="J88" s="849">
        <v>1100</v>
      </c>
      <c r="K88" s="850">
        <v>737</v>
      </c>
    </row>
    <row r="89" spans="1:11" ht="14.4" customHeight="1" x14ac:dyDescent="0.3">
      <c r="A89" s="831" t="s">
        <v>574</v>
      </c>
      <c r="B89" s="832" t="s">
        <v>575</v>
      </c>
      <c r="C89" s="835" t="s">
        <v>588</v>
      </c>
      <c r="D89" s="863" t="s">
        <v>589</v>
      </c>
      <c r="E89" s="835" t="s">
        <v>4132</v>
      </c>
      <c r="F89" s="863" t="s">
        <v>4133</v>
      </c>
      <c r="G89" s="835" t="s">
        <v>4224</v>
      </c>
      <c r="H89" s="835" t="s">
        <v>4225</v>
      </c>
      <c r="I89" s="849">
        <v>1.5</v>
      </c>
      <c r="J89" s="849">
        <v>400</v>
      </c>
      <c r="K89" s="850">
        <v>600</v>
      </c>
    </row>
    <row r="90" spans="1:11" ht="14.4" customHeight="1" x14ac:dyDescent="0.3">
      <c r="A90" s="831" t="s">
        <v>574</v>
      </c>
      <c r="B90" s="832" t="s">
        <v>575</v>
      </c>
      <c r="C90" s="835" t="s">
        <v>588</v>
      </c>
      <c r="D90" s="863" t="s">
        <v>589</v>
      </c>
      <c r="E90" s="835" t="s">
        <v>4132</v>
      </c>
      <c r="F90" s="863" t="s">
        <v>4133</v>
      </c>
      <c r="G90" s="835" t="s">
        <v>4226</v>
      </c>
      <c r="H90" s="835" t="s">
        <v>4227</v>
      </c>
      <c r="I90" s="849">
        <v>5.2024998664855957</v>
      </c>
      <c r="J90" s="849">
        <v>110</v>
      </c>
      <c r="K90" s="850">
        <v>572.5</v>
      </c>
    </row>
    <row r="91" spans="1:11" ht="14.4" customHeight="1" x14ac:dyDescent="0.3">
      <c r="A91" s="831" t="s">
        <v>574</v>
      </c>
      <c r="B91" s="832" t="s">
        <v>575</v>
      </c>
      <c r="C91" s="835" t="s">
        <v>588</v>
      </c>
      <c r="D91" s="863" t="s">
        <v>589</v>
      </c>
      <c r="E91" s="835" t="s">
        <v>4132</v>
      </c>
      <c r="F91" s="863" t="s">
        <v>4133</v>
      </c>
      <c r="G91" s="835" t="s">
        <v>4228</v>
      </c>
      <c r="H91" s="835" t="s">
        <v>4229</v>
      </c>
      <c r="I91" s="849">
        <v>8.4700002670288086</v>
      </c>
      <c r="J91" s="849">
        <v>450</v>
      </c>
      <c r="K91" s="850">
        <v>3811.5</v>
      </c>
    </row>
    <row r="92" spans="1:11" ht="14.4" customHeight="1" x14ac:dyDescent="0.3">
      <c r="A92" s="831" t="s">
        <v>574</v>
      </c>
      <c r="B92" s="832" t="s">
        <v>575</v>
      </c>
      <c r="C92" s="835" t="s">
        <v>588</v>
      </c>
      <c r="D92" s="863" t="s">
        <v>589</v>
      </c>
      <c r="E92" s="835" t="s">
        <v>4132</v>
      </c>
      <c r="F92" s="863" t="s">
        <v>4133</v>
      </c>
      <c r="G92" s="835" t="s">
        <v>4230</v>
      </c>
      <c r="H92" s="835" t="s">
        <v>4231</v>
      </c>
      <c r="I92" s="849">
        <v>9.4399995803833008</v>
      </c>
      <c r="J92" s="849">
        <v>400</v>
      </c>
      <c r="K92" s="850">
        <v>3776</v>
      </c>
    </row>
    <row r="93" spans="1:11" ht="14.4" customHeight="1" x14ac:dyDescent="0.3">
      <c r="A93" s="831" t="s">
        <v>574</v>
      </c>
      <c r="B93" s="832" t="s">
        <v>575</v>
      </c>
      <c r="C93" s="835" t="s">
        <v>588</v>
      </c>
      <c r="D93" s="863" t="s">
        <v>589</v>
      </c>
      <c r="E93" s="835" t="s">
        <v>4132</v>
      </c>
      <c r="F93" s="863" t="s">
        <v>4133</v>
      </c>
      <c r="G93" s="835" t="s">
        <v>4232</v>
      </c>
      <c r="H93" s="835" t="s">
        <v>4233</v>
      </c>
      <c r="I93" s="849">
        <v>1.5499999523162842</v>
      </c>
      <c r="J93" s="849">
        <v>2400</v>
      </c>
      <c r="K93" s="850">
        <v>3720</v>
      </c>
    </row>
    <row r="94" spans="1:11" ht="14.4" customHeight="1" x14ac:dyDescent="0.3">
      <c r="A94" s="831" t="s">
        <v>574</v>
      </c>
      <c r="B94" s="832" t="s">
        <v>575</v>
      </c>
      <c r="C94" s="835" t="s">
        <v>588</v>
      </c>
      <c r="D94" s="863" t="s">
        <v>589</v>
      </c>
      <c r="E94" s="835" t="s">
        <v>4132</v>
      </c>
      <c r="F94" s="863" t="s">
        <v>4133</v>
      </c>
      <c r="G94" s="835" t="s">
        <v>4234</v>
      </c>
      <c r="H94" s="835" t="s">
        <v>4235</v>
      </c>
      <c r="I94" s="849">
        <v>1.5499999523162842</v>
      </c>
      <c r="J94" s="849">
        <v>300</v>
      </c>
      <c r="K94" s="850">
        <v>465</v>
      </c>
    </row>
    <row r="95" spans="1:11" ht="14.4" customHeight="1" x14ac:dyDescent="0.3">
      <c r="A95" s="831" t="s">
        <v>574</v>
      </c>
      <c r="B95" s="832" t="s">
        <v>575</v>
      </c>
      <c r="C95" s="835" t="s">
        <v>588</v>
      </c>
      <c r="D95" s="863" t="s">
        <v>589</v>
      </c>
      <c r="E95" s="835" t="s">
        <v>4132</v>
      </c>
      <c r="F95" s="863" t="s">
        <v>4133</v>
      </c>
      <c r="G95" s="835" t="s">
        <v>4236</v>
      </c>
      <c r="H95" s="835" t="s">
        <v>4237</v>
      </c>
      <c r="I95" s="849">
        <v>6.2333332697550459</v>
      </c>
      <c r="J95" s="849">
        <v>80</v>
      </c>
      <c r="K95" s="850">
        <v>498.60000228881836</v>
      </c>
    </row>
    <row r="96" spans="1:11" ht="14.4" customHeight="1" x14ac:dyDescent="0.3">
      <c r="A96" s="831" t="s">
        <v>574</v>
      </c>
      <c r="B96" s="832" t="s">
        <v>575</v>
      </c>
      <c r="C96" s="835" t="s">
        <v>588</v>
      </c>
      <c r="D96" s="863" t="s">
        <v>589</v>
      </c>
      <c r="E96" s="835" t="s">
        <v>4132</v>
      </c>
      <c r="F96" s="863" t="s">
        <v>4133</v>
      </c>
      <c r="G96" s="835" t="s">
        <v>4238</v>
      </c>
      <c r="H96" s="835" t="s">
        <v>4239</v>
      </c>
      <c r="I96" s="849">
        <v>168.19000244140625</v>
      </c>
      <c r="J96" s="849">
        <v>10</v>
      </c>
      <c r="K96" s="850">
        <v>1681.9000244140625</v>
      </c>
    </row>
    <row r="97" spans="1:11" ht="14.4" customHeight="1" x14ac:dyDescent="0.3">
      <c r="A97" s="831" t="s">
        <v>574</v>
      </c>
      <c r="B97" s="832" t="s">
        <v>575</v>
      </c>
      <c r="C97" s="835" t="s">
        <v>588</v>
      </c>
      <c r="D97" s="863" t="s">
        <v>589</v>
      </c>
      <c r="E97" s="835" t="s">
        <v>4132</v>
      </c>
      <c r="F97" s="863" t="s">
        <v>4133</v>
      </c>
      <c r="G97" s="835" t="s">
        <v>4240</v>
      </c>
      <c r="H97" s="835" t="s">
        <v>4241</v>
      </c>
      <c r="I97" s="849">
        <v>1.0299999713897705</v>
      </c>
      <c r="J97" s="849">
        <v>300</v>
      </c>
      <c r="K97" s="850">
        <v>309</v>
      </c>
    </row>
    <row r="98" spans="1:11" ht="14.4" customHeight="1" x14ac:dyDescent="0.3">
      <c r="A98" s="831" t="s">
        <v>574</v>
      </c>
      <c r="B98" s="832" t="s">
        <v>575</v>
      </c>
      <c r="C98" s="835" t="s">
        <v>588</v>
      </c>
      <c r="D98" s="863" t="s">
        <v>589</v>
      </c>
      <c r="E98" s="835" t="s">
        <v>4132</v>
      </c>
      <c r="F98" s="863" t="s">
        <v>4133</v>
      </c>
      <c r="G98" s="835" t="s">
        <v>4242</v>
      </c>
      <c r="H98" s="835" t="s">
        <v>4243</v>
      </c>
      <c r="I98" s="849">
        <v>5.875</v>
      </c>
      <c r="J98" s="849">
        <v>500</v>
      </c>
      <c r="K98" s="850">
        <v>2936.75</v>
      </c>
    </row>
    <row r="99" spans="1:11" ht="14.4" customHeight="1" x14ac:dyDescent="0.3">
      <c r="A99" s="831" t="s">
        <v>574</v>
      </c>
      <c r="B99" s="832" t="s">
        <v>575</v>
      </c>
      <c r="C99" s="835" t="s">
        <v>588</v>
      </c>
      <c r="D99" s="863" t="s">
        <v>589</v>
      </c>
      <c r="E99" s="835" t="s">
        <v>4132</v>
      </c>
      <c r="F99" s="863" t="s">
        <v>4133</v>
      </c>
      <c r="G99" s="835" t="s">
        <v>4244</v>
      </c>
      <c r="H99" s="835" t="s">
        <v>4245</v>
      </c>
      <c r="I99" s="849">
        <v>3.1400001049041748</v>
      </c>
      <c r="J99" s="849">
        <v>150</v>
      </c>
      <c r="K99" s="850">
        <v>471</v>
      </c>
    </row>
    <row r="100" spans="1:11" ht="14.4" customHeight="1" x14ac:dyDescent="0.3">
      <c r="A100" s="831" t="s">
        <v>574</v>
      </c>
      <c r="B100" s="832" t="s">
        <v>575</v>
      </c>
      <c r="C100" s="835" t="s">
        <v>588</v>
      </c>
      <c r="D100" s="863" t="s">
        <v>589</v>
      </c>
      <c r="E100" s="835" t="s">
        <v>4132</v>
      </c>
      <c r="F100" s="863" t="s">
        <v>4133</v>
      </c>
      <c r="G100" s="835" t="s">
        <v>4246</v>
      </c>
      <c r="H100" s="835" t="s">
        <v>4247</v>
      </c>
      <c r="I100" s="849">
        <v>0.4699999988079071</v>
      </c>
      <c r="J100" s="849">
        <v>2700</v>
      </c>
      <c r="K100" s="850">
        <v>1269</v>
      </c>
    </row>
    <row r="101" spans="1:11" ht="14.4" customHeight="1" x14ac:dyDescent="0.3">
      <c r="A101" s="831" t="s">
        <v>574</v>
      </c>
      <c r="B101" s="832" t="s">
        <v>575</v>
      </c>
      <c r="C101" s="835" t="s">
        <v>588</v>
      </c>
      <c r="D101" s="863" t="s">
        <v>589</v>
      </c>
      <c r="E101" s="835" t="s">
        <v>4132</v>
      </c>
      <c r="F101" s="863" t="s">
        <v>4133</v>
      </c>
      <c r="G101" s="835" t="s">
        <v>4248</v>
      </c>
      <c r="H101" s="835" t="s">
        <v>4249</v>
      </c>
      <c r="I101" s="849">
        <v>0.47999998927116394</v>
      </c>
      <c r="J101" s="849">
        <v>100</v>
      </c>
      <c r="K101" s="850">
        <v>48</v>
      </c>
    </row>
    <row r="102" spans="1:11" ht="14.4" customHeight="1" x14ac:dyDescent="0.3">
      <c r="A102" s="831" t="s">
        <v>574</v>
      </c>
      <c r="B102" s="832" t="s">
        <v>575</v>
      </c>
      <c r="C102" s="835" t="s">
        <v>588</v>
      </c>
      <c r="D102" s="863" t="s">
        <v>589</v>
      </c>
      <c r="E102" s="835" t="s">
        <v>4132</v>
      </c>
      <c r="F102" s="863" t="s">
        <v>4133</v>
      </c>
      <c r="G102" s="835" t="s">
        <v>4250</v>
      </c>
      <c r="H102" s="835" t="s">
        <v>4251</v>
      </c>
      <c r="I102" s="849">
        <v>2.369999885559082</v>
      </c>
      <c r="J102" s="849">
        <v>200</v>
      </c>
      <c r="K102" s="850">
        <v>474</v>
      </c>
    </row>
    <row r="103" spans="1:11" ht="14.4" customHeight="1" x14ac:dyDescent="0.3">
      <c r="A103" s="831" t="s">
        <v>574</v>
      </c>
      <c r="B103" s="832" t="s">
        <v>575</v>
      </c>
      <c r="C103" s="835" t="s">
        <v>588</v>
      </c>
      <c r="D103" s="863" t="s">
        <v>589</v>
      </c>
      <c r="E103" s="835" t="s">
        <v>4132</v>
      </c>
      <c r="F103" s="863" t="s">
        <v>4133</v>
      </c>
      <c r="G103" s="835" t="s">
        <v>4252</v>
      </c>
      <c r="H103" s="835" t="s">
        <v>4253</v>
      </c>
      <c r="I103" s="849">
        <v>3.75</v>
      </c>
      <c r="J103" s="849">
        <v>15</v>
      </c>
      <c r="K103" s="850">
        <v>56.25</v>
      </c>
    </row>
    <row r="104" spans="1:11" ht="14.4" customHeight="1" x14ac:dyDescent="0.3">
      <c r="A104" s="831" t="s">
        <v>574</v>
      </c>
      <c r="B104" s="832" t="s">
        <v>575</v>
      </c>
      <c r="C104" s="835" t="s">
        <v>588</v>
      </c>
      <c r="D104" s="863" t="s">
        <v>589</v>
      </c>
      <c r="E104" s="835" t="s">
        <v>4132</v>
      </c>
      <c r="F104" s="863" t="s">
        <v>4133</v>
      </c>
      <c r="G104" s="835" t="s">
        <v>4254</v>
      </c>
      <c r="H104" s="835" t="s">
        <v>4255</v>
      </c>
      <c r="I104" s="849">
        <v>1.987500011920929</v>
      </c>
      <c r="J104" s="849">
        <v>350</v>
      </c>
      <c r="K104" s="850">
        <v>695.5</v>
      </c>
    </row>
    <row r="105" spans="1:11" ht="14.4" customHeight="1" x14ac:dyDescent="0.3">
      <c r="A105" s="831" t="s">
        <v>574</v>
      </c>
      <c r="B105" s="832" t="s">
        <v>575</v>
      </c>
      <c r="C105" s="835" t="s">
        <v>588</v>
      </c>
      <c r="D105" s="863" t="s">
        <v>589</v>
      </c>
      <c r="E105" s="835" t="s">
        <v>4132</v>
      </c>
      <c r="F105" s="863" t="s">
        <v>4133</v>
      </c>
      <c r="G105" s="835" t="s">
        <v>4256</v>
      </c>
      <c r="H105" s="835" t="s">
        <v>4257</v>
      </c>
      <c r="I105" s="849">
        <v>2.7000000476837158</v>
      </c>
      <c r="J105" s="849">
        <v>300</v>
      </c>
      <c r="K105" s="850">
        <v>810</v>
      </c>
    </row>
    <row r="106" spans="1:11" ht="14.4" customHeight="1" x14ac:dyDescent="0.3">
      <c r="A106" s="831" t="s">
        <v>574</v>
      </c>
      <c r="B106" s="832" t="s">
        <v>575</v>
      </c>
      <c r="C106" s="835" t="s">
        <v>588</v>
      </c>
      <c r="D106" s="863" t="s">
        <v>589</v>
      </c>
      <c r="E106" s="835" t="s">
        <v>4132</v>
      </c>
      <c r="F106" s="863" t="s">
        <v>4133</v>
      </c>
      <c r="G106" s="835" t="s">
        <v>4258</v>
      </c>
      <c r="H106" s="835" t="s">
        <v>4259</v>
      </c>
      <c r="I106" s="849">
        <v>1.9199999570846558</v>
      </c>
      <c r="J106" s="849">
        <v>50</v>
      </c>
      <c r="K106" s="850">
        <v>96</v>
      </c>
    </row>
    <row r="107" spans="1:11" ht="14.4" customHeight="1" x14ac:dyDescent="0.3">
      <c r="A107" s="831" t="s">
        <v>574</v>
      </c>
      <c r="B107" s="832" t="s">
        <v>575</v>
      </c>
      <c r="C107" s="835" t="s">
        <v>588</v>
      </c>
      <c r="D107" s="863" t="s">
        <v>589</v>
      </c>
      <c r="E107" s="835" t="s">
        <v>4132</v>
      </c>
      <c r="F107" s="863" t="s">
        <v>4133</v>
      </c>
      <c r="G107" s="835" t="s">
        <v>4260</v>
      </c>
      <c r="H107" s="835" t="s">
        <v>4261</v>
      </c>
      <c r="I107" s="849">
        <v>3.0999999046325684</v>
      </c>
      <c r="J107" s="849">
        <v>100</v>
      </c>
      <c r="K107" s="850">
        <v>310</v>
      </c>
    </row>
    <row r="108" spans="1:11" ht="14.4" customHeight="1" x14ac:dyDescent="0.3">
      <c r="A108" s="831" t="s">
        <v>574</v>
      </c>
      <c r="B108" s="832" t="s">
        <v>575</v>
      </c>
      <c r="C108" s="835" t="s">
        <v>588</v>
      </c>
      <c r="D108" s="863" t="s">
        <v>589</v>
      </c>
      <c r="E108" s="835" t="s">
        <v>4132</v>
      </c>
      <c r="F108" s="863" t="s">
        <v>4133</v>
      </c>
      <c r="G108" s="835" t="s">
        <v>4262</v>
      </c>
      <c r="H108" s="835" t="s">
        <v>4263</v>
      </c>
      <c r="I108" s="849">
        <v>2.1700000762939453</v>
      </c>
      <c r="J108" s="849">
        <v>120</v>
      </c>
      <c r="K108" s="850">
        <v>260.39999389648437</v>
      </c>
    </row>
    <row r="109" spans="1:11" ht="14.4" customHeight="1" x14ac:dyDescent="0.3">
      <c r="A109" s="831" t="s">
        <v>574</v>
      </c>
      <c r="B109" s="832" t="s">
        <v>575</v>
      </c>
      <c r="C109" s="835" t="s">
        <v>588</v>
      </c>
      <c r="D109" s="863" t="s">
        <v>589</v>
      </c>
      <c r="E109" s="835" t="s">
        <v>4132</v>
      </c>
      <c r="F109" s="863" t="s">
        <v>4133</v>
      </c>
      <c r="G109" s="835" t="s">
        <v>4264</v>
      </c>
      <c r="H109" s="835" t="s">
        <v>4265</v>
      </c>
      <c r="I109" s="849">
        <v>4.7800002098083496</v>
      </c>
      <c r="J109" s="849">
        <v>35</v>
      </c>
      <c r="K109" s="850">
        <v>167.29999542236328</v>
      </c>
    </row>
    <row r="110" spans="1:11" ht="14.4" customHeight="1" x14ac:dyDescent="0.3">
      <c r="A110" s="831" t="s">
        <v>574</v>
      </c>
      <c r="B110" s="832" t="s">
        <v>575</v>
      </c>
      <c r="C110" s="835" t="s">
        <v>588</v>
      </c>
      <c r="D110" s="863" t="s">
        <v>589</v>
      </c>
      <c r="E110" s="835" t="s">
        <v>4132</v>
      </c>
      <c r="F110" s="863" t="s">
        <v>4133</v>
      </c>
      <c r="G110" s="835" t="s">
        <v>4266</v>
      </c>
      <c r="H110" s="835" t="s">
        <v>4267</v>
      </c>
      <c r="I110" s="849">
        <v>21.236666361490887</v>
      </c>
      <c r="J110" s="849">
        <v>22</v>
      </c>
      <c r="K110" s="850">
        <v>467.21999359130859</v>
      </c>
    </row>
    <row r="111" spans="1:11" ht="14.4" customHeight="1" x14ac:dyDescent="0.3">
      <c r="A111" s="831" t="s">
        <v>574</v>
      </c>
      <c r="B111" s="832" t="s">
        <v>575</v>
      </c>
      <c r="C111" s="835" t="s">
        <v>588</v>
      </c>
      <c r="D111" s="863" t="s">
        <v>589</v>
      </c>
      <c r="E111" s="835" t="s">
        <v>4132</v>
      </c>
      <c r="F111" s="863" t="s">
        <v>4133</v>
      </c>
      <c r="G111" s="835" t="s">
        <v>4268</v>
      </c>
      <c r="H111" s="835" t="s">
        <v>4269</v>
      </c>
      <c r="I111" s="849">
        <v>2.5099999904632568</v>
      </c>
      <c r="J111" s="849">
        <v>50</v>
      </c>
      <c r="K111" s="850">
        <v>125.5</v>
      </c>
    </row>
    <row r="112" spans="1:11" ht="14.4" customHeight="1" x14ac:dyDescent="0.3">
      <c r="A112" s="831" t="s">
        <v>574</v>
      </c>
      <c r="B112" s="832" t="s">
        <v>575</v>
      </c>
      <c r="C112" s="835" t="s">
        <v>588</v>
      </c>
      <c r="D112" s="863" t="s">
        <v>589</v>
      </c>
      <c r="E112" s="835" t="s">
        <v>4132</v>
      </c>
      <c r="F112" s="863" t="s">
        <v>4133</v>
      </c>
      <c r="G112" s="835" t="s">
        <v>4270</v>
      </c>
      <c r="H112" s="835" t="s">
        <v>4271</v>
      </c>
      <c r="I112" s="849">
        <v>21.234999656677246</v>
      </c>
      <c r="J112" s="849">
        <v>12</v>
      </c>
      <c r="K112" s="850">
        <v>254.81999969482422</v>
      </c>
    </row>
    <row r="113" spans="1:11" ht="14.4" customHeight="1" x14ac:dyDescent="0.3">
      <c r="A113" s="831" t="s">
        <v>574</v>
      </c>
      <c r="B113" s="832" t="s">
        <v>575</v>
      </c>
      <c r="C113" s="835" t="s">
        <v>588</v>
      </c>
      <c r="D113" s="863" t="s">
        <v>589</v>
      </c>
      <c r="E113" s="835" t="s">
        <v>4272</v>
      </c>
      <c r="F113" s="863" t="s">
        <v>4273</v>
      </c>
      <c r="G113" s="835" t="s">
        <v>4274</v>
      </c>
      <c r="H113" s="835" t="s">
        <v>4275</v>
      </c>
      <c r="I113" s="849">
        <v>10.159999847412109</v>
      </c>
      <c r="J113" s="849">
        <v>1950</v>
      </c>
      <c r="K113" s="850">
        <v>19812</v>
      </c>
    </row>
    <row r="114" spans="1:11" ht="14.4" customHeight="1" x14ac:dyDescent="0.3">
      <c r="A114" s="831" t="s">
        <v>574</v>
      </c>
      <c r="B114" s="832" t="s">
        <v>575</v>
      </c>
      <c r="C114" s="835" t="s">
        <v>588</v>
      </c>
      <c r="D114" s="863" t="s">
        <v>589</v>
      </c>
      <c r="E114" s="835" t="s">
        <v>4272</v>
      </c>
      <c r="F114" s="863" t="s">
        <v>4273</v>
      </c>
      <c r="G114" s="835" t="s">
        <v>4276</v>
      </c>
      <c r="H114" s="835" t="s">
        <v>4277</v>
      </c>
      <c r="I114" s="849">
        <v>16.819999694824219</v>
      </c>
      <c r="J114" s="849">
        <v>25</v>
      </c>
      <c r="K114" s="850">
        <v>420.49999237060547</v>
      </c>
    </row>
    <row r="115" spans="1:11" ht="14.4" customHeight="1" x14ac:dyDescent="0.3">
      <c r="A115" s="831" t="s">
        <v>574</v>
      </c>
      <c r="B115" s="832" t="s">
        <v>575</v>
      </c>
      <c r="C115" s="835" t="s">
        <v>588</v>
      </c>
      <c r="D115" s="863" t="s">
        <v>589</v>
      </c>
      <c r="E115" s="835" t="s">
        <v>4278</v>
      </c>
      <c r="F115" s="863" t="s">
        <v>4279</v>
      </c>
      <c r="G115" s="835" t="s">
        <v>4280</v>
      </c>
      <c r="H115" s="835" t="s">
        <v>4281</v>
      </c>
      <c r="I115" s="849">
        <v>132.67999267578125</v>
      </c>
      <c r="J115" s="849">
        <v>25</v>
      </c>
      <c r="K115" s="850">
        <v>3316.909912109375</v>
      </c>
    </row>
    <row r="116" spans="1:11" ht="14.4" customHeight="1" x14ac:dyDescent="0.3">
      <c r="A116" s="831" t="s">
        <v>574</v>
      </c>
      <c r="B116" s="832" t="s">
        <v>575</v>
      </c>
      <c r="C116" s="835" t="s">
        <v>588</v>
      </c>
      <c r="D116" s="863" t="s">
        <v>589</v>
      </c>
      <c r="E116" s="835" t="s">
        <v>4278</v>
      </c>
      <c r="F116" s="863" t="s">
        <v>4279</v>
      </c>
      <c r="G116" s="835" t="s">
        <v>4282</v>
      </c>
      <c r="H116" s="835" t="s">
        <v>4283</v>
      </c>
      <c r="I116" s="849">
        <v>0.47999998927116394</v>
      </c>
      <c r="J116" s="849">
        <v>900</v>
      </c>
      <c r="K116" s="850">
        <v>432</v>
      </c>
    </row>
    <row r="117" spans="1:11" ht="14.4" customHeight="1" x14ac:dyDescent="0.3">
      <c r="A117" s="831" t="s">
        <v>574</v>
      </c>
      <c r="B117" s="832" t="s">
        <v>575</v>
      </c>
      <c r="C117" s="835" t="s">
        <v>588</v>
      </c>
      <c r="D117" s="863" t="s">
        <v>589</v>
      </c>
      <c r="E117" s="835" t="s">
        <v>4278</v>
      </c>
      <c r="F117" s="863" t="s">
        <v>4279</v>
      </c>
      <c r="G117" s="835" t="s">
        <v>4284</v>
      </c>
      <c r="H117" s="835" t="s">
        <v>4285</v>
      </c>
      <c r="I117" s="849">
        <v>0.30000001192092896</v>
      </c>
      <c r="J117" s="849">
        <v>200</v>
      </c>
      <c r="K117" s="850">
        <v>60</v>
      </c>
    </row>
    <row r="118" spans="1:11" ht="14.4" customHeight="1" x14ac:dyDescent="0.3">
      <c r="A118" s="831" t="s">
        <v>574</v>
      </c>
      <c r="B118" s="832" t="s">
        <v>575</v>
      </c>
      <c r="C118" s="835" t="s">
        <v>588</v>
      </c>
      <c r="D118" s="863" t="s">
        <v>589</v>
      </c>
      <c r="E118" s="835" t="s">
        <v>4278</v>
      </c>
      <c r="F118" s="863" t="s">
        <v>4279</v>
      </c>
      <c r="G118" s="835" t="s">
        <v>4286</v>
      </c>
      <c r="H118" s="835" t="s">
        <v>4287</v>
      </c>
      <c r="I118" s="849">
        <v>0.54000002145767212</v>
      </c>
      <c r="J118" s="849">
        <v>4900</v>
      </c>
      <c r="K118" s="850">
        <v>2646</v>
      </c>
    </row>
    <row r="119" spans="1:11" ht="14.4" customHeight="1" x14ac:dyDescent="0.3">
      <c r="A119" s="831" t="s">
        <v>574</v>
      </c>
      <c r="B119" s="832" t="s">
        <v>575</v>
      </c>
      <c r="C119" s="835" t="s">
        <v>588</v>
      </c>
      <c r="D119" s="863" t="s">
        <v>589</v>
      </c>
      <c r="E119" s="835" t="s">
        <v>4278</v>
      </c>
      <c r="F119" s="863" t="s">
        <v>4279</v>
      </c>
      <c r="G119" s="835" t="s">
        <v>4288</v>
      </c>
      <c r="H119" s="835" t="s">
        <v>4289</v>
      </c>
      <c r="I119" s="849">
        <v>1.7999999523162842</v>
      </c>
      <c r="J119" s="849">
        <v>300</v>
      </c>
      <c r="K119" s="850">
        <v>540</v>
      </c>
    </row>
    <row r="120" spans="1:11" ht="14.4" customHeight="1" x14ac:dyDescent="0.3">
      <c r="A120" s="831" t="s">
        <v>574</v>
      </c>
      <c r="B120" s="832" t="s">
        <v>575</v>
      </c>
      <c r="C120" s="835" t="s">
        <v>588</v>
      </c>
      <c r="D120" s="863" t="s">
        <v>589</v>
      </c>
      <c r="E120" s="835" t="s">
        <v>4290</v>
      </c>
      <c r="F120" s="863" t="s">
        <v>4291</v>
      </c>
      <c r="G120" s="835" t="s">
        <v>4292</v>
      </c>
      <c r="H120" s="835" t="s">
        <v>4293</v>
      </c>
      <c r="I120" s="849">
        <v>15.729999542236328</v>
      </c>
      <c r="J120" s="849">
        <v>40</v>
      </c>
      <c r="K120" s="850">
        <v>629.20001220703125</v>
      </c>
    </row>
    <row r="121" spans="1:11" ht="14.4" customHeight="1" x14ac:dyDescent="0.3">
      <c r="A121" s="831" t="s">
        <v>574</v>
      </c>
      <c r="B121" s="832" t="s">
        <v>575</v>
      </c>
      <c r="C121" s="835" t="s">
        <v>588</v>
      </c>
      <c r="D121" s="863" t="s">
        <v>589</v>
      </c>
      <c r="E121" s="835" t="s">
        <v>4290</v>
      </c>
      <c r="F121" s="863" t="s">
        <v>4291</v>
      </c>
      <c r="G121" s="835" t="s">
        <v>4294</v>
      </c>
      <c r="H121" s="835" t="s">
        <v>4295</v>
      </c>
      <c r="I121" s="849">
        <v>15.729999542236328</v>
      </c>
      <c r="J121" s="849">
        <v>50</v>
      </c>
      <c r="K121" s="850">
        <v>786.5</v>
      </c>
    </row>
    <row r="122" spans="1:11" ht="14.4" customHeight="1" x14ac:dyDescent="0.3">
      <c r="A122" s="831" t="s">
        <v>574</v>
      </c>
      <c r="B122" s="832" t="s">
        <v>575</v>
      </c>
      <c r="C122" s="835" t="s">
        <v>588</v>
      </c>
      <c r="D122" s="863" t="s">
        <v>589</v>
      </c>
      <c r="E122" s="835" t="s">
        <v>4290</v>
      </c>
      <c r="F122" s="863" t="s">
        <v>4291</v>
      </c>
      <c r="G122" s="835" t="s">
        <v>4296</v>
      </c>
      <c r="H122" s="835" t="s">
        <v>4297</v>
      </c>
      <c r="I122" s="849">
        <v>0.62999999523162842</v>
      </c>
      <c r="J122" s="849">
        <v>4000</v>
      </c>
      <c r="K122" s="850">
        <v>2520</v>
      </c>
    </row>
    <row r="123" spans="1:11" ht="14.4" customHeight="1" x14ac:dyDescent="0.3">
      <c r="A123" s="831" t="s">
        <v>574</v>
      </c>
      <c r="B123" s="832" t="s">
        <v>575</v>
      </c>
      <c r="C123" s="835" t="s">
        <v>588</v>
      </c>
      <c r="D123" s="863" t="s">
        <v>589</v>
      </c>
      <c r="E123" s="835" t="s">
        <v>4290</v>
      </c>
      <c r="F123" s="863" t="s">
        <v>4291</v>
      </c>
      <c r="G123" s="835" t="s">
        <v>4298</v>
      </c>
      <c r="H123" s="835" t="s">
        <v>4299</v>
      </c>
      <c r="I123" s="849">
        <v>0.62999999523162842</v>
      </c>
      <c r="J123" s="849">
        <v>13400</v>
      </c>
      <c r="K123" s="850">
        <v>8442</v>
      </c>
    </row>
    <row r="124" spans="1:11" ht="14.4" customHeight="1" x14ac:dyDescent="0.3">
      <c r="A124" s="831" t="s">
        <v>574</v>
      </c>
      <c r="B124" s="832" t="s">
        <v>575</v>
      </c>
      <c r="C124" s="835" t="s">
        <v>588</v>
      </c>
      <c r="D124" s="863" t="s">
        <v>589</v>
      </c>
      <c r="E124" s="835" t="s">
        <v>4300</v>
      </c>
      <c r="F124" s="863" t="s">
        <v>4301</v>
      </c>
      <c r="G124" s="835" t="s">
        <v>4302</v>
      </c>
      <c r="H124" s="835" t="s">
        <v>4303</v>
      </c>
      <c r="I124" s="849">
        <v>442.38667805989581</v>
      </c>
      <c r="J124" s="849">
        <v>30</v>
      </c>
      <c r="K124" s="850">
        <v>13271.61962890625</v>
      </c>
    </row>
    <row r="125" spans="1:11" ht="14.4" customHeight="1" x14ac:dyDescent="0.3">
      <c r="A125" s="831" t="s">
        <v>574</v>
      </c>
      <c r="B125" s="832" t="s">
        <v>575</v>
      </c>
      <c r="C125" s="835" t="s">
        <v>588</v>
      </c>
      <c r="D125" s="863" t="s">
        <v>589</v>
      </c>
      <c r="E125" s="835" t="s">
        <v>4304</v>
      </c>
      <c r="F125" s="863" t="s">
        <v>4305</v>
      </c>
      <c r="G125" s="835" t="s">
        <v>4306</v>
      </c>
      <c r="H125" s="835" t="s">
        <v>4307</v>
      </c>
      <c r="I125" s="849">
        <v>16.917499542236328</v>
      </c>
      <c r="J125" s="849">
        <v>280</v>
      </c>
      <c r="K125" s="850">
        <v>4575.969970703125</v>
      </c>
    </row>
    <row r="126" spans="1:11" ht="14.4" customHeight="1" x14ac:dyDescent="0.3">
      <c r="A126" s="831" t="s">
        <v>574</v>
      </c>
      <c r="B126" s="832" t="s">
        <v>575</v>
      </c>
      <c r="C126" s="835" t="s">
        <v>588</v>
      </c>
      <c r="D126" s="863" t="s">
        <v>589</v>
      </c>
      <c r="E126" s="835" t="s">
        <v>4308</v>
      </c>
      <c r="F126" s="863" t="s">
        <v>4309</v>
      </c>
      <c r="G126" s="835" t="s">
        <v>4310</v>
      </c>
      <c r="H126" s="835" t="s">
        <v>4311</v>
      </c>
      <c r="I126" s="849">
        <v>303.39999389648437</v>
      </c>
      <c r="J126" s="849">
        <v>0</v>
      </c>
      <c r="K126" s="850">
        <v>0</v>
      </c>
    </row>
    <row r="127" spans="1:11" ht="14.4" customHeight="1" x14ac:dyDescent="0.3">
      <c r="A127" s="831" t="s">
        <v>574</v>
      </c>
      <c r="B127" s="832" t="s">
        <v>575</v>
      </c>
      <c r="C127" s="835" t="s">
        <v>593</v>
      </c>
      <c r="D127" s="863" t="s">
        <v>594</v>
      </c>
      <c r="E127" s="835" t="s">
        <v>4312</v>
      </c>
      <c r="F127" s="863" t="s">
        <v>4313</v>
      </c>
      <c r="G127" s="835" t="s">
        <v>4314</v>
      </c>
      <c r="H127" s="835" t="s">
        <v>4315</v>
      </c>
      <c r="I127" s="849">
        <v>147.17999267578125</v>
      </c>
      <c r="J127" s="849">
        <v>6</v>
      </c>
      <c r="K127" s="850">
        <v>883.08001708984375</v>
      </c>
    </row>
    <row r="128" spans="1:11" ht="14.4" customHeight="1" x14ac:dyDescent="0.3">
      <c r="A128" s="831" t="s">
        <v>574</v>
      </c>
      <c r="B128" s="832" t="s">
        <v>575</v>
      </c>
      <c r="C128" s="835" t="s">
        <v>593</v>
      </c>
      <c r="D128" s="863" t="s">
        <v>594</v>
      </c>
      <c r="E128" s="835" t="s">
        <v>4312</v>
      </c>
      <c r="F128" s="863" t="s">
        <v>4313</v>
      </c>
      <c r="G128" s="835" t="s">
        <v>4316</v>
      </c>
      <c r="H128" s="835" t="s">
        <v>4317</v>
      </c>
      <c r="I128" s="849">
        <v>147.17999267578125</v>
      </c>
      <c r="J128" s="849">
        <v>6</v>
      </c>
      <c r="K128" s="850">
        <v>883.08001708984375</v>
      </c>
    </row>
    <row r="129" spans="1:11" ht="14.4" customHeight="1" x14ac:dyDescent="0.3">
      <c r="A129" s="831" t="s">
        <v>574</v>
      </c>
      <c r="B129" s="832" t="s">
        <v>575</v>
      </c>
      <c r="C129" s="835" t="s">
        <v>593</v>
      </c>
      <c r="D129" s="863" t="s">
        <v>594</v>
      </c>
      <c r="E129" s="835" t="s">
        <v>4312</v>
      </c>
      <c r="F129" s="863" t="s">
        <v>4313</v>
      </c>
      <c r="G129" s="835" t="s">
        <v>4318</v>
      </c>
      <c r="H129" s="835" t="s">
        <v>4319</v>
      </c>
      <c r="I129" s="849">
        <v>141.58000183105469</v>
      </c>
      <c r="J129" s="849">
        <v>2</v>
      </c>
      <c r="K129" s="850">
        <v>283.16000366210937</v>
      </c>
    </row>
    <row r="130" spans="1:11" ht="14.4" customHeight="1" x14ac:dyDescent="0.3">
      <c r="A130" s="831" t="s">
        <v>574</v>
      </c>
      <c r="B130" s="832" t="s">
        <v>575</v>
      </c>
      <c r="C130" s="835" t="s">
        <v>593</v>
      </c>
      <c r="D130" s="863" t="s">
        <v>594</v>
      </c>
      <c r="E130" s="835" t="s">
        <v>4052</v>
      </c>
      <c r="F130" s="863" t="s">
        <v>4053</v>
      </c>
      <c r="G130" s="835" t="s">
        <v>4320</v>
      </c>
      <c r="H130" s="835" t="s">
        <v>4321</v>
      </c>
      <c r="I130" s="849">
        <v>54.860000610351563</v>
      </c>
      <c r="J130" s="849">
        <v>20</v>
      </c>
      <c r="K130" s="850">
        <v>1097.199951171875</v>
      </c>
    </row>
    <row r="131" spans="1:11" ht="14.4" customHeight="1" x14ac:dyDescent="0.3">
      <c r="A131" s="831" t="s">
        <v>574</v>
      </c>
      <c r="B131" s="832" t="s">
        <v>575</v>
      </c>
      <c r="C131" s="835" t="s">
        <v>593</v>
      </c>
      <c r="D131" s="863" t="s">
        <v>594</v>
      </c>
      <c r="E131" s="835" t="s">
        <v>4052</v>
      </c>
      <c r="F131" s="863" t="s">
        <v>4053</v>
      </c>
      <c r="G131" s="835" t="s">
        <v>4322</v>
      </c>
      <c r="H131" s="835" t="s">
        <v>4323</v>
      </c>
      <c r="I131" s="849">
        <v>0.43333333730697632</v>
      </c>
      <c r="J131" s="849">
        <v>4000</v>
      </c>
      <c r="K131" s="850">
        <v>1730</v>
      </c>
    </row>
    <row r="132" spans="1:11" ht="14.4" customHeight="1" x14ac:dyDescent="0.3">
      <c r="A132" s="831" t="s">
        <v>574</v>
      </c>
      <c r="B132" s="832" t="s">
        <v>575</v>
      </c>
      <c r="C132" s="835" t="s">
        <v>593</v>
      </c>
      <c r="D132" s="863" t="s">
        <v>594</v>
      </c>
      <c r="E132" s="835" t="s">
        <v>4052</v>
      </c>
      <c r="F132" s="863" t="s">
        <v>4053</v>
      </c>
      <c r="G132" s="835" t="s">
        <v>4324</v>
      </c>
      <c r="H132" s="835" t="s">
        <v>4325</v>
      </c>
      <c r="I132" s="849">
        <v>0.87999999523162842</v>
      </c>
      <c r="J132" s="849">
        <v>4912</v>
      </c>
      <c r="K132" s="850">
        <v>4316.22998046875</v>
      </c>
    </row>
    <row r="133" spans="1:11" ht="14.4" customHeight="1" x14ac:dyDescent="0.3">
      <c r="A133" s="831" t="s">
        <v>574</v>
      </c>
      <c r="B133" s="832" t="s">
        <v>575</v>
      </c>
      <c r="C133" s="835" t="s">
        <v>593</v>
      </c>
      <c r="D133" s="863" t="s">
        <v>594</v>
      </c>
      <c r="E133" s="835" t="s">
        <v>4052</v>
      </c>
      <c r="F133" s="863" t="s">
        <v>4053</v>
      </c>
      <c r="G133" s="835" t="s">
        <v>4326</v>
      </c>
      <c r="H133" s="835" t="s">
        <v>4327</v>
      </c>
      <c r="I133" s="849">
        <v>3.0099999904632568</v>
      </c>
      <c r="J133" s="849">
        <v>2800</v>
      </c>
      <c r="K133" s="850">
        <v>8428</v>
      </c>
    </row>
    <row r="134" spans="1:11" ht="14.4" customHeight="1" x14ac:dyDescent="0.3">
      <c r="A134" s="831" t="s">
        <v>574</v>
      </c>
      <c r="B134" s="832" t="s">
        <v>575</v>
      </c>
      <c r="C134" s="835" t="s">
        <v>593</v>
      </c>
      <c r="D134" s="863" t="s">
        <v>594</v>
      </c>
      <c r="E134" s="835" t="s">
        <v>4052</v>
      </c>
      <c r="F134" s="863" t="s">
        <v>4053</v>
      </c>
      <c r="G134" s="835" t="s">
        <v>4328</v>
      </c>
      <c r="H134" s="835" t="s">
        <v>4329</v>
      </c>
      <c r="I134" s="849">
        <v>0.43999999761581421</v>
      </c>
      <c r="J134" s="849">
        <v>10000</v>
      </c>
      <c r="K134" s="850">
        <v>4400</v>
      </c>
    </row>
    <row r="135" spans="1:11" ht="14.4" customHeight="1" x14ac:dyDescent="0.3">
      <c r="A135" s="831" t="s">
        <v>574</v>
      </c>
      <c r="B135" s="832" t="s">
        <v>575</v>
      </c>
      <c r="C135" s="835" t="s">
        <v>593</v>
      </c>
      <c r="D135" s="863" t="s">
        <v>594</v>
      </c>
      <c r="E135" s="835" t="s">
        <v>4052</v>
      </c>
      <c r="F135" s="863" t="s">
        <v>4053</v>
      </c>
      <c r="G135" s="835" t="s">
        <v>4330</v>
      </c>
      <c r="H135" s="835" t="s">
        <v>4331</v>
      </c>
      <c r="I135" s="849">
        <v>2.7200000286102295</v>
      </c>
      <c r="J135" s="849">
        <v>100</v>
      </c>
      <c r="K135" s="850">
        <v>271.58999633789062</v>
      </c>
    </row>
    <row r="136" spans="1:11" ht="14.4" customHeight="1" x14ac:dyDescent="0.3">
      <c r="A136" s="831" t="s">
        <v>574</v>
      </c>
      <c r="B136" s="832" t="s">
        <v>575</v>
      </c>
      <c r="C136" s="835" t="s">
        <v>593</v>
      </c>
      <c r="D136" s="863" t="s">
        <v>594</v>
      </c>
      <c r="E136" s="835" t="s">
        <v>4052</v>
      </c>
      <c r="F136" s="863" t="s">
        <v>4053</v>
      </c>
      <c r="G136" s="835" t="s">
        <v>4332</v>
      </c>
      <c r="H136" s="835" t="s">
        <v>4333</v>
      </c>
      <c r="I136" s="849">
        <v>5.0150001049041748</v>
      </c>
      <c r="J136" s="849">
        <v>150</v>
      </c>
      <c r="K136" s="850">
        <v>752</v>
      </c>
    </row>
    <row r="137" spans="1:11" ht="14.4" customHeight="1" x14ac:dyDescent="0.3">
      <c r="A137" s="831" t="s">
        <v>574</v>
      </c>
      <c r="B137" s="832" t="s">
        <v>575</v>
      </c>
      <c r="C137" s="835" t="s">
        <v>593</v>
      </c>
      <c r="D137" s="863" t="s">
        <v>594</v>
      </c>
      <c r="E137" s="835" t="s">
        <v>4052</v>
      </c>
      <c r="F137" s="863" t="s">
        <v>4053</v>
      </c>
      <c r="G137" s="835" t="s">
        <v>4068</v>
      </c>
      <c r="H137" s="835" t="s">
        <v>4069</v>
      </c>
      <c r="I137" s="849">
        <v>2.6600000858306885</v>
      </c>
      <c r="J137" s="849">
        <v>70</v>
      </c>
      <c r="K137" s="850">
        <v>186.24000549316406</v>
      </c>
    </row>
    <row r="138" spans="1:11" ht="14.4" customHeight="1" x14ac:dyDescent="0.3">
      <c r="A138" s="831" t="s">
        <v>574</v>
      </c>
      <c r="B138" s="832" t="s">
        <v>575</v>
      </c>
      <c r="C138" s="835" t="s">
        <v>593</v>
      </c>
      <c r="D138" s="863" t="s">
        <v>594</v>
      </c>
      <c r="E138" s="835" t="s">
        <v>4052</v>
      </c>
      <c r="F138" s="863" t="s">
        <v>4053</v>
      </c>
      <c r="G138" s="835" t="s">
        <v>4070</v>
      </c>
      <c r="H138" s="835" t="s">
        <v>4071</v>
      </c>
      <c r="I138" s="849">
        <v>111.55000305175781</v>
      </c>
      <c r="J138" s="849">
        <v>3</v>
      </c>
      <c r="K138" s="850">
        <v>334.64999389648437</v>
      </c>
    </row>
    <row r="139" spans="1:11" ht="14.4" customHeight="1" x14ac:dyDescent="0.3">
      <c r="A139" s="831" t="s">
        <v>574</v>
      </c>
      <c r="B139" s="832" t="s">
        <v>575</v>
      </c>
      <c r="C139" s="835" t="s">
        <v>593</v>
      </c>
      <c r="D139" s="863" t="s">
        <v>594</v>
      </c>
      <c r="E139" s="835" t="s">
        <v>4052</v>
      </c>
      <c r="F139" s="863" t="s">
        <v>4053</v>
      </c>
      <c r="G139" s="835" t="s">
        <v>4078</v>
      </c>
      <c r="H139" s="835" t="s">
        <v>4079</v>
      </c>
      <c r="I139" s="849">
        <v>22.149999618530273</v>
      </c>
      <c r="J139" s="849">
        <v>50</v>
      </c>
      <c r="K139" s="850">
        <v>1107.5</v>
      </c>
    </row>
    <row r="140" spans="1:11" ht="14.4" customHeight="1" x14ac:dyDescent="0.3">
      <c r="A140" s="831" t="s">
        <v>574</v>
      </c>
      <c r="B140" s="832" t="s">
        <v>575</v>
      </c>
      <c r="C140" s="835" t="s">
        <v>593</v>
      </c>
      <c r="D140" s="863" t="s">
        <v>594</v>
      </c>
      <c r="E140" s="835" t="s">
        <v>4052</v>
      </c>
      <c r="F140" s="863" t="s">
        <v>4053</v>
      </c>
      <c r="G140" s="835" t="s">
        <v>4334</v>
      </c>
      <c r="H140" s="835" t="s">
        <v>4335</v>
      </c>
      <c r="I140" s="849">
        <v>30.170000076293945</v>
      </c>
      <c r="J140" s="849">
        <v>25</v>
      </c>
      <c r="K140" s="850">
        <v>754.25</v>
      </c>
    </row>
    <row r="141" spans="1:11" ht="14.4" customHeight="1" x14ac:dyDescent="0.3">
      <c r="A141" s="831" t="s">
        <v>574</v>
      </c>
      <c r="B141" s="832" t="s">
        <v>575</v>
      </c>
      <c r="C141" s="835" t="s">
        <v>593</v>
      </c>
      <c r="D141" s="863" t="s">
        <v>594</v>
      </c>
      <c r="E141" s="835" t="s">
        <v>4052</v>
      </c>
      <c r="F141" s="863" t="s">
        <v>4053</v>
      </c>
      <c r="G141" s="835" t="s">
        <v>4336</v>
      </c>
      <c r="H141" s="835" t="s">
        <v>4337</v>
      </c>
      <c r="I141" s="849">
        <v>3.619999885559082</v>
      </c>
      <c r="J141" s="849">
        <v>30</v>
      </c>
      <c r="K141" s="850">
        <v>108.68000030517578</v>
      </c>
    </row>
    <row r="142" spans="1:11" ht="14.4" customHeight="1" x14ac:dyDescent="0.3">
      <c r="A142" s="831" t="s">
        <v>574</v>
      </c>
      <c r="B142" s="832" t="s">
        <v>575</v>
      </c>
      <c r="C142" s="835" t="s">
        <v>593</v>
      </c>
      <c r="D142" s="863" t="s">
        <v>594</v>
      </c>
      <c r="E142" s="835" t="s">
        <v>4052</v>
      </c>
      <c r="F142" s="863" t="s">
        <v>4053</v>
      </c>
      <c r="G142" s="835" t="s">
        <v>4338</v>
      </c>
      <c r="H142" s="835" t="s">
        <v>4339</v>
      </c>
      <c r="I142" s="849">
        <v>128</v>
      </c>
      <c r="J142" s="849">
        <v>5</v>
      </c>
      <c r="K142" s="850">
        <v>639.97998046875</v>
      </c>
    </row>
    <row r="143" spans="1:11" ht="14.4" customHeight="1" x14ac:dyDescent="0.3">
      <c r="A143" s="831" t="s">
        <v>574</v>
      </c>
      <c r="B143" s="832" t="s">
        <v>575</v>
      </c>
      <c r="C143" s="835" t="s">
        <v>593</v>
      </c>
      <c r="D143" s="863" t="s">
        <v>594</v>
      </c>
      <c r="E143" s="835" t="s">
        <v>4052</v>
      </c>
      <c r="F143" s="863" t="s">
        <v>4053</v>
      </c>
      <c r="G143" s="835" t="s">
        <v>4340</v>
      </c>
      <c r="H143" s="835" t="s">
        <v>4341</v>
      </c>
      <c r="I143" s="849">
        <v>283.010009765625</v>
      </c>
      <c r="J143" s="849">
        <v>5</v>
      </c>
      <c r="K143" s="850">
        <v>1415.050048828125</v>
      </c>
    </row>
    <row r="144" spans="1:11" ht="14.4" customHeight="1" x14ac:dyDescent="0.3">
      <c r="A144" s="831" t="s">
        <v>574</v>
      </c>
      <c r="B144" s="832" t="s">
        <v>575</v>
      </c>
      <c r="C144" s="835" t="s">
        <v>593</v>
      </c>
      <c r="D144" s="863" t="s">
        <v>594</v>
      </c>
      <c r="E144" s="835" t="s">
        <v>4052</v>
      </c>
      <c r="F144" s="863" t="s">
        <v>4053</v>
      </c>
      <c r="G144" s="835" t="s">
        <v>4342</v>
      </c>
      <c r="H144" s="835" t="s">
        <v>4343</v>
      </c>
      <c r="I144" s="849">
        <v>153</v>
      </c>
      <c r="J144" s="849">
        <v>10</v>
      </c>
      <c r="K144" s="850">
        <v>1529.9599609375</v>
      </c>
    </row>
    <row r="145" spans="1:11" ht="14.4" customHeight="1" x14ac:dyDescent="0.3">
      <c r="A145" s="831" t="s">
        <v>574</v>
      </c>
      <c r="B145" s="832" t="s">
        <v>575</v>
      </c>
      <c r="C145" s="835" t="s">
        <v>593</v>
      </c>
      <c r="D145" s="863" t="s">
        <v>594</v>
      </c>
      <c r="E145" s="835" t="s">
        <v>4052</v>
      </c>
      <c r="F145" s="863" t="s">
        <v>4053</v>
      </c>
      <c r="G145" s="835" t="s">
        <v>4344</v>
      </c>
      <c r="H145" s="835" t="s">
        <v>4345</v>
      </c>
      <c r="I145" s="849">
        <v>23.510000228881836</v>
      </c>
      <c r="J145" s="849">
        <v>70</v>
      </c>
      <c r="K145" s="850">
        <v>1645.4200439453125</v>
      </c>
    </row>
    <row r="146" spans="1:11" ht="14.4" customHeight="1" x14ac:dyDescent="0.3">
      <c r="A146" s="831" t="s">
        <v>574</v>
      </c>
      <c r="B146" s="832" t="s">
        <v>575</v>
      </c>
      <c r="C146" s="835" t="s">
        <v>593</v>
      </c>
      <c r="D146" s="863" t="s">
        <v>594</v>
      </c>
      <c r="E146" s="835" t="s">
        <v>4052</v>
      </c>
      <c r="F146" s="863" t="s">
        <v>4053</v>
      </c>
      <c r="G146" s="835" t="s">
        <v>4346</v>
      </c>
      <c r="H146" s="835" t="s">
        <v>4347</v>
      </c>
      <c r="I146" s="849">
        <v>69</v>
      </c>
      <c r="J146" s="849">
        <v>60</v>
      </c>
      <c r="K146" s="850">
        <v>4140</v>
      </c>
    </row>
    <row r="147" spans="1:11" ht="14.4" customHeight="1" x14ac:dyDescent="0.3">
      <c r="A147" s="831" t="s">
        <v>574</v>
      </c>
      <c r="B147" s="832" t="s">
        <v>575</v>
      </c>
      <c r="C147" s="835" t="s">
        <v>593</v>
      </c>
      <c r="D147" s="863" t="s">
        <v>594</v>
      </c>
      <c r="E147" s="835" t="s">
        <v>4052</v>
      </c>
      <c r="F147" s="863" t="s">
        <v>4053</v>
      </c>
      <c r="G147" s="835" t="s">
        <v>4348</v>
      </c>
      <c r="H147" s="835" t="s">
        <v>4349</v>
      </c>
      <c r="I147" s="849">
        <v>933.79998779296875</v>
      </c>
      <c r="J147" s="849">
        <v>1</v>
      </c>
      <c r="K147" s="850">
        <v>933.79998779296875</v>
      </c>
    </row>
    <row r="148" spans="1:11" ht="14.4" customHeight="1" x14ac:dyDescent="0.3">
      <c r="A148" s="831" t="s">
        <v>574</v>
      </c>
      <c r="B148" s="832" t="s">
        <v>575</v>
      </c>
      <c r="C148" s="835" t="s">
        <v>593</v>
      </c>
      <c r="D148" s="863" t="s">
        <v>594</v>
      </c>
      <c r="E148" s="835" t="s">
        <v>4052</v>
      </c>
      <c r="F148" s="863" t="s">
        <v>4053</v>
      </c>
      <c r="G148" s="835" t="s">
        <v>4350</v>
      </c>
      <c r="H148" s="835" t="s">
        <v>4351</v>
      </c>
      <c r="I148" s="849">
        <v>190.89999389648437</v>
      </c>
      <c r="J148" s="849">
        <v>15</v>
      </c>
      <c r="K148" s="850">
        <v>2863.5000610351562</v>
      </c>
    </row>
    <row r="149" spans="1:11" ht="14.4" customHeight="1" x14ac:dyDescent="0.3">
      <c r="A149" s="831" t="s">
        <v>574</v>
      </c>
      <c r="B149" s="832" t="s">
        <v>575</v>
      </c>
      <c r="C149" s="835" t="s">
        <v>593</v>
      </c>
      <c r="D149" s="863" t="s">
        <v>594</v>
      </c>
      <c r="E149" s="835" t="s">
        <v>4052</v>
      </c>
      <c r="F149" s="863" t="s">
        <v>4053</v>
      </c>
      <c r="G149" s="835" t="s">
        <v>4352</v>
      </c>
      <c r="H149" s="835" t="s">
        <v>4353</v>
      </c>
      <c r="I149" s="849">
        <v>1392.5799560546875</v>
      </c>
      <c r="J149" s="849">
        <v>1</v>
      </c>
      <c r="K149" s="850">
        <v>1392.5799560546875</v>
      </c>
    </row>
    <row r="150" spans="1:11" ht="14.4" customHeight="1" x14ac:dyDescent="0.3">
      <c r="A150" s="831" t="s">
        <v>574</v>
      </c>
      <c r="B150" s="832" t="s">
        <v>575</v>
      </c>
      <c r="C150" s="835" t="s">
        <v>593</v>
      </c>
      <c r="D150" s="863" t="s">
        <v>594</v>
      </c>
      <c r="E150" s="835" t="s">
        <v>4052</v>
      </c>
      <c r="F150" s="863" t="s">
        <v>4053</v>
      </c>
      <c r="G150" s="835" t="s">
        <v>4084</v>
      </c>
      <c r="H150" s="835" t="s">
        <v>4085</v>
      </c>
      <c r="I150" s="849">
        <v>8.0100002288818359</v>
      </c>
      <c r="J150" s="849">
        <v>50</v>
      </c>
      <c r="K150" s="850">
        <v>400.5</v>
      </c>
    </row>
    <row r="151" spans="1:11" ht="14.4" customHeight="1" x14ac:dyDescent="0.3">
      <c r="A151" s="831" t="s">
        <v>574</v>
      </c>
      <c r="B151" s="832" t="s">
        <v>575</v>
      </c>
      <c r="C151" s="835" t="s">
        <v>593</v>
      </c>
      <c r="D151" s="863" t="s">
        <v>594</v>
      </c>
      <c r="E151" s="835" t="s">
        <v>4052</v>
      </c>
      <c r="F151" s="863" t="s">
        <v>4053</v>
      </c>
      <c r="G151" s="835" t="s">
        <v>4086</v>
      </c>
      <c r="H151" s="835" t="s">
        <v>4087</v>
      </c>
      <c r="I151" s="849">
        <v>13.75</v>
      </c>
      <c r="J151" s="849">
        <v>100</v>
      </c>
      <c r="K151" s="850">
        <v>1374.9599609375</v>
      </c>
    </row>
    <row r="152" spans="1:11" ht="14.4" customHeight="1" x14ac:dyDescent="0.3">
      <c r="A152" s="831" t="s">
        <v>574</v>
      </c>
      <c r="B152" s="832" t="s">
        <v>575</v>
      </c>
      <c r="C152" s="835" t="s">
        <v>593</v>
      </c>
      <c r="D152" s="863" t="s">
        <v>594</v>
      </c>
      <c r="E152" s="835" t="s">
        <v>4052</v>
      </c>
      <c r="F152" s="863" t="s">
        <v>4053</v>
      </c>
      <c r="G152" s="835" t="s">
        <v>4354</v>
      </c>
      <c r="H152" s="835" t="s">
        <v>4355</v>
      </c>
      <c r="I152" s="849">
        <v>1.3799999952316284</v>
      </c>
      <c r="J152" s="849">
        <v>700</v>
      </c>
      <c r="K152" s="850">
        <v>966</v>
      </c>
    </row>
    <row r="153" spans="1:11" ht="14.4" customHeight="1" x14ac:dyDescent="0.3">
      <c r="A153" s="831" t="s">
        <v>574</v>
      </c>
      <c r="B153" s="832" t="s">
        <v>575</v>
      </c>
      <c r="C153" s="835" t="s">
        <v>593</v>
      </c>
      <c r="D153" s="863" t="s">
        <v>594</v>
      </c>
      <c r="E153" s="835" t="s">
        <v>4052</v>
      </c>
      <c r="F153" s="863" t="s">
        <v>4053</v>
      </c>
      <c r="G153" s="835" t="s">
        <v>4090</v>
      </c>
      <c r="H153" s="835" t="s">
        <v>4091</v>
      </c>
      <c r="I153" s="849">
        <v>0.85750001668930054</v>
      </c>
      <c r="J153" s="849">
        <v>1300</v>
      </c>
      <c r="K153" s="850">
        <v>1115</v>
      </c>
    </row>
    <row r="154" spans="1:11" ht="14.4" customHeight="1" x14ac:dyDescent="0.3">
      <c r="A154" s="831" t="s">
        <v>574</v>
      </c>
      <c r="B154" s="832" t="s">
        <v>575</v>
      </c>
      <c r="C154" s="835" t="s">
        <v>593</v>
      </c>
      <c r="D154" s="863" t="s">
        <v>594</v>
      </c>
      <c r="E154" s="835" t="s">
        <v>4052</v>
      </c>
      <c r="F154" s="863" t="s">
        <v>4053</v>
      </c>
      <c r="G154" s="835" t="s">
        <v>4356</v>
      </c>
      <c r="H154" s="835" t="s">
        <v>4357</v>
      </c>
      <c r="I154" s="849">
        <v>1.5199999809265137</v>
      </c>
      <c r="J154" s="849">
        <v>1100</v>
      </c>
      <c r="K154" s="850">
        <v>1672</v>
      </c>
    </row>
    <row r="155" spans="1:11" ht="14.4" customHeight="1" x14ac:dyDescent="0.3">
      <c r="A155" s="831" t="s">
        <v>574</v>
      </c>
      <c r="B155" s="832" t="s">
        <v>575</v>
      </c>
      <c r="C155" s="835" t="s">
        <v>593</v>
      </c>
      <c r="D155" s="863" t="s">
        <v>594</v>
      </c>
      <c r="E155" s="835" t="s">
        <v>4052</v>
      </c>
      <c r="F155" s="863" t="s">
        <v>4053</v>
      </c>
      <c r="G155" s="835" t="s">
        <v>4094</v>
      </c>
      <c r="H155" s="835" t="s">
        <v>4095</v>
      </c>
      <c r="I155" s="849">
        <v>8.119999885559082</v>
      </c>
      <c r="J155" s="849">
        <v>48</v>
      </c>
      <c r="K155" s="850">
        <v>389.76000213623047</v>
      </c>
    </row>
    <row r="156" spans="1:11" ht="14.4" customHeight="1" x14ac:dyDescent="0.3">
      <c r="A156" s="831" t="s">
        <v>574</v>
      </c>
      <c r="B156" s="832" t="s">
        <v>575</v>
      </c>
      <c r="C156" s="835" t="s">
        <v>593</v>
      </c>
      <c r="D156" s="863" t="s">
        <v>594</v>
      </c>
      <c r="E156" s="835" t="s">
        <v>4052</v>
      </c>
      <c r="F156" s="863" t="s">
        <v>4053</v>
      </c>
      <c r="G156" s="835" t="s">
        <v>4102</v>
      </c>
      <c r="H156" s="835" t="s">
        <v>4103</v>
      </c>
      <c r="I156" s="849">
        <v>8.3974997997283936</v>
      </c>
      <c r="J156" s="849">
        <v>192</v>
      </c>
      <c r="K156" s="850">
        <v>1612.3200378417969</v>
      </c>
    </row>
    <row r="157" spans="1:11" ht="14.4" customHeight="1" x14ac:dyDescent="0.3">
      <c r="A157" s="831" t="s">
        <v>574</v>
      </c>
      <c r="B157" s="832" t="s">
        <v>575</v>
      </c>
      <c r="C157" s="835" t="s">
        <v>593</v>
      </c>
      <c r="D157" s="863" t="s">
        <v>594</v>
      </c>
      <c r="E157" s="835" t="s">
        <v>4052</v>
      </c>
      <c r="F157" s="863" t="s">
        <v>4053</v>
      </c>
      <c r="G157" s="835" t="s">
        <v>4358</v>
      </c>
      <c r="H157" s="835" t="s">
        <v>4359</v>
      </c>
      <c r="I157" s="849">
        <v>15.758000183105469</v>
      </c>
      <c r="J157" s="849">
        <v>190</v>
      </c>
      <c r="K157" s="850">
        <v>2993.3499755859375</v>
      </c>
    </row>
    <row r="158" spans="1:11" ht="14.4" customHeight="1" x14ac:dyDescent="0.3">
      <c r="A158" s="831" t="s">
        <v>574</v>
      </c>
      <c r="B158" s="832" t="s">
        <v>575</v>
      </c>
      <c r="C158" s="835" t="s">
        <v>593</v>
      </c>
      <c r="D158" s="863" t="s">
        <v>594</v>
      </c>
      <c r="E158" s="835" t="s">
        <v>4052</v>
      </c>
      <c r="F158" s="863" t="s">
        <v>4053</v>
      </c>
      <c r="G158" s="835" t="s">
        <v>4360</v>
      </c>
      <c r="H158" s="835" t="s">
        <v>4361</v>
      </c>
      <c r="I158" s="849">
        <v>10.520000457763672</v>
      </c>
      <c r="J158" s="849">
        <v>30</v>
      </c>
      <c r="K158" s="850">
        <v>315.60000610351562</v>
      </c>
    </row>
    <row r="159" spans="1:11" ht="14.4" customHeight="1" x14ac:dyDescent="0.3">
      <c r="A159" s="831" t="s">
        <v>574</v>
      </c>
      <c r="B159" s="832" t="s">
        <v>575</v>
      </c>
      <c r="C159" s="835" t="s">
        <v>593</v>
      </c>
      <c r="D159" s="863" t="s">
        <v>594</v>
      </c>
      <c r="E159" s="835" t="s">
        <v>4052</v>
      </c>
      <c r="F159" s="863" t="s">
        <v>4053</v>
      </c>
      <c r="G159" s="835" t="s">
        <v>4362</v>
      </c>
      <c r="H159" s="835" t="s">
        <v>4363</v>
      </c>
      <c r="I159" s="849">
        <v>68.150001525878906</v>
      </c>
      <c r="J159" s="849">
        <v>120</v>
      </c>
      <c r="K159" s="850">
        <v>8177.8697509765625</v>
      </c>
    </row>
    <row r="160" spans="1:11" ht="14.4" customHeight="1" x14ac:dyDescent="0.3">
      <c r="A160" s="831" t="s">
        <v>574</v>
      </c>
      <c r="B160" s="832" t="s">
        <v>575</v>
      </c>
      <c r="C160" s="835" t="s">
        <v>593</v>
      </c>
      <c r="D160" s="863" t="s">
        <v>594</v>
      </c>
      <c r="E160" s="835" t="s">
        <v>4052</v>
      </c>
      <c r="F160" s="863" t="s">
        <v>4053</v>
      </c>
      <c r="G160" s="835" t="s">
        <v>4108</v>
      </c>
      <c r="H160" s="835" t="s">
        <v>4109</v>
      </c>
      <c r="I160" s="849">
        <v>2.5</v>
      </c>
      <c r="J160" s="849">
        <v>40</v>
      </c>
      <c r="K160" s="850">
        <v>100</v>
      </c>
    </row>
    <row r="161" spans="1:11" ht="14.4" customHeight="1" x14ac:dyDescent="0.3">
      <c r="A161" s="831" t="s">
        <v>574</v>
      </c>
      <c r="B161" s="832" t="s">
        <v>575</v>
      </c>
      <c r="C161" s="835" t="s">
        <v>593</v>
      </c>
      <c r="D161" s="863" t="s">
        <v>594</v>
      </c>
      <c r="E161" s="835" t="s">
        <v>4052</v>
      </c>
      <c r="F161" s="863" t="s">
        <v>4053</v>
      </c>
      <c r="G161" s="835" t="s">
        <v>4364</v>
      </c>
      <c r="H161" s="835" t="s">
        <v>4365</v>
      </c>
      <c r="I161" s="849">
        <v>3.2699999809265137</v>
      </c>
      <c r="J161" s="849">
        <v>40</v>
      </c>
      <c r="K161" s="850">
        <v>130.80000305175781</v>
      </c>
    </row>
    <row r="162" spans="1:11" ht="14.4" customHeight="1" x14ac:dyDescent="0.3">
      <c r="A162" s="831" t="s">
        <v>574</v>
      </c>
      <c r="B162" s="832" t="s">
        <v>575</v>
      </c>
      <c r="C162" s="835" t="s">
        <v>593</v>
      </c>
      <c r="D162" s="863" t="s">
        <v>594</v>
      </c>
      <c r="E162" s="835" t="s">
        <v>4052</v>
      </c>
      <c r="F162" s="863" t="s">
        <v>4053</v>
      </c>
      <c r="G162" s="835" t="s">
        <v>4366</v>
      </c>
      <c r="H162" s="835" t="s">
        <v>4367</v>
      </c>
      <c r="I162" s="849">
        <v>3.9700000286102295</v>
      </c>
      <c r="J162" s="849">
        <v>60</v>
      </c>
      <c r="K162" s="850">
        <v>238.20000457763672</v>
      </c>
    </row>
    <row r="163" spans="1:11" ht="14.4" customHeight="1" x14ac:dyDescent="0.3">
      <c r="A163" s="831" t="s">
        <v>574</v>
      </c>
      <c r="B163" s="832" t="s">
        <v>575</v>
      </c>
      <c r="C163" s="835" t="s">
        <v>593</v>
      </c>
      <c r="D163" s="863" t="s">
        <v>594</v>
      </c>
      <c r="E163" s="835" t="s">
        <v>4052</v>
      </c>
      <c r="F163" s="863" t="s">
        <v>4053</v>
      </c>
      <c r="G163" s="835" t="s">
        <v>4112</v>
      </c>
      <c r="H163" s="835" t="s">
        <v>4113</v>
      </c>
      <c r="I163" s="849">
        <v>12.649999618530273</v>
      </c>
      <c r="J163" s="849">
        <v>15</v>
      </c>
      <c r="K163" s="850">
        <v>189.75</v>
      </c>
    </row>
    <row r="164" spans="1:11" ht="14.4" customHeight="1" x14ac:dyDescent="0.3">
      <c r="A164" s="831" t="s">
        <v>574</v>
      </c>
      <c r="B164" s="832" t="s">
        <v>575</v>
      </c>
      <c r="C164" s="835" t="s">
        <v>593</v>
      </c>
      <c r="D164" s="863" t="s">
        <v>594</v>
      </c>
      <c r="E164" s="835" t="s">
        <v>4052</v>
      </c>
      <c r="F164" s="863" t="s">
        <v>4053</v>
      </c>
      <c r="G164" s="835" t="s">
        <v>4368</v>
      </c>
      <c r="H164" s="835" t="s">
        <v>4369</v>
      </c>
      <c r="I164" s="849">
        <v>9.1099996566772461</v>
      </c>
      <c r="J164" s="849">
        <v>200</v>
      </c>
      <c r="K164" s="850">
        <v>1822</v>
      </c>
    </row>
    <row r="165" spans="1:11" ht="14.4" customHeight="1" x14ac:dyDescent="0.3">
      <c r="A165" s="831" t="s">
        <v>574</v>
      </c>
      <c r="B165" s="832" t="s">
        <v>575</v>
      </c>
      <c r="C165" s="835" t="s">
        <v>593</v>
      </c>
      <c r="D165" s="863" t="s">
        <v>594</v>
      </c>
      <c r="E165" s="835" t="s">
        <v>4052</v>
      </c>
      <c r="F165" s="863" t="s">
        <v>4053</v>
      </c>
      <c r="G165" s="835" t="s">
        <v>4370</v>
      </c>
      <c r="H165" s="835" t="s">
        <v>4371</v>
      </c>
      <c r="I165" s="849">
        <v>161.02000427246094</v>
      </c>
      <c r="J165" s="849">
        <v>9</v>
      </c>
      <c r="K165" s="850">
        <v>1449.1500244140625</v>
      </c>
    </row>
    <row r="166" spans="1:11" ht="14.4" customHeight="1" x14ac:dyDescent="0.3">
      <c r="A166" s="831" t="s">
        <v>574</v>
      </c>
      <c r="B166" s="832" t="s">
        <v>575</v>
      </c>
      <c r="C166" s="835" t="s">
        <v>593</v>
      </c>
      <c r="D166" s="863" t="s">
        <v>594</v>
      </c>
      <c r="E166" s="835" t="s">
        <v>4052</v>
      </c>
      <c r="F166" s="863" t="s">
        <v>4053</v>
      </c>
      <c r="G166" s="835" t="s">
        <v>4372</v>
      </c>
      <c r="H166" s="835" t="s">
        <v>4373</v>
      </c>
      <c r="I166" s="849">
        <v>10.119999885559082</v>
      </c>
      <c r="J166" s="849">
        <v>50</v>
      </c>
      <c r="K166" s="850">
        <v>505.99998474121094</v>
      </c>
    </row>
    <row r="167" spans="1:11" ht="14.4" customHeight="1" x14ac:dyDescent="0.3">
      <c r="A167" s="831" t="s">
        <v>574</v>
      </c>
      <c r="B167" s="832" t="s">
        <v>575</v>
      </c>
      <c r="C167" s="835" t="s">
        <v>593</v>
      </c>
      <c r="D167" s="863" t="s">
        <v>594</v>
      </c>
      <c r="E167" s="835" t="s">
        <v>4052</v>
      </c>
      <c r="F167" s="863" t="s">
        <v>4053</v>
      </c>
      <c r="G167" s="835" t="s">
        <v>4374</v>
      </c>
      <c r="H167" s="835" t="s">
        <v>4375</v>
      </c>
      <c r="I167" s="849">
        <v>0.67000001668930054</v>
      </c>
      <c r="J167" s="849">
        <v>2000</v>
      </c>
      <c r="K167" s="850">
        <v>1340</v>
      </c>
    </row>
    <row r="168" spans="1:11" ht="14.4" customHeight="1" x14ac:dyDescent="0.3">
      <c r="A168" s="831" t="s">
        <v>574</v>
      </c>
      <c r="B168" s="832" t="s">
        <v>575</v>
      </c>
      <c r="C168" s="835" t="s">
        <v>593</v>
      </c>
      <c r="D168" s="863" t="s">
        <v>594</v>
      </c>
      <c r="E168" s="835" t="s">
        <v>4052</v>
      </c>
      <c r="F168" s="863" t="s">
        <v>4053</v>
      </c>
      <c r="G168" s="835" t="s">
        <v>4376</v>
      </c>
      <c r="H168" s="835" t="s">
        <v>4377</v>
      </c>
      <c r="I168" s="849">
        <v>1.2100000381469727</v>
      </c>
      <c r="J168" s="849">
        <v>1000</v>
      </c>
      <c r="K168" s="850">
        <v>1210</v>
      </c>
    </row>
    <row r="169" spans="1:11" ht="14.4" customHeight="1" x14ac:dyDescent="0.3">
      <c r="A169" s="831" t="s">
        <v>574</v>
      </c>
      <c r="B169" s="832" t="s">
        <v>575</v>
      </c>
      <c r="C169" s="835" t="s">
        <v>593</v>
      </c>
      <c r="D169" s="863" t="s">
        <v>594</v>
      </c>
      <c r="E169" s="835" t="s">
        <v>4052</v>
      </c>
      <c r="F169" s="863" t="s">
        <v>4053</v>
      </c>
      <c r="G169" s="835" t="s">
        <v>4128</v>
      </c>
      <c r="H169" s="835" t="s">
        <v>4129</v>
      </c>
      <c r="I169" s="849">
        <v>29.981999969482423</v>
      </c>
      <c r="J169" s="849">
        <v>30</v>
      </c>
      <c r="K169" s="850">
        <v>899.45999145507812</v>
      </c>
    </row>
    <row r="170" spans="1:11" ht="14.4" customHeight="1" x14ac:dyDescent="0.3">
      <c r="A170" s="831" t="s">
        <v>574</v>
      </c>
      <c r="B170" s="832" t="s">
        <v>575</v>
      </c>
      <c r="C170" s="835" t="s">
        <v>593</v>
      </c>
      <c r="D170" s="863" t="s">
        <v>594</v>
      </c>
      <c r="E170" s="835" t="s">
        <v>4052</v>
      </c>
      <c r="F170" s="863" t="s">
        <v>4053</v>
      </c>
      <c r="G170" s="835" t="s">
        <v>4130</v>
      </c>
      <c r="H170" s="835" t="s">
        <v>4131</v>
      </c>
      <c r="I170" s="849">
        <v>29.234999656677246</v>
      </c>
      <c r="J170" s="849">
        <v>48</v>
      </c>
      <c r="K170" s="850">
        <v>1403.280029296875</v>
      </c>
    </row>
    <row r="171" spans="1:11" ht="14.4" customHeight="1" x14ac:dyDescent="0.3">
      <c r="A171" s="831" t="s">
        <v>574</v>
      </c>
      <c r="B171" s="832" t="s">
        <v>575</v>
      </c>
      <c r="C171" s="835" t="s">
        <v>593</v>
      </c>
      <c r="D171" s="863" t="s">
        <v>594</v>
      </c>
      <c r="E171" s="835" t="s">
        <v>4052</v>
      </c>
      <c r="F171" s="863" t="s">
        <v>4053</v>
      </c>
      <c r="G171" s="835" t="s">
        <v>4378</v>
      </c>
      <c r="H171" s="835" t="s">
        <v>4379</v>
      </c>
      <c r="I171" s="849">
        <v>0.99400000572204594</v>
      </c>
      <c r="J171" s="849">
        <v>180</v>
      </c>
      <c r="K171" s="850">
        <v>179.19999694824219</v>
      </c>
    </row>
    <row r="172" spans="1:11" ht="14.4" customHeight="1" x14ac:dyDescent="0.3">
      <c r="A172" s="831" t="s">
        <v>574</v>
      </c>
      <c r="B172" s="832" t="s">
        <v>575</v>
      </c>
      <c r="C172" s="835" t="s">
        <v>593</v>
      </c>
      <c r="D172" s="863" t="s">
        <v>594</v>
      </c>
      <c r="E172" s="835" t="s">
        <v>4132</v>
      </c>
      <c r="F172" s="863" t="s">
        <v>4133</v>
      </c>
      <c r="G172" s="835" t="s">
        <v>4136</v>
      </c>
      <c r="H172" s="835" t="s">
        <v>4137</v>
      </c>
      <c r="I172" s="849">
        <v>2.0433332920074463</v>
      </c>
      <c r="J172" s="849">
        <v>400</v>
      </c>
      <c r="K172" s="850">
        <v>818</v>
      </c>
    </row>
    <row r="173" spans="1:11" ht="14.4" customHeight="1" x14ac:dyDescent="0.3">
      <c r="A173" s="831" t="s">
        <v>574</v>
      </c>
      <c r="B173" s="832" t="s">
        <v>575</v>
      </c>
      <c r="C173" s="835" t="s">
        <v>593</v>
      </c>
      <c r="D173" s="863" t="s">
        <v>594</v>
      </c>
      <c r="E173" s="835" t="s">
        <v>4132</v>
      </c>
      <c r="F173" s="863" t="s">
        <v>4133</v>
      </c>
      <c r="G173" s="835" t="s">
        <v>4144</v>
      </c>
      <c r="H173" s="835" t="s">
        <v>4145</v>
      </c>
      <c r="I173" s="849">
        <v>9.9999997764825821E-3</v>
      </c>
      <c r="J173" s="849">
        <v>1000</v>
      </c>
      <c r="K173" s="850">
        <v>10</v>
      </c>
    </row>
    <row r="174" spans="1:11" ht="14.4" customHeight="1" x14ac:dyDescent="0.3">
      <c r="A174" s="831" t="s">
        <v>574</v>
      </c>
      <c r="B174" s="832" t="s">
        <v>575</v>
      </c>
      <c r="C174" s="835" t="s">
        <v>593</v>
      </c>
      <c r="D174" s="863" t="s">
        <v>594</v>
      </c>
      <c r="E174" s="835" t="s">
        <v>4132</v>
      </c>
      <c r="F174" s="863" t="s">
        <v>4133</v>
      </c>
      <c r="G174" s="835" t="s">
        <v>4380</v>
      </c>
      <c r="H174" s="835" t="s">
        <v>4381</v>
      </c>
      <c r="I174" s="849">
        <v>699.3800048828125</v>
      </c>
      <c r="J174" s="849">
        <v>2</v>
      </c>
      <c r="K174" s="850">
        <v>1398.760009765625</v>
      </c>
    </row>
    <row r="175" spans="1:11" ht="14.4" customHeight="1" x14ac:dyDescent="0.3">
      <c r="A175" s="831" t="s">
        <v>574</v>
      </c>
      <c r="B175" s="832" t="s">
        <v>575</v>
      </c>
      <c r="C175" s="835" t="s">
        <v>593</v>
      </c>
      <c r="D175" s="863" t="s">
        <v>594</v>
      </c>
      <c r="E175" s="835" t="s">
        <v>4132</v>
      </c>
      <c r="F175" s="863" t="s">
        <v>4133</v>
      </c>
      <c r="G175" s="835" t="s">
        <v>4382</v>
      </c>
      <c r="H175" s="835" t="s">
        <v>4383</v>
      </c>
      <c r="I175" s="849">
        <v>15.922000122070312</v>
      </c>
      <c r="J175" s="849">
        <v>500</v>
      </c>
      <c r="K175" s="850">
        <v>7961.4599609375</v>
      </c>
    </row>
    <row r="176" spans="1:11" ht="14.4" customHeight="1" x14ac:dyDescent="0.3">
      <c r="A176" s="831" t="s">
        <v>574</v>
      </c>
      <c r="B176" s="832" t="s">
        <v>575</v>
      </c>
      <c r="C176" s="835" t="s">
        <v>593</v>
      </c>
      <c r="D176" s="863" t="s">
        <v>594</v>
      </c>
      <c r="E176" s="835" t="s">
        <v>4132</v>
      </c>
      <c r="F176" s="863" t="s">
        <v>4133</v>
      </c>
      <c r="G176" s="835" t="s">
        <v>4150</v>
      </c>
      <c r="H176" s="835" t="s">
        <v>4151</v>
      </c>
      <c r="I176" s="849">
        <v>5.4466665585835772</v>
      </c>
      <c r="J176" s="849">
        <v>240</v>
      </c>
      <c r="K176" s="850">
        <v>1307.2000122070312</v>
      </c>
    </row>
    <row r="177" spans="1:11" ht="14.4" customHeight="1" x14ac:dyDescent="0.3">
      <c r="A177" s="831" t="s">
        <v>574</v>
      </c>
      <c r="B177" s="832" t="s">
        <v>575</v>
      </c>
      <c r="C177" s="835" t="s">
        <v>593</v>
      </c>
      <c r="D177" s="863" t="s">
        <v>594</v>
      </c>
      <c r="E177" s="835" t="s">
        <v>4132</v>
      </c>
      <c r="F177" s="863" t="s">
        <v>4133</v>
      </c>
      <c r="G177" s="835" t="s">
        <v>4152</v>
      </c>
      <c r="H177" s="835" t="s">
        <v>4153</v>
      </c>
      <c r="I177" s="849">
        <v>3.4040000915527342</v>
      </c>
      <c r="J177" s="849">
        <v>960</v>
      </c>
      <c r="K177" s="850">
        <v>3272.3999328613281</v>
      </c>
    </row>
    <row r="178" spans="1:11" ht="14.4" customHeight="1" x14ac:dyDescent="0.3">
      <c r="A178" s="831" t="s">
        <v>574</v>
      </c>
      <c r="B178" s="832" t="s">
        <v>575</v>
      </c>
      <c r="C178" s="835" t="s">
        <v>593</v>
      </c>
      <c r="D178" s="863" t="s">
        <v>594</v>
      </c>
      <c r="E178" s="835" t="s">
        <v>4132</v>
      </c>
      <c r="F178" s="863" t="s">
        <v>4133</v>
      </c>
      <c r="G178" s="835" t="s">
        <v>4156</v>
      </c>
      <c r="H178" s="835" t="s">
        <v>4157</v>
      </c>
      <c r="I178" s="849">
        <v>17.979999542236328</v>
      </c>
      <c r="J178" s="849">
        <v>500</v>
      </c>
      <c r="K178" s="850">
        <v>8990</v>
      </c>
    </row>
    <row r="179" spans="1:11" ht="14.4" customHeight="1" x14ac:dyDescent="0.3">
      <c r="A179" s="831" t="s">
        <v>574</v>
      </c>
      <c r="B179" s="832" t="s">
        <v>575</v>
      </c>
      <c r="C179" s="835" t="s">
        <v>593</v>
      </c>
      <c r="D179" s="863" t="s">
        <v>594</v>
      </c>
      <c r="E179" s="835" t="s">
        <v>4132</v>
      </c>
      <c r="F179" s="863" t="s">
        <v>4133</v>
      </c>
      <c r="G179" s="835" t="s">
        <v>4160</v>
      </c>
      <c r="H179" s="835" t="s">
        <v>4161</v>
      </c>
      <c r="I179" s="849">
        <v>13.199999809265137</v>
      </c>
      <c r="J179" s="849">
        <v>40</v>
      </c>
      <c r="K179" s="850">
        <v>528</v>
      </c>
    </row>
    <row r="180" spans="1:11" ht="14.4" customHeight="1" x14ac:dyDescent="0.3">
      <c r="A180" s="831" t="s">
        <v>574</v>
      </c>
      <c r="B180" s="832" t="s">
        <v>575</v>
      </c>
      <c r="C180" s="835" t="s">
        <v>593</v>
      </c>
      <c r="D180" s="863" t="s">
        <v>594</v>
      </c>
      <c r="E180" s="835" t="s">
        <v>4132</v>
      </c>
      <c r="F180" s="863" t="s">
        <v>4133</v>
      </c>
      <c r="G180" s="835" t="s">
        <v>4162</v>
      </c>
      <c r="H180" s="835" t="s">
        <v>4163</v>
      </c>
      <c r="I180" s="849">
        <v>13.204999923706055</v>
      </c>
      <c r="J180" s="849">
        <v>40</v>
      </c>
      <c r="K180" s="850">
        <v>528.20001220703125</v>
      </c>
    </row>
    <row r="181" spans="1:11" ht="14.4" customHeight="1" x14ac:dyDescent="0.3">
      <c r="A181" s="831" t="s">
        <v>574</v>
      </c>
      <c r="B181" s="832" t="s">
        <v>575</v>
      </c>
      <c r="C181" s="835" t="s">
        <v>593</v>
      </c>
      <c r="D181" s="863" t="s">
        <v>594</v>
      </c>
      <c r="E181" s="835" t="s">
        <v>4132</v>
      </c>
      <c r="F181" s="863" t="s">
        <v>4133</v>
      </c>
      <c r="G181" s="835" t="s">
        <v>4384</v>
      </c>
      <c r="H181" s="835" t="s">
        <v>4385</v>
      </c>
      <c r="I181" s="849">
        <v>471.77999877929687</v>
      </c>
      <c r="J181" s="849">
        <v>3</v>
      </c>
      <c r="K181" s="850">
        <v>1415.3299560546875</v>
      </c>
    </row>
    <row r="182" spans="1:11" ht="14.4" customHeight="1" x14ac:dyDescent="0.3">
      <c r="A182" s="831" t="s">
        <v>574</v>
      </c>
      <c r="B182" s="832" t="s">
        <v>575</v>
      </c>
      <c r="C182" s="835" t="s">
        <v>593</v>
      </c>
      <c r="D182" s="863" t="s">
        <v>594</v>
      </c>
      <c r="E182" s="835" t="s">
        <v>4132</v>
      </c>
      <c r="F182" s="863" t="s">
        <v>4133</v>
      </c>
      <c r="G182" s="835" t="s">
        <v>4386</v>
      </c>
      <c r="H182" s="835" t="s">
        <v>4387</v>
      </c>
      <c r="I182" s="849">
        <v>471.77999877929687</v>
      </c>
      <c r="J182" s="849">
        <v>6</v>
      </c>
      <c r="K182" s="850">
        <v>2830.679931640625</v>
      </c>
    </row>
    <row r="183" spans="1:11" ht="14.4" customHeight="1" x14ac:dyDescent="0.3">
      <c r="A183" s="831" t="s">
        <v>574</v>
      </c>
      <c r="B183" s="832" t="s">
        <v>575</v>
      </c>
      <c r="C183" s="835" t="s">
        <v>593</v>
      </c>
      <c r="D183" s="863" t="s">
        <v>594</v>
      </c>
      <c r="E183" s="835" t="s">
        <v>4132</v>
      </c>
      <c r="F183" s="863" t="s">
        <v>4133</v>
      </c>
      <c r="G183" s="835" t="s">
        <v>4388</v>
      </c>
      <c r="H183" s="835" t="s">
        <v>4389</v>
      </c>
      <c r="I183" s="849">
        <v>22.989999771118164</v>
      </c>
      <c r="J183" s="849">
        <v>10</v>
      </c>
      <c r="K183" s="850">
        <v>229.89999389648437</v>
      </c>
    </row>
    <row r="184" spans="1:11" ht="14.4" customHeight="1" x14ac:dyDescent="0.3">
      <c r="A184" s="831" t="s">
        <v>574</v>
      </c>
      <c r="B184" s="832" t="s">
        <v>575</v>
      </c>
      <c r="C184" s="835" t="s">
        <v>593</v>
      </c>
      <c r="D184" s="863" t="s">
        <v>594</v>
      </c>
      <c r="E184" s="835" t="s">
        <v>4132</v>
      </c>
      <c r="F184" s="863" t="s">
        <v>4133</v>
      </c>
      <c r="G184" s="835" t="s">
        <v>4164</v>
      </c>
      <c r="H184" s="835" t="s">
        <v>4165</v>
      </c>
      <c r="I184" s="849">
        <v>22.989999771118164</v>
      </c>
      <c r="J184" s="849">
        <v>10</v>
      </c>
      <c r="K184" s="850">
        <v>229.89999389648437</v>
      </c>
    </row>
    <row r="185" spans="1:11" ht="14.4" customHeight="1" x14ac:dyDescent="0.3">
      <c r="A185" s="831" t="s">
        <v>574</v>
      </c>
      <c r="B185" s="832" t="s">
        <v>575</v>
      </c>
      <c r="C185" s="835" t="s">
        <v>593</v>
      </c>
      <c r="D185" s="863" t="s">
        <v>594</v>
      </c>
      <c r="E185" s="835" t="s">
        <v>4132</v>
      </c>
      <c r="F185" s="863" t="s">
        <v>4133</v>
      </c>
      <c r="G185" s="835" t="s">
        <v>4166</v>
      </c>
      <c r="H185" s="835" t="s">
        <v>4167</v>
      </c>
      <c r="I185" s="849">
        <v>4.0280001640319822</v>
      </c>
      <c r="J185" s="849">
        <v>250</v>
      </c>
      <c r="K185" s="850">
        <v>1007</v>
      </c>
    </row>
    <row r="186" spans="1:11" ht="14.4" customHeight="1" x14ac:dyDescent="0.3">
      <c r="A186" s="831" t="s">
        <v>574</v>
      </c>
      <c r="B186" s="832" t="s">
        <v>575</v>
      </c>
      <c r="C186" s="835" t="s">
        <v>593</v>
      </c>
      <c r="D186" s="863" t="s">
        <v>594</v>
      </c>
      <c r="E186" s="835" t="s">
        <v>4132</v>
      </c>
      <c r="F186" s="863" t="s">
        <v>4133</v>
      </c>
      <c r="G186" s="835" t="s">
        <v>4168</v>
      </c>
      <c r="H186" s="835" t="s">
        <v>4169</v>
      </c>
      <c r="I186" s="849">
        <v>9.0674998760223389</v>
      </c>
      <c r="J186" s="849">
        <v>400</v>
      </c>
      <c r="K186" s="850">
        <v>3627</v>
      </c>
    </row>
    <row r="187" spans="1:11" ht="14.4" customHeight="1" x14ac:dyDescent="0.3">
      <c r="A187" s="831" t="s">
        <v>574</v>
      </c>
      <c r="B187" s="832" t="s">
        <v>575</v>
      </c>
      <c r="C187" s="835" t="s">
        <v>593</v>
      </c>
      <c r="D187" s="863" t="s">
        <v>594</v>
      </c>
      <c r="E187" s="835" t="s">
        <v>4132</v>
      </c>
      <c r="F187" s="863" t="s">
        <v>4133</v>
      </c>
      <c r="G187" s="835" t="s">
        <v>4390</v>
      </c>
      <c r="H187" s="835" t="s">
        <v>4391</v>
      </c>
      <c r="I187" s="849">
        <v>2.059999942779541</v>
      </c>
      <c r="J187" s="849">
        <v>4</v>
      </c>
      <c r="K187" s="850">
        <v>8.2399997711181641</v>
      </c>
    </row>
    <row r="188" spans="1:11" ht="14.4" customHeight="1" x14ac:dyDescent="0.3">
      <c r="A188" s="831" t="s">
        <v>574</v>
      </c>
      <c r="B188" s="832" t="s">
        <v>575</v>
      </c>
      <c r="C188" s="835" t="s">
        <v>593</v>
      </c>
      <c r="D188" s="863" t="s">
        <v>594</v>
      </c>
      <c r="E188" s="835" t="s">
        <v>4132</v>
      </c>
      <c r="F188" s="863" t="s">
        <v>4133</v>
      </c>
      <c r="G188" s="835" t="s">
        <v>4172</v>
      </c>
      <c r="H188" s="835" t="s">
        <v>4173</v>
      </c>
      <c r="I188" s="849">
        <v>80.569999694824219</v>
      </c>
      <c r="J188" s="849">
        <v>20</v>
      </c>
      <c r="K188" s="850">
        <v>1611.4000244140625</v>
      </c>
    </row>
    <row r="189" spans="1:11" ht="14.4" customHeight="1" x14ac:dyDescent="0.3">
      <c r="A189" s="831" t="s">
        <v>574</v>
      </c>
      <c r="B189" s="832" t="s">
        <v>575</v>
      </c>
      <c r="C189" s="835" t="s">
        <v>593</v>
      </c>
      <c r="D189" s="863" t="s">
        <v>594</v>
      </c>
      <c r="E189" s="835" t="s">
        <v>4132</v>
      </c>
      <c r="F189" s="863" t="s">
        <v>4133</v>
      </c>
      <c r="G189" s="835" t="s">
        <v>4178</v>
      </c>
      <c r="H189" s="835" t="s">
        <v>4179</v>
      </c>
      <c r="I189" s="849">
        <v>4.929999828338623</v>
      </c>
      <c r="J189" s="849">
        <v>10</v>
      </c>
      <c r="K189" s="850">
        <v>49.299999237060547</v>
      </c>
    </row>
    <row r="190" spans="1:11" ht="14.4" customHeight="1" x14ac:dyDescent="0.3">
      <c r="A190" s="831" t="s">
        <v>574</v>
      </c>
      <c r="B190" s="832" t="s">
        <v>575</v>
      </c>
      <c r="C190" s="835" t="s">
        <v>593</v>
      </c>
      <c r="D190" s="863" t="s">
        <v>594</v>
      </c>
      <c r="E190" s="835" t="s">
        <v>4132</v>
      </c>
      <c r="F190" s="863" t="s">
        <v>4133</v>
      </c>
      <c r="G190" s="835" t="s">
        <v>4180</v>
      </c>
      <c r="H190" s="835" t="s">
        <v>4181</v>
      </c>
      <c r="I190" s="849">
        <v>11.739999771118164</v>
      </c>
      <c r="J190" s="849">
        <v>100</v>
      </c>
      <c r="K190" s="850">
        <v>1174.0000152587891</v>
      </c>
    </row>
    <row r="191" spans="1:11" ht="14.4" customHeight="1" x14ac:dyDescent="0.3">
      <c r="A191" s="831" t="s">
        <v>574</v>
      </c>
      <c r="B191" s="832" t="s">
        <v>575</v>
      </c>
      <c r="C191" s="835" t="s">
        <v>593</v>
      </c>
      <c r="D191" s="863" t="s">
        <v>594</v>
      </c>
      <c r="E191" s="835" t="s">
        <v>4132</v>
      </c>
      <c r="F191" s="863" t="s">
        <v>4133</v>
      </c>
      <c r="G191" s="835" t="s">
        <v>4182</v>
      </c>
      <c r="H191" s="835" t="s">
        <v>4183</v>
      </c>
      <c r="I191" s="849">
        <v>13.310000419616699</v>
      </c>
      <c r="J191" s="849">
        <v>50</v>
      </c>
      <c r="K191" s="850">
        <v>665.50001811981201</v>
      </c>
    </row>
    <row r="192" spans="1:11" ht="14.4" customHeight="1" x14ac:dyDescent="0.3">
      <c r="A192" s="831" t="s">
        <v>574</v>
      </c>
      <c r="B192" s="832" t="s">
        <v>575</v>
      </c>
      <c r="C192" s="835" t="s">
        <v>593</v>
      </c>
      <c r="D192" s="863" t="s">
        <v>594</v>
      </c>
      <c r="E192" s="835" t="s">
        <v>4132</v>
      </c>
      <c r="F192" s="863" t="s">
        <v>4133</v>
      </c>
      <c r="G192" s="835" t="s">
        <v>4184</v>
      </c>
      <c r="H192" s="835" t="s">
        <v>4185</v>
      </c>
      <c r="I192" s="849">
        <v>2.2899999618530273</v>
      </c>
      <c r="J192" s="849">
        <v>50</v>
      </c>
      <c r="K192" s="850">
        <v>114.5</v>
      </c>
    </row>
    <row r="193" spans="1:11" ht="14.4" customHeight="1" x14ac:dyDescent="0.3">
      <c r="A193" s="831" t="s">
        <v>574</v>
      </c>
      <c r="B193" s="832" t="s">
        <v>575</v>
      </c>
      <c r="C193" s="835" t="s">
        <v>593</v>
      </c>
      <c r="D193" s="863" t="s">
        <v>594</v>
      </c>
      <c r="E193" s="835" t="s">
        <v>4132</v>
      </c>
      <c r="F193" s="863" t="s">
        <v>4133</v>
      </c>
      <c r="G193" s="835" t="s">
        <v>4188</v>
      </c>
      <c r="H193" s="835" t="s">
        <v>4189</v>
      </c>
      <c r="I193" s="849">
        <v>5.320000171661377</v>
      </c>
      <c r="J193" s="849">
        <v>500</v>
      </c>
      <c r="K193" s="850">
        <v>2661.0000610351562</v>
      </c>
    </row>
    <row r="194" spans="1:11" ht="14.4" customHeight="1" x14ac:dyDescent="0.3">
      <c r="A194" s="831" t="s">
        <v>574</v>
      </c>
      <c r="B194" s="832" t="s">
        <v>575</v>
      </c>
      <c r="C194" s="835" t="s">
        <v>593</v>
      </c>
      <c r="D194" s="863" t="s">
        <v>594</v>
      </c>
      <c r="E194" s="835" t="s">
        <v>4132</v>
      </c>
      <c r="F194" s="863" t="s">
        <v>4133</v>
      </c>
      <c r="G194" s="835" t="s">
        <v>4190</v>
      </c>
      <c r="H194" s="835" t="s">
        <v>4191</v>
      </c>
      <c r="I194" s="849">
        <v>34.990001678466797</v>
      </c>
      <c r="J194" s="849">
        <v>40</v>
      </c>
      <c r="K194" s="850">
        <v>1399.5999755859375</v>
      </c>
    </row>
    <row r="195" spans="1:11" ht="14.4" customHeight="1" x14ac:dyDescent="0.3">
      <c r="A195" s="831" t="s">
        <v>574</v>
      </c>
      <c r="B195" s="832" t="s">
        <v>575</v>
      </c>
      <c r="C195" s="835" t="s">
        <v>593</v>
      </c>
      <c r="D195" s="863" t="s">
        <v>594</v>
      </c>
      <c r="E195" s="835" t="s">
        <v>4132</v>
      </c>
      <c r="F195" s="863" t="s">
        <v>4133</v>
      </c>
      <c r="G195" s="835" t="s">
        <v>4392</v>
      </c>
      <c r="H195" s="835" t="s">
        <v>4393</v>
      </c>
      <c r="I195" s="849">
        <v>1.5</v>
      </c>
      <c r="J195" s="849">
        <v>50</v>
      </c>
      <c r="K195" s="850">
        <v>75</v>
      </c>
    </row>
    <row r="196" spans="1:11" ht="14.4" customHeight="1" x14ac:dyDescent="0.3">
      <c r="A196" s="831" t="s">
        <v>574</v>
      </c>
      <c r="B196" s="832" t="s">
        <v>575</v>
      </c>
      <c r="C196" s="835" t="s">
        <v>593</v>
      </c>
      <c r="D196" s="863" t="s">
        <v>594</v>
      </c>
      <c r="E196" s="835" t="s">
        <v>4132</v>
      </c>
      <c r="F196" s="863" t="s">
        <v>4133</v>
      </c>
      <c r="G196" s="835" t="s">
        <v>4394</v>
      </c>
      <c r="H196" s="835" t="s">
        <v>4395</v>
      </c>
      <c r="I196" s="849">
        <v>16.940000534057617</v>
      </c>
      <c r="J196" s="849">
        <v>4</v>
      </c>
      <c r="K196" s="850">
        <v>67.760002136230469</v>
      </c>
    </row>
    <row r="197" spans="1:11" ht="14.4" customHeight="1" x14ac:dyDescent="0.3">
      <c r="A197" s="831" t="s">
        <v>574</v>
      </c>
      <c r="B197" s="832" t="s">
        <v>575</v>
      </c>
      <c r="C197" s="835" t="s">
        <v>593</v>
      </c>
      <c r="D197" s="863" t="s">
        <v>594</v>
      </c>
      <c r="E197" s="835" t="s">
        <v>4132</v>
      </c>
      <c r="F197" s="863" t="s">
        <v>4133</v>
      </c>
      <c r="G197" s="835" t="s">
        <v>4192</v>
      </c>
      <c r="H197" s="835" t="s">
        <v>4193</v>
      </c>
      <c r="I197" s="849">
        <v>3025</v>
      </c>
      <c r="J197" s="849">
        <v>1</v>
      </c>
      <c r="K197" s="850">
        <v>3025</v>
      </c>
    </row>
    <row r="198" spans="1:11" ht="14.4" customHeight="1" x14ac:dyDescent="0.3">
      <c r="A198" s="831" t="s">
        <v>574</v>
      </c>
      <c r="B198" s="832" t="s">
        <v>575</v>
      </c>
      <c r="C198" s="835" t="s">
        <v>593</v>
      </c>
      <c r="D198" s="863" t="s">
        <v>594</v>
      </c>
      <c r="E198" s="835" t="s">
        <v>4132</v>
      </c>
      <c r="F198" s="863" t="s">
        <v>4133</v>
      </c>
      <c r="G198" s="835" t="s">
        <v>4194</v>
      </c>
      <c r="H198" s="835" t="s">
        <v>4195</v>
      </c>
      <c r="I198" s="849">
        <v>9.1999998092651367</v>
      </c>
      <c r="J198" s="849">
        <v>1500</v>
      </c>
      <c r="K198" s="850">
        <v>13800</v>
      </c>
    </row>
    <row r="199" spans="1:11" ht="14.4" customHeight="1" x14ac:dyDescent="0.3">
      <c r="A199" s="831" t="s">
        <v>574</v>
      </c>
      <c r="B199" s="832" t="s">
        <v>575</v>
      </c>
      <c r="C199" s="835" t="s">
        <v>593</v>
      </c>
      <c r="D199" s="863" t="s">
        <v>594</v>
      </c>
      <c r="E199" s="835" t="s">
        <v>4132</v>
      </c>
      <c r="F199" s="863" t="s">
        <v>4133</v>
      </c>
      <c r="G199" s="835" t="s">
        <v>4196</v>
      </c>
      <c r="H199" s="835" t="s">
        <v>4197</v>
      </c>
      <c r="I199" s="849">
        <v>6.2899999618530273</v>
      </c>
      <c r="J199" s="849">
        <v>50</v>
      </c>
      <c r="K199" s="850">
        <v>314.5</v>
      </c>
    </row>
    <row r="200" spans="1:11" ht="14.4" customHeight="1" x14ac:dyDescent="0.3">
      <c r="A200" s="831" t="s">
        <v>574</v>
      </c>
      <c r="B200" s="832" t="s">
        <v>575</v>
      </c>
      <c r="C200" s="835" t="s">
        <v>593</v>
      </c>
      <c r="D200" s="863" t="s">
        <v>594</v>
      </c>
      <c r="E200" s="835" t="s">
        <v>4132</v>
      </c>
      <c r="F200" s="863" t="s">
        <v>4133</v>
      </c>
      <c r="G200" s="835" t="s">
        <v>4198</v>
      </c>
      <c r="H200" s="835" t="s">
        <v>4199</v>
      </c>
      <c r="I200" s="849">
        <v>172.5</v>
      </c>
      <c r="J200" s="849">
        <v>1</v>
      </c>
      <c r="K200" s="850">
        <v>172.5</v>
      </c>
    </row>
    <row r="201" spans="1:11" ht="14.4" customHeight="1" x14ac:dyDescent="0.3">
      <c r="A201" s="831" t="s">
        <v>574</v>
      </c>
      <c r="B201" s="832" t="s">
        <v>575</v>
      </c>
      <c r="C201" s="835" t="s">
        <v>593</v>
      </c>
      <c r="D201" s="863" t="s">
        <v>594</v>
      </c>
      <c r="E201" s="835" t="s">
        <v>4132</v>
      </c>
      <c r="F201" s="863" t="s">
        <v>4133</v>
      </c>
      <c r="G201" s="835" t="s">
        <v>4200</v>
      </c>
      <c r="H201" s="835" t="s">
        <v>4201</v>
      </c>
      <c r="I201" s="849">
        <v>6.1700000762939453</v>
      </c>
      <c r="J201" s="849">
        <v>250</v>
      </c>
      <c r="K201" s="850">
        <v>1542.5</v>
      </c>
    </row>
    <row r="202" spans="1:11" ht="14.4" customHeight="1" x14ac:dyDescent="0.3">
      <c r="A202" s="831" t="s">
        <v>574</v>
      </c>
      <c r="B202" s="832" t="s">
        <v>575</v>
      </c>
      <c r="C202" s="835" t="s">
        <v>593</v>
      </c>
      <c r="D202" s="863" t="s">
        <v>594</v>
      </c>
      <c r="E202" s="835" t="s">
        <v>4132</v>
      </c>
      <c r="F202" s="863" t="s">
        <v>4133</v>
      </c>
      <c r="G202" s="835" t="s">
        <v>4208</v>
      </c>
      <c r="H202" s="835" t="s">
        <v>4209</v>
      </c>
      <c r="I202" s="849">
        <v>6.6599998474121094</v>
      </c>
      <c r="J202" s="849">
        <v>10</v>
      </c>
      <c r="K202" s="850">
        <v>66.599998474121094</v>
      </c>
    </row>
    <row r="203" spans="1:11" ht="14.4" customHeight="1" x14ac:dyDescent="0.3">
      <c r="A203" s="831" t="s">
        <v>574</v>
      </c>
      <c r="B203" s="832" t="s">
        <v>575</v>
      </c>
      <c r="C203" s="835" t="s">
        <v>593</v>
      </c>
      <c r="D203" s="863" t="s">
        <v>594</v>
      </c>
      <c r="E203" s="835" t="s">
        <v>4132</v>
      </c>
      <c r="F203" s="863" t="s">
        <v>4133</v>
      </c>
      <c r="G203" s="835" t="s">
        <v>4210</v>
      </c>
      <c r="H203" s="835" t="s">
        <v>4211</v>
      </c>
      <c r="I203" s="849">
        <v>6.6599998474121094</v>
      </c>
      <c r="J203" s="849">
        <v>10</v>
      </c>
      <c r="K203" s="850">
        <v>66.599998474121094</v>
      </c>
    </row>
    <row r="204" spans="1:11" ht="14.4" customHeight="1" x14ac:dyDescent="0.3">
      <c r="A204" s="831" t="s">
        <v>574</v>
      </c>
      <c r="B204" s="832" t="s">
        <v>575</v>
      </c>
      <c r="C204" s="835" t="s">
        <v>593</v>
      </c>
      <c r="D204" s="863" t="s">
        <v>594</v>
      </c>
      <c r="E204" s="835" t="s">
        <v>4132</v>
      </c>
      <c r="F204" s="863" t="s">
        <v>4133</v>
      </c>
      <c r="G204" s="835" t="s">
        <v>4216</v>
      </c>
      <c r="H204" s="835" t="s">
        <v>4217</v>
      </c>
      <c r="I204" s="849">
        <v>1.0900000333786011</v>
      </c>
      <c r="J204" s="849">
        <v>7800</v>
      </c>
      <c r="K204" s="850">
        <v>8501.3999938964844</v>
      </c>
    </row>
    <row r="205" spans="1:11" ht="14.4" customHeight="1" x14ac:dyDescent="0.3">
      <c r="A205" s="831" t="s">
        <v>574</v>
      </c>
      <c r="B205" s="832" t="s">
        <v>575</v>
      </c>
      <c r="C205" s="835" t="s">
        <v>593</v>
      </c>
      <c r="D205" s="863" t="s">
        <v>594</v>
      </c>
      <c r="E205" s="835" t="s">
        <v>4132</v>
      </c>
      <c r="F205" s="863" t="s">
        <v>4133</v>
      </c>
      <c r="G205" s="835" t="s">
        <v>4218</v>
      </c>
      <c r="H205" s="835" t="s">
        <v>4219</v>
      </c>
      <c r="I205" s="849">
        <v>0.47999998927116394</v>
      </c>
      <c r="J205" s="849">
        <v>1500</v>
      </c>
      <c r="K205" s="850">
        <v>720</v>
      </c>
    </row>
    <row r="206" spans="1:11" ht="14.4" customHeight="1" x14ac:dyDescent="0.3">
      <c r="A206" s="831" t="s">
        <v>574</v>
      </c>
      <c r="B206" s="832" t="s">
        <v>575</v>
      </c>
      <c r="C206" s="835" t="s">
        <v>593</v>
      </c>
      <c r="D206" s="863" t="s">
        <v>594</v>
      </c>
      <c r="E206" s="835" t="s">
        <v>4132</v>
      </c>
      <c r="F206" s="863" t="s">
        <v>4133</v>
      </c>
      <c r="G206" s="835" t="s">
        <v>4220</v>
      </c>
      <c r="H206" s="835" t="s">
        <v>4221</v>
      </c>
      <c r="I206" s="849">
        <v>1.6759999513626098</v>
      </c>
      <c r="J206" s="849">
        <v>3300</v>
      </c>
      <c r="K206" s="850">
        <v>5532</v>
      </c>
    </row>
    <row r="207" spans="1:11" ht="14.4" customHeight="1" x14ac:dyDescent="0.3">
      <c r="A207" s="831" t="s">
        <v>574</v>
      </c>
      <c r="B207" s="832" t="s">
        <v>575</v>
      </c>
      <c r="C207" s="835" t="s">
        <v>593</v>
      </c>
      <c r="D207" s="863" t="s">
        <v>594</v>
      </c>
      <c r="E207" s="835" t="s">
        <v>4132</v>
      </c>
      <c r="F207" s="863" t="s">
        <v>4133</v>
      </c>
      <c r="G207" s="835" t="s">
        <v>4222</v>
      </c>
      <c r="H207" s="835" t="s">
        <v>4223</v>
      </c>
      <c r="I207" s="849">
        <v>0.67000001668930054</v>
      </c>
      <c r="J207" s="849">
        <v>5400</v>
      </c>
      <c r="K207" s="850">
        <v>3618</v>
      </c>
    </row>
    <row r="208" spans="1:11" ht="14.4" customHeight="1" x14ac:dyDescent="0.3">
      <c r="A208" s="831" t="s">
        <v>574</v>
      </c>
      <c r="B208" s="832" t="s">
        <v>575</v>
      </c>
      <c r="C208" s="835" t="s">
        <v>593</v>
      </c>
      <c r="D208" s="863" t="s">
        <v>594</v>
      </c>
      <c r="E208" s="835" t="s">
        <v>4132</v>
      </c>
      <c r="F208" s="863" t="s">
        <v>4133</v>
      </c>
      <c r="G208" s="835" t="s">
        <v>4396</v>
      </c>
      <c r="H208" s="835" t="s">
        <v>4397</v>
      </c>
      <c r="I208" s="849">
        <v>17.909999847412109</v>
      </c>
      <c r="J208" s="849">
        <v>500</v>
      </c>
      <c r="K208" s="850">
        <v>8954.400146484375</v>
      </c>
    </row>
    <row r="209" spans="1:11" ht="14.4" customHeight="1" x14ac:dyDescent="0.3">
      <c r="A209" s="831" t="s">
        <v>574</v>
      </c>
      <c r="B209" s="832" t="s">
        <v>575</v>
      </c>
      <c r="C209" s="835" t="s">
        <v>593</v>
      </c>
      <c r="D209" s="863" t="s">
        <v>594</v>
      </c>
      <c r="E209" s="835" t="s">
        <v>4132</v>
      </c>
      <c r="F209" s="863" t="s">
        <v>4133</v>
      </c>
      <c r="G209" s="835" t="s">
        <v>4232</v>
      </c>
      <c r="H209" s="835" t="s">
        <v>4233</v>
      </c>
      <c r="I209" s="849">
        <v>1.5499999523162842</v>
      </c>
      <c r="J209" s="849">
        <v>2400</v>
      </c>
      <c r="K209" s="850">
        <v>3720</v>
      </c>
    </row>
    <row r="210" spans="1:11" ht="14.4" customHeight="1" x14ac:dyDescent="0.3">
      <c r="A210" s="831" t="s">
        <v>574</v>
      </c>
      <c r="B210" s="832" t="s">
        <v>575</v>
      </c>
      <c r="C210" s="835" t="s">
        <v>593</v>
      </c>
      <c r="D210" s="863" t="s">
        <v>594</v>
      </c>
      <c r="E210" s="835" t="s">
        <v>4132</v>
      </c>
      <c r="F210" s="863" t="s">
        <v>4133</v>
      </c>
      <c r="G210" s="835" t="s">
        <v>4234</v>
      </c>
      <c r="H210" s="835" t="s">
        <v>4235</v>
      </c>
      <c r="I210" s="849">
        <v>1.5499999523162842</v>
      </c>
      <c r="J210" s="849">
        <v>400</v>
      </c>
      <c r="K210" s="850">
        <v>620</v>
      </c>
    </row>
    <row r="211" spans="1:11" ht="14.4" customHeight="1" x14ac:dyDescent="0.3">
      <c r="A211" s="831" t="s">
        <v>574</v>
      </c>
      <c r="B211" s="832" t="s">
        <v>575</v>
      </c>
      <c r="C211" s="835" t="s">
        <v>593</v>
      </c>
      <c r="D211" s="863" t="s">
        <v>594</v>
      </c>
      <c r="E211" s="835" t="s">
        <v>4132</v>
      </c>
      <c r="F211" s="863" t="s">
        <v>4133</v>
      </c>
      <c r="G211" s="835" t="s">
        <v>4236</v>
      </c>
      <c r="H211" s="835" t="s">
        <v>4237</v>
      </c>
      <c r="I211" s="849">
        <v>6.2300000190734863</v>
      </c>
      <c r="J211" s="849">
        <v>10</v>
      </c>
      <c r="K211" s="850">
        <v>62.299999237060547</v>
      </c>
    </row>
    <row r="212" spans="1:11" ht="14.4" customHeight="1" x14ac:dyDescent="0.3">
      <c r="A212" s="831" t="s">
        <v>574</v>
      </c>
      <c r="B212" s="832" t="s">
        <v>575</v>
      </c>
      <c r="C212" s="835" t="s">
        <v>593</v>
      </c>
      <c r="D212" s="863" t="s">
        <v>594</v>
      </c>
      <c r="E212" s="835" t="s">
        <v>4132</v>
      </c>
      <c r="F212" s="863" t="s">
        <v>4133</v>
      </c>
      <c r="G212" s="835" t="s">
        <v>4398</v>
      </c>
      <c r="H212" s="835" t="s">
        <v>4399</v>
      </c>
      <c r="I212" s="849">
        <v>37.150001525878906</v>
      </c>
      <c r="J212" s="849">
        <v>300</v>
      </c>
      <c r="K212" s="850">
        <v>11144.100341796875</v>
      </c>
    </row>
    <row r="213" spans="1:11" ht="14.4" customHeight="1" x14ac:dyDescent="0.3">
      <c r="A213" s="831" t="s">
        <v>574</v>
      </c>
      <c r="B213" s="832" t="s">
        <v>575</v>
      </c>
      <c r="C213" s="835" t="s">
        <v>593</v>
      </c>
      <c r="D213" s="863" t="s">
        <v>594</v>
      </c>
      <c r="E213" s="835" t="s">
        <v>4132</v>
      </c>
      <c r="F213" s="863" t="s">
        <v>4133</v>
      </c>
      <c r="G213" s="835" t="s">
        <v>4400</v>
      </c>
      <c r="H213" s="835" t="s">
        <v>4401</v>
      </c>
      <c r="I213" s="849">
        <v>35.090000152587891</v>
      </c>
      <c r="J213" s="849">
        <v>2</v>
      </c>
      <c r="K213" s="850">
        <v>70.180000305175781</v>
      </c>
    </row>
    <row r="214" spans="1:11" ht="14.4" customHeight="1" x14ac:dyDescent="0.3">
      <c r="A214" s="831" t="s">
        <v>574</v>
      </c>
      <c r="B214" s="832" t="s">
        <v>575</v>
      </c>
      <c r="C214" s="835" t="s">
        <v>593</v>
      </c>
      <c r="D214" s="863" t="s">
        <v>594</v>
      </c>
      <c r="E214" s="835" t="s">
        <v>4132</v>
      </c>
      <c r="F214" s="863" t="s">
        <v>4133</v>
      </c>
      <c r="G214" s="835" t="s">
        <v>4240</v>
      </c>
      <c r="H214" s="835" t="s">
        <v>4241</v>
      </c>
      <c r="I214" s="849">
        <v>1.0299999713897705</v>
      </c>
      <c r="J214" s="849">
        <v>300</v>
      </c>
      <c r="K214" s="850">
        <v>309</v>
      </c>
    </row>
    <row r="215" spans="1:11" ht="14.4" customHeight="1" x14ac:dyDescent="0.3">
      <c r="A215" s="831" t="s">
        <v>574</v>
      </c>
      <c r="B215" s="832" t="s">
        <v>575</v>
      </c>
      <c r="C215" s="835" t="s">
        <v>593</v>
      </c>
      <c r="D215" s="863" t="s">
        <v>594</v>
      </c>
      <c r="E215" s="835" t="s">
        <v>4132</v>
      </c>
      <c r="F215" s="863" t="s">
        <v>4133</v>
      </c>
      <c r="G215" s="835" t="s">
        <v>4242</v>
      </c>
      <c r="H215" s="835" t="s">
        <v>4243</v>
      </c>
      <c r="I215" s="849">
        <v>5.8700000445048017</v>
      </c>
      <c r="J215" s="849">
        <v>650</v>
      </c>
      <c r="K215" s="850">
        <v>3816.5</v>
      </c>
    </row>
    <row r="216" spans="1:11" ht="14.4" customHeight="1" x14ac:dyDescent="0.3">
      <c r="A216" s="831" t="s">
        <v>574</v>
      </c>
      <c r="B216" s="832" t="s">
        <v>575</v>
      </c>
      <c r="C216" s="835" t="s">
        <v>593</v>
      </c>
      <c r="D216" s="863" t="s">
        <v>594</v>
      </c>
      <c r="E216" s="835" t="s">
        <v>4132</v>
      </c>
      <c r="F216" s="863" t="s">
        <v>4133</v>
      </c>
      <c r="G216" s="835" t="s">
        <v>4402</v>
      </c>
      <c r="H216" s="835" t="s">
        <v>4403</v>
      </c>
      <c r="I216" s="849">
        <v>5.809999942779541</v>
      </c>
      <c r="J216" s="849">
        <v>250</v>
      </c>
      <c r="K216" s="850">
        <v>1452.5</v>
      </c>
    </row>
    <row r="217" spans="1:11" ht="14.4" customHeight="1" x14ac:dyDescent="0.3">
      <c r="A217" s="831" t="s">
        <v>574</v>
      </c>
      <c r="B217" s="832" t="s">
        <v>575</v>
      </c>
      <c r="C217" s="835" t="s">
        <v>593</v>
      </c>
      <c r="D217" s="863" t="s">
        <v>594</v>
      </c>
      <c r="E217" s="835" t="s">
        <v>4132</v>
      </c>
      <c r="F217" s="863" t="s">
        <v>4133</v>
      </c>
      <c r="G217" s="835" t="s">
        <v>4244</v>
      </c>
      <c r="H217" s="835" t="s">
        <v>4245</v>
      </c>
      <c r="I217" s="849">
        <v>3.130000114440918</v>
      </c>
      <c r="J217" s="849">
        <v>100</v>
      </c>
      <c r="K217" s="850">
        <v>313</v>
      </c>
    </row>
    <row r="218" spans="1:11" ht="14.4" customHeight="1" x14ac:dyDescent="0.3">
      <c r="A218" s="831" t="s">
        <v>574</v>
      </c>
      <c r="B218" s="832" t="s">
        <v>575</v>
      </c>
      <c r="C218" s="835" t="s">
        <v>593</v>
      </c>
      <c r="D218" s="863" t="s">
        <v>594</v>
      </c>
      <c r="E218" s="835" t="s">
        <v>4132</v>
      </c>
      <c r="F218" s="863" t="s">
        <v>4133</v>
      </c>
      <c r="G218" s="835" t="s">
        <v>4246</v>
      </c>
      <c r="H218" s="835" t="s">
        <v>4247</v>
      </c>
      <c r="I218" s="849">
        <v>0.47199999690055849</v>
      </c>
      <c r="J218" s="849">
        <v>4500</v>
      </c>
      <c r="K218" s="850">
        <v>2125</v>
      </c>
    </row>
    <row r="219" spans="1:11" ht="14.4" customHeight="1" x14ac:dyDescent="0.3">
      <c r="A219" s="831" t="s">
        <v>574</v>
      </c>
      <c r="B219" s="832" t="s">
        <v>575</v>
      </c>
      <c r="C219" s="835" t="s">
        <v>593</v>
      </c>
      <c r="D219" s="863" t="s">
        <v>594</v>
      </c>
      <c r="E219" s="835" t="s">
        <v>4132</v>
      </c>
      <c r="F219" s="863" t="s">
        <v>4133</v>
      </c>
      <c r="G219" s="835" t="s">
        <v>4252</v>
      </c>
      <c r="H219" s="835" t="s">
        <v>4253</v>
      </c>
      <c r="I219" s="849">
        <v>3.75</v>
      </c>
      <c r="J219" s="849">
        <v>200</v>
      </c>
      <c r="K219" s="850">
        <v>750</v>
      </c>
    </row>
    <row r="220" spans="1:11" ht="14.4" customHeight="1" x14ac:dyDescent="0.3">
      <c r="A220" s="831" t="s">
        <v>574</v>
      </c>
      <c r="B220" s="832" t="s">
        <v>575</v>
      </c>
      <c r="C220" s="835" t="s">
        <v>593</v>
      </c>
      <c r="D220" s="863" t="s">
        <v>594</v>
      </c>
      <c r="E220" s="835" t="s">
        <v>4132</v>
      </c>
      <c r="F220" s="863" t="s">
        <v>4133</v>
      </c>
      <c r="G220" s="835" t="s">
        <v>4254</v>
      </c>
      <c r="H220" s="835" t="s">
        <v>4255</v>
      </c>
      <c r="I220" s="849">
        <v>1.9833333492279053</v>
      </c>
      <c r="J220" s="849">
        <v>700</v>
      </c>
      <c r="K220" s="850">
        <v>1388.5</v>
      </c>
    </row>
    <row r="221" spans="1:11" ht="14.4" customHeight="1" x14ac:dyDescent="0.3">
      <c r="A221" s="831" t="s">
        <v>574</v>
      </c>
      <c r="B221" s="832" t="s">
        <v>575</v>
      </c>
      <c r="C221" s="835" t="s">
        <v>593</v>
      </c>
      <c r="D221" s="863" t="s">
        <v>594</v>
      </c>
      <c r="E221" s="835" t="s">
        <v>4132</v>
      </c>
      <c r="F221" s="863" t="s">
        <v>4133</v>
      </c>
      <c r="G221" s="835" t="s">
        <v>4404</v>
      </c>
      <c r="H221" s="835" t="s">
        <v>4405</v>
      </c>
      <c r="I221" s="849">
        <v>2.0299999713897705</v>
      </c>
      <c r="J221" s="849">
        <v>50</v>
      </c>
      <c r="K221" s="850">
        <v>101.5</v>
      </c>
    </row>
    <row r="222" spans="1:11" ht="14.4" customHeight="1" x14ac:dyDescent="0.3">
      <c r="A222" s="831" t="s">
        <v>574</v>
      </c>
      <c r="B222" s="832" t="s">
        <v>575</v>
      </c>
      <c r="C222" s="835" t="s">
        <v>593</v>
      </c>
      <c r="D222" s="863" t="s">
        <v>594</v>
      </c>
      <c r="E222" s="835" t="s">
        <v>4132</v>
      </c>
      <c r="F222" s="863" t="s">
        <v>4133</v>
      </c>
      <c r="G222" s="835" t="s">
        <v>4256</v>
      </c>
      <c r="H222" s="835" t="s">
        <v>4257</v>
      </c>
      <c r="I222" s="849">
        <v>2.7000000476837158</v>
      </c>
      <c r="J222" s="849">
        <v>350</v>
      </c>
      <c r="K222" s="850">
        <v>945</v>
      </c>
    </row>
    <row r="223" spans="1:11" ht="14.4" customHeight="1" x14ac:dyDescent="0.3">
      <c r="A223" s="831" t="s">
        <v>574</v>
      </c>
      <c r="B223" s="832" t="s">
        <v>575</v>
      </c>
      <c r="C223" s="835" t="s">
        <v>593</v>
      </c>
      <c r="D223" s="863" t="s">
        <v>594</v>
      </c>
      <c r="E223" s="835" t="s">
        <v>4132</v>
      </c>
      <c r="F223" s="863" t="s">
        <v>4133</v>
      </c>
      <c r="G223" s="835" t="s">
        <v>4260</v>
      </c>
      <c r="H223" s="835" t="s">
        <v>4261</v>
      </c>
      <c r="I223" s="849">
        <v>3.0999999046325684</v>
      </c>
      <c r="J223" s="849">
        <v>250</v>
      </c>
      <c r="K223" s="850">
        <v>775</v>
      </c>
    </row>
    <row r="224" spans="1:11" ht="14.4" customHeight="1" x14ac:dyDescent="0.3">
      <c r="A224" s="831" t="s">
        <v>574</v>
      </c>
      <c r="B224" s="832" t="s">
        <v>575</v>
      </c>
      <c r="C224" s="835" t="s">
        <v>593</v>
      </c>
      <c r="D224" s="863" t="s">
        <v>594</v>
      </c>
      <c r="E224" s="835" t="s">
        <v>4132</v>
      </c>
      <c r="F224" s="863" t="s">
        <v>4133</v>
      </c>
      <c r="G224" s="835" t="s">
        <v>4406</v>
      </c>
      <c r="H224" s="835" t="s">
        <v>4407</v>
      </c>
      <c r="I224" s="849">
        <v>1.9199999570846558</v>
      </c>
      <c r="J224" s="849">
        <v>50</v>
      </c>
      <c r="K224" s="850">
        <v>96</v>
      </c>
    </row>
    <row r="225" spans="1:11" ht="14.4" customHeight="1" x14ac:dyDescent="0.3">
      <c r="A225" s="831" t="s">
        <v>574</v>
      </c>
      <c r="B225" s="832" t="s">
        <v>575</v>
      </c>
      <c r="C225" s="835" t="s">
        <v>593</v>
      </c>
      <c r="D225" s="863" t="s">
        <v>594</v>
      </c>
      <c r="E225" s="835" t="s">
        <v>4132</v>
      </c>
      <c r="F225" s="863" t="s">
        <v>4133</v>
      </c>
      <c r="G225" s="835" t="s">
        <v>4262</v>
      </c>
      <c r="H225" s="835" t="s">
        <v>4263</v>
      </c>
      <c r="I225" s="849">
        <v>2.1650000810623169</v>
      </c>
      <c r="J225" s="849">
        <v>280</v>
      </c>
      <c r="K225" s="850">
        <v>606.09999847412109</v>
      </c>
    </row>
    <row r="226" spans="1:11" ht="14.4" customHeight="1" x14ac:dyDescent="0.3">
      <c r="A226" s="831" t="s">
        <v>574</v>
      </c>
      <c r="B226" s="832" t="s">
        <v>575</v>
      </c>
      <c r="C226" s="835" t="s">
        <v>593</v>
      </c>
      <c r="D226" s="863" t="s">
        <v>594</v>
      </c>
      <c r="E226" s="835" t="s">
        <v>4132</v>
      </c>
      <c r="F226" s="863" t="s">
        <v>4133</v>
      </c>
      <c r="G226" s="835" t="s">
        <v>4264</v>
      </c>
      <c r="H226" s="835" t="s">
        <v>4265</v>
      </c>
      <c r="I226" s="849">
        <v>4.7750000953674316</v>
      </c>
      <c r="J226" s="849">
        <v>70</v>
      </c>
      <c r="K226" s="850">
        <v>334.09999847412109</v>
      </c>
    </row>
    <row r="227" spans="1:11" ht="14.4" customHeight="1" x14ac:dyDescent="0.3">
      <c r="A227" s="831" t="s">
        <v>574</v>
      </c>
      <c r="B227" s="832" t="s">
        <v>575</v>
      </c>
      <c r="C227" s="835" t="s">
        <v>593</v>
      </c>
      <c r="D227" s="863" t="s">
        <v>594</v>
      </c>
      <c r="E227" s="835" t="s">
        <v>4132</v>
      </c>
      <c r="F227" s="863" t="s">
        <v>4133</v>
      </c>
      <c r="G227" s="835" t="s">
        <v>4266</v>
      </c>
      <c r="H227" s="835" t="s">
        <v>4267</v>
      </c>
      <c r="I227" s="849">
        <v>21.239999771118164</v>
      </c>
      <c r="J227" s="849">
        <v>30</v>
      </c>
      <c r="K227" s="850">
        <v>637.20001220703125</v>
      </c>
    </row>
    <row r="228" spans="1:11" ht="14.4" customHeight="1" x14ac:dyDescent="0.3">
      <c r="A228" s="831" t="s">
        <v>574</v>
      </c>
      <c r="B228" s="832" t="s">
        <v>575</v>
      </c>
      <c r="C228" s="835" t="s">
        <v>593</v>
      </c>
      <c r="D228" s="863" t="s">
        <v>594</v>
      </c>
      <c r="E228" s="835" t="s">
        <v>4132</v>
      </c>
      <c r="F228" s="863" t="s">
        <v>4133</v>
      </c>
      <c r="G228" s="835" t="s">
        <v>4268</v>
      </c>
      <c r="H228" s="835" t="s">
        <v>4269</v>
      </c>
      <c r="I228" s="849">
        <v>2.5199999809265137</v>
      </c>
      <c r="J228" s="849">
        <v>50</v>
      </c>
      <c r="K228" s="850">
        <v>126</v>
      </c>
    </row>
    <row r="229" spans="1:11" ht="14.4" customHeight="1" x14ac:dyDescent="0.3">
      <c r="A229" s="831" t="s">
        <v>574</v>
      </c>
      <c r="B229" s="832" t="s">
        <v>575</v>
      </c>
      <c r="C229" s="835" t="s">
        <v>593</v>
      </c>
      <c r="D229" s="863" t="s">
        <v>594</v>
      </c>
      <c r="E229" s="835" t="s">
        <v>4272</v>
      </c>
      <c r="F229" s="863" t="s">
        <v>4273</v>
      </c>
      <c r="G229" s="835" t="s">
        <v>4274</v>
      </c>
      <c r="H229" s="835" t="s">
        <v>4275</v>
      </c>
      <c r="I229" s="849">
        <v>10.164999961853027</v>
      </c>
      <c r="J229" s="849">
        <v>2500</v>
      </c>
      <c r="K229" s="850">
        <v>25412.099853515625</v>
      </c>
    </row>
    <row r="230" spans="1:11" ht="14.4" customHeight="1" x14ac:dyDescent="0.3">
      <c r="A230" s="831" t="s">
        <v>574</v>
      </c>
      <c r="B230" s="832" t="s">
        <v>575</v>
      </c>
      <c r="C230" s="835" t="s">
        <v>593</v>
      </c>
      <c r="D230" s="863" t="s">
        <v>594</v>
      </c>
      <c r="E230" s="835" t="s">
        <v>4272</v>
      </c>
      <c r="F230" s="863" t="s">
        <v>4273</v>
      </c>
      <c r="G230" s="835" t="s">
        <v>4408</v>
      </c>
      <c r="H230" s="835" t="s">
        <v>4409</v>
      </c>
      <c r="I230" s="849">
        <v>7.005000114440918</v>
      </c>
      <c r="J230" s="849">
        <v>40</v>
      </c>
      <c r="K230" s="850">
        <v>280.19999694824219</v>
      </c>
    </row>
    <row r="231" spans="1:11" ht="14.4" customHeight="1" x14ac:dyDescent="0.3">
      <c r="A231" s="831" t="s">
        <v>574</v>
      </c>
      <c r="B231" s="832" t="s">
        <v>575</v>
      </c>
      <c r="C231" s="835" t="s">
        <v>593</v>
      </c>
      <c r="D231" s="863" t="s">
        <v>594</v>
      </c>
      <c r="E231" s="835" t="s">
        <v>4278</v>
      </c>
      <c r="F231" s="863" t="s">
        <v>4279</v>
      </c>
      <c r="G231" s="835" t="s">
        <v>4282</v>
      </c>
      <c r="H231" s="835" t="s">
        <v>4283</v>
      </c>
      <c r="I231" s="849">
        <v>0.47999998927116394</v>
      </c>
      <c r="J231" s="849">
        <v>1700</v>
      </c>
      <c r="K231" s="850">
        <v>816</v>
      </c>
    </row>
    <row r="232" spans="1:11" ht="14.4" customHeight="1" x14ac:dyDescent="0.3">
      <c r="A232" s="831" t="s">
        <v>574</v>
      </c>
      <c r="B232" s="832" t="s">
        <v>575</v>
      </c>
      <c r="C232" s="835" t="s">
        <v>593</v>
      </c>
      <c r="D232" s="863" t="s">
        <v>594</v>
      </c>
      <c r="E232" s="835" t="s">
        <v>4278</v>
      </c>
      <c r="F232" s="863" t="s">
        <v>4279</v>
      </c>
      <c r="G232" s="835" t="s">
        <v>4410</v>
      </c>
      <c r="H232" s="835" t="s">
        <v>4411</v>
      </c>
      <c r="I232" s="849">
        <v>0.30500000715255737</v>
      </c>
      <c r="J232" s="849">
        <v>400</v>
      </c>
      <c r="K232" s="850">
        <v>122</v>
      </c>
    </row>
    <row r="233" spans="1:11" ht="14.4" customHeight="1" x14ac:dyDescent="0.3">
      <c r="A233" s="831" t="s">
        <v>574</v>
      </c>
      <c r="B233" s="832" t="s">
        <v>575</v>
      </c>
      <c r="C233" s="835" t="s">
        <v>593</v>
      </c>
      <c r="D233" s="863" t="s">
        <v>594</v>
      </c>
      <c r="E233" s="835" t="s">
        <v>4278</v>
      </c>
      <c r="F233" s="863" t="s">
        <v>4279</v>
      </c>
      <c r="G233" s="835" t="s">
        <v>4286</v>
      </c>
      <c r="H233" s="835" t="s">
        <v>4287</v>
      </c>
      <c r="I233" s="849">
        <v>0.54600001573562618</v>
      </c>
      <c r="J233" s="849">
        <v>8500</v>
      </c>
      <c r="K233" s="850">
        <v>4640</v>
      </c>
    </row>
    <row r="234" spans="1:11" ht="14.4" customHeight="1" x14ac:dyDescent="0.3">
      <c r="A234" s="831" t="s">
        <v>574</v>
      </c>
      <c r="B234" s="832" t="s">
        <v>575</v>
      </c>
      <c r="C234" s="835" t="s">
        <v>593</v>
      </c>
      <c r="D234" s="863" t="s">
        <v>594</v>
      </c>
      <c r="E234" s="835" t="s">
        <v>4278</v>
      </c>
      <c r="F234" s="863" t="s">
        <v>4279</v>
      </c>
      <c r="G234" s="835" t="s">
        <v>4288</v>
      </c>
      <c r="H234" s="835" t="s">
        <v>4289</v>
      </c>
      <c r="I234" s="849">
        <v>1.7999999523162842</v>
      </c>
      <c r="J234" s="849">
        <v>400</v>
      </c>
      <c r="K234" s="850">
        <v>720</v>
      </c>
    </row>
    <row r="235" spans="1:11" ht="14.4" customHeight="1" x14ac:dyDescent="0.3">
      <c r="A235" s="831" t="s">
        <v>574</v>
      </c>
      <c r="B235" s="832" t="s">
        <v>575</v>
      </c>
      <c r="C235" s="835" t="s">
        <v>593</v>
      </c>
      <c r="D235" s="863" t="s">
        <v>594</v>
      </c>
      <c r="E235" s="835" t="s">
        <v>4290</v>
      </c>
      <c r="F235" s="863" t="s">
        <v>4291</v>
      </c>
      <c r="G235" s="835" t="s">
        <v>4296</v>
      </c>
      <c r="H235" s="835" t="s">
        <v>4297</v>
      </c>
      <c r="I235" s="849">
        <v>0.62999999523162842</v>
      </c>
      <c r="J235" s="849">
        <v>3400</v>
      </c>
      <c r="K235" s="850">
        <v>2142</v>
      </c>
    </row>
    <row r="236" spans="1:11" ht="14.4" customHeight="1" x14ac:dyDescent="0.3">
      <c r="A236" s="831" t="s">
        <v>574</v>
      </c>
      <c r="B236" s="832" t="s">
        <v>575</v>
      </c>
      <c r="C236" s="835" t="s">
        <v>593</v>
      </c>
      <c r="D236" s="863" t="s">
        <v>594</v>
      </c>
      <c r="E236" s="835" t="s">
        <v>4290</v>
      </c>
      <c r="F236" s="863" t="s">
        <v>4291</v>
      </c>
      <c r="G236" s="835" t="s">
        <v>4298</v>
      </c>
      <c r="H236" s="835" t="s">
        <v>4299</v>
      </c>
      <c r="I236" s="849">
        <v>0.62999999523162842</v>
      </c>
      <c r="J236" s="849">
        <v>20000</v>
      </c>
      <c r="K236" s="850">
        <v>12600</v>
      </c>
    </row>
    <row r="237" spans="1:11" ht="14.4" customHeight="1" x14ac:dyDescent="0.3">
      <c r="A237" s="831" t="s">
        <v>574</v>
      </c>
      <c r="B237" s="832" t="s">
        <v>575</v>
      </c>
      <c r="C237" s="835" t="s">
        <v>593</v>
      </c>
      <c r="D237" s="863" t="s">
        <v>594</v>
      </c>
      <c r="E237" s="835" t="s">
        <v>4300</v>
      </c>
      <c r="F237" s="863" t="s">
        <v>4301</v>
      </c>
      <c r="G237" s="835" t="s">
        <v>4412</v>
      </c>
      <c r="H237" s="835" t="s">
        <v>4413</v>
      </c>
      <c r="I237" s="849">
        <v>267.77999877929687</v>
      </c>
      <c r="J237" s="849">
        <v>10</v>
      </c>
      <c r="K237" s="850">
        <v>2677.800048828125</v>
      </c>
    </row>
    <row r="238" spans="1:11" ht="14.4" customHeight="1" x14ac:dyDescent="0.3">
      <c r="A238" s="831" t="s">
        <v>574</v>
      </c>
      <c r="B238" s="832" t="s">
        <v>575</v>
      </c>
      <c r="C238" s="835" t="s">
        <v>593</v>
      </c>
      <c r="D238" s="863" t="s">
        <v>594</v>
      </c>
      <c r="E238" s="835" t="s">
        <v>4300</v>
      </c>
      <c r="F238" s="863" t="s">
        <v>4301</v>
      </c>
      <c r="G238" s="835" t="s">
        <v>4302</v>
      </c>
      <c r="H238" s="835" t="s">
        <v>4303</v>
      </c>
      <c r="I238" s="849">
        <v>442.3900146484375</v>
      </c>
      <c r="J238" s="849">
        <v>80</v>
      </c>
      <c r="K238" s="850">
        <v>35391.119140625</v>
      </c>
    </row>
    <row r="239" spans="1:11" ht="14.4" customHeight="1" x14ac:dyDescent="0.3">
      <c r="A239" s="831" t="s">
        <v>574</v>
      </c>
      <c r="B239" s="832" t="s">
        <v>575</v>
      </c>
      <c r="C239" s="835" t="s">
        <v>593</v>
      </c>
      <c r="D239" s="863" t="s">
        <v>594</v>
      </c>
      <c r="E239" s="835" t="s">
        <v>4300</v>
      </c>
      <c r="F239" s="863" t="s">
        <v>4301</v>
      </c>
      <c r="G239" s="835" t="s">
        <v>4414</v>
      </c>
      <c r="H239" s="835" t="s">
        <v>4415</v>
      </c>
      <c r="I239" s="849">
        <v>560.84002685546875</v>
      </c>
      <c r="J239" s="849">
        <v>20</v>
      </c>
      <c r="K239" s="850">
        <v>11216.7001953125</v>
      </c>
    </row>
    <row r="240" spans="1:11" ht="14.4" customHeight="1" x14ac:dyDescent="0.3">
      <c r="A240" s="831" t="s">
        <v>574</v>
      </c>
      <c r="B240" s="832" t="s">
        <v>575</v>
      </c>
      <c r="C240" s="835" t="s">
        <v>593</v>
      </c>
      <c r="D240" s="863" t="s">
        <v>594</v>
      </c>
      <c r="E240" s="835" t="s">
        <v>4304</v>
      </c>
      <c r="F240" s="863" t="s">
        <v>4305</v>
      </c>
      <c r="G240" s="835" t="s">
        <v>4306</v>
      </c>
      <c r="H240" s="835" t="s">
        <v>4307</v>
      </c>
      <c r="I240" s="849">
        <v>15.569999694824219</v>
      </c>
      <c r="J240" s="849">
        <v>60</v>
      </c>
      <c r="K240" s="850">
        <v>934.3599853515625</v>
      </c>
    </row>
    <row r="241" spans="1:11" ht="14.4" customHeight="1" x14ac:dyDescent="0.3">
      <c r="A241" s="831" t="s">
        <v>574</v>
      </c>
      <c r="B241" s="832" t="s">
        <v>575</v>
      </c>
      <c r="C241" s="835" t="s">
        <v>593</v>
      </c>
      <c r="D241" s="863" t="s">
        <v>594</v>
      </c>
      <c r="E241" s="835" t="s">
        <v>4304</v>
      </c>
      <c r="F241" s="863" t="s">
        <v>4305</v>
      </c>
      <c r="G241" s="835" t="s">
        <v>4416</v>
      </c>
      <c r="H241" s="835" t="s">
        <v>4417</v>
      </c>
      <c r="I241" s="849">
        <v>13.189999580383301</v>
      </c>
      <c r="J241" s="849">
        <v>60</v>
      </c>
      <c r="K241" s="850">
        <v>791.4000244140625</v>
      </c>
    </row>
    <row r="242" spans="1:11" ht="14.4" customHeight="1" x14ac:dyDescent="0.3">
      <c r="A242" s="831" t="s">
        <v>574</v>
      </c>
      <c r="B242" s="832" t="s">
        <v>575</v>
      </c>
      <c r="C242" s="835" t="s">
        <v>593</v>
      </c>
      <c r="D242" s="863" t="s">
        <v>594</v>
      </c>
      <c r="E242" s="835" t="s">
        <v>4304</v>
      </c>
      <c r="F242" s="863" t="s">
        <v>4305</v>
      </c>
      <c r="G242" s="835" t="s">
        <v>4418</v>
      </c>
      <c r="H242" s="835" t="s">
        <v>4419</v>
      </c>
      <c r="I242" s="849">
        <v>19.959999084472656</v>
      </c>
      <c r="J242" s="849">
        <v>8</v>
      </c>
      <c r="K242" s="850">
        <v>159.67999267578125</v>
      </c>
    </row>
    <row r="243" spans="1:11" ht="14.4" customHeight="1" x14ac:dyDescent="0.3">
      <c r="A243" s="831" t="s">
        <v>574</v>
      </c>
      <c r="B243" s="832" t="s">
        <v>575</v>
      </c>
      <c r="C243" s="835" t="s">
        <v>596</v>
      </c>
      <c r="D243" s="863" t="s">
        <v>597</v>
      </c>
      <c r="E243" s="835" t="s">
        <v>4312</v>
      </c>
      <c r="F243" s="863" t="s">
        <v>4313</v>
      </c>
      <c r="G243" s="835" t="s">
        <v>4314</v>
      </c>
      <c r="H243" s="835" t="s">
        <v>4315</v>
      </c>
      <c r="I243" s="849">
        <v>147.17999267578125</v>
      </c>
      <c r="J243" s="849">
        <v>10</v>
      </c>
      <c r="K243" s="850">
        <v>1471.7999877929687</v>
      </c>
    </row>
    <row r="244" spans="1:11" ht="14.4" customHeight="1" x14ac:dyDescent="0.3">
      <c r="A244" s="831" t="s">
        <v>574</v>
      </c>
      <c r="B244" s="832" t="s">
        <v>575</v>
      </c>
      <c r="C244" s="835" t="s">
        <v>596</v>
      </c>
      <c r="D244" s="863" t="s">
        <v>597</v>
      </c>
      <c r="E244" s="835" t="s">
        <v>4312</v>
      </c>
      <c r="F244" s="863" t="s">
        <v>4313</v>
      </c>
      <c r="G244" s="835" t="s">
        <v>4316</v>
      </c>
      <c r="H244" s="835" t="s">
        <v>4317</v>
      </c>
      <c r="I244" s="849">
        <v>147.17999267578125</v>
      </c>
      <c r="J244" s="849">
        <v>10</v>
      </c>
      <c r="K244" s="850">
        <v>1471.7999877929687</v>
      </c>
    </row>
    <row r="245" spans="1:11" ht="14.4" customHeight="1" x14ac:dyDescent="0.3">
      <c r="A245" s="831" t="s">
        <v>574</v>
      </c>
      <c r="B245" s="832" t="s">
        <v>575</v>
      </c>
      <c r="C245" s="835" t="s">
        <v>596</v>
      </c>
      <c r="D245" s="863" t="s">
        <v>597</v>
      </c>
      <c r="E245" s="835" t="s">
        <v>4312</v>
      </c>
      <c r="F245" s="863" t="s">
        <v>4313</v>
      </c>
      <c r="G245" s="835" t="s">
        <v>4318</v>
      </c>
      <c r="H245" s="835" t="s">
        <v>4319</v>
      </c>
      <c r="I245" s="849">
        <v>141.58000183105469</v>
      </c>
      <c r="J245" s="849">
        <v>2</v>
      </c>
      <c r="K245" s="850">
        <v>283.16000366210937</v>
      </c>
    </row>
    <row r="246" spans="1:11" ht="14.4" customHeight="1" x14ac:dyDescent="0.3">
      <c r="A246" s="831" t="s">
        <v>574</v>
      </c>
      <c r="B246" s="832" t="s">
        <v>575</v>
      </c>
      <c r="C246" s="835" t="s">
        <v>596</v>
      </c>
      <c r="D246" s="863" t="s">
        <v>597</v>
      </c>
      <c r="E246" s="835" t="s">
        <v>4052</v>
      </c>
      <c r="F246" s="863" t="s">
        <v>4053</v>
      </c>
      <c r="G246" s="835" t="s">
        <v>4420</v>
      </c>
      <c r="H246" s="835" t="s">
        <v>4421</v>
      </c>
      <c r="I246" s="849">
        <v>749.27001953125</v>
      </c>
      <c r="J246" s="849">
        <v>3</v>
      </c>
      <c r="K246" s="850">
        <v>2247.81005859375</v>
      </c>
    </row>
    <row r="247" spans="1:11" ht="14.4" customHeight="1" x14ac:dyDescent="0.3">
      <c r="A247" s="831" t="s">
        <v>574</v>
      </c>
      <c r="B247" s="832" t="s">
        <v>575</v>
      </c>
      <c r="C247" s="835" t="s">
        <v>596</v>
      </c>
      <c r="D247" s="863" t="s">
        <v>597</v>
      </c>
      <c r="E247" s="835" t="s">
        <v>4052</v>
      </c>
      <c r="F247" s="863" t="s">
        <v>4053</v>
      </c>
      <c r="G247" s="835" t="s">
        <v>4322</v>
      </c>
      <c r="H247" s="835" t="s">
        <v>4323</v>
      </c>
      <c r="I247" s="849">
        <v>0.43000000715255737</v>
      </c>
      <c r="J247" s="849">
        <v>9000</v>
      </c>
      <c r="K247" s="850">
        <v>3870</v>
      </c>
    </row>
    <row r="248" spans="1:11" ht="14.4" customHeight="1" x14ac:dyDescent="0.3">
      <c r="A248" s="831" t="s">
        <v>574</v>
      </c>
      <c r="B248" s="832" t="s">
        <v>575</v>
      </c>
      <c r="C248" s="835" t="s">
        <v>596</v>
      </c>
      <c r="D248" s="863" t="s">
        <v>597</v>
      </c>
      <c r="E248" s="835" t="s">
        <v>4052</v>
      </c>
      <c r="F248" s="863" t="s">
        <v>4053</v>
      </c>
      <c r="G248" s="835" t="s">
        <v>4326</v>
      </c>
      <c r="H248" s="835" t="s">
        <v>4327</v>
      </c>
      <c r="I248" s="849">
        <v>3.0099999904632568</v>
      </c>
      <c r="J248" s="849">
        <v>1560</v>
      </c>
      <c r="K248" s="850">
        <v>4695.599853515625</v>
      </c>
    </row>
    <row r="249" spans="1:11" ht="14.4" customHeight="1" x14ac:dyDescent="0.3">
      <c r="A249" s="831" t="s">
        <v>574</v>
      </c>
      <c r="B249" s="832" t="s">
        <v>575</v>
      </c>
      <c r="C249" s="835" t="s">
        <v>596</v>
      </c>
      <c r="D249" s="863" t="s">
        <v>597</v>
      </c>
      <c r="E249" s="835" t="s">
        <v>4052</v>
      </c>
      <c r="F249" s="863" t="s">
        <v>4053</v>
      </c>
      <c r="G249" s="835" t="s">
        <v>4328</v>
      </c>
      <c r="H249" s="835" t="s">
        <v>4329</v>
      </c>
      <c r="I249" s="849">
        <v>0.43999999761581421</v>
      </c>
      <c r="J249" s="849">
        <v>4000</v>
      </c>
      <c r="K249" s="850">
        <v>1760</v>
      </c>
    </row>
    <row r="250" spans="1:11" ht="14.4" customHeight="1" x14ac:dyDescent="0.3">
      <c r="A250" s="831" t="s">
        <v>574</v>
      </c>
      <c r="B250" s="832" t="s">
        <v>575</v>
      </c>
      <c r="C250" s="835" t="s">
        <v>596</v>
      </c>
      <c r="D250" s="863" t="s">
        <v>597</v>
      </c>
      <c r="E250" s="835" t="s">
        <v>4052</v>
      </c>
      <c r="F250" s="863" t="s">
        <v>4053</v>
      </c>
      <c r="G250" s="835" t="s">
        <v>4422</v>
      </c>
      <c r="H250" s="835" t="s">
        <v>4423</v>
      </c>
      <c r="I250" s="849">
        <v>2.0499999523162842</v>
      </c>
      <c r="J250" s="849">
        <v>1600</v>
      </c>
      <c r="K250" s="850">
        <v>3283.3599548339844</v>
      </c>
    </row>
    <row r="251" spans="1:11" ht="14.4" customHeight="1" x14ac:dyDescent="0.3">
      <c r="A251" s="831" t="s">
        <v>574</v>
      </c>
      <c r="B251" s="832" t="s">
        <v>575</v>
      </c>
      <c r="C251" s="835" t="s">
        <v>596</v>
      </c>
      <c r="D251" s="863" t="s">
        <v>597</v>
      </c>
      <c r="E251" s="835" t="s">
        <v>4052</v>
      </c>
      <c r="F251" s="863" t="s">
        <v>4053</v>
      </c>
      <c r="G251" s="835" t="s">
        <v>4330</v>
      </c>
      <c r="H251" s="835" t="s">
        <v>4331</v>
      </c>
      <c r="I251" s="849">
        <v>2.7400000095367432</v>
      </c>
      <c r="J251" s="849">
        <v>1200</v>
      </c>
      <c r="K251" s="850">
        <v>3284.780029296875</v>
      </c>
    </row>
    <row r="252" spans="1:11" ht="14.4" customHeight="1" x14ac:dyDescent="0.3">
      <c r="A252" s="831" t="s">
        <v>574</v>
      </c>
      <c r="B252" s="832" t="s">
        <v>575</v>
      </c>
      <c r="C252" s="835" t="s">
        <v>596</v>
      </c>
      <c r="D252" s="863" t="s">
        <v>597</v>
      </c>
      <c r="E252" s="835" t="s">
        <v>4052</v>
      </c>
      <c r="F252" s="863" t="s">
        <v>4053</v>
      </c>
      <c r="G252" s="835" t="s">
        <v>4332</v>
      </c>
      <c r="H252" s="835" t="s">
        <v>4333</v>
      </c>
      <c r="I252" s="849">
        <v>5.0199999809265137</v>
      </c>
      <c r="J252" s="849">
        <v>900</v>
      </c>
      <c r="K252" s="850">
        <v>4515.3699951171875</v>
      </c>
    </row>
    <row r="253" spans="1:11" ht="14.4" customHeight="1" x14ac:dyDescent="0.3">
      <c r="A253" s="831" t="s">
        <v>574</v>
      </c>
      <c r="B253" s="832" t="s">
        <v>575</v>
      </c>
      <c r="C253" s="835" t="s">
        <v>596</v>
      </c>
      <c r="D253" s="863" t="s">
        <v>597</v>
      </c>
      <c r="E253" s="835" t="s">
        <v>4052</v>
      </c>
      <c r="F253" s="863" t="s">
        <v>4053</v>
      </c>
      <c r="G253" s="835" t="s">
        <v>4068</v>
      </c>
      <c r="H253" s="835" t="s">
        <v>4069</v>
      </c>
      <c r="I253" s="849">
        <v>2.6700000762939453</v>
      </c>
      <c r="J253" s="849">
        <v>70</v>
      </c>
      <c r="K253" s="850">
        <v>186.75999450683594</v>
      </c>
    </row>
    <row r="254" spans="1:11" ht="14.4" customHeight="1" x14ac:dyDescent="0.3">
      <c r="A254" s="831" t="s">
        <v>574</v>
      </c>
      <c r="B254" s="832" t="s">
        <v>575</v>
      </c>
      <c r="C254" s="835" t="s">
        <v>596</v>
      </c>
      <c r="D254" s="863" t="s">
        <v>597</v>
      </c>
      <c r="E254" s="835" t="s">
        <v>4052</v>
      </c>
      <c r="F254" s="863" t="s">
        <v>4053</v>
      </c>
      <c r="G254" s="835" t="s">
        <v>4334</v>
      </c>
      <c r="H254" s="835" t="s">
        <v>4335</v>
      </c>
      <c r="I254" s="849">
        <v>30.180000305175781</v>
      </c>
      <c r="J254" s="849">
        <v>25</v>
      </c>
      <c r="K254" s="850">
        <v>754.5</v>
      </c>
    </row>
    <row r="255" spans="1:11" ht="14.4" customHeight="1" x14ac:dyDescent="0.3">
      <c r="A255" s="831" t="s">
        <v>574</v>
      </c>
      <c r="B255" s="832" t="s">
        <v>575</v>
      </c>
      <c r="C255" s="835" t="s">
        <v>596</v>
      </c>
      <c r="D255" s="863" t="s">
        <v>597</v>
      </c>
      <c r="E255" s="835" t="s">
        <v>4052</v>
      </c>
      <c r="F255" s="863" t="s">
        <v>4053</v>
      </c>
      <c r="G255" s="835" t="s">
        <v>4080</v>
      </c>
      <c r="H255" s="835" t="s">
        <v>4081</v>
      </c>
      <c r="I255" s="849">
        <v>5.1749999523162842</v>
      </c>
      <c r="J255" s="849">
        <v>400</v>
      </c>
      <c r="K255" s="850">
        <v>2070</v>
      </c>
    </row>
    <row r="256" spans="1:11" ht="14.4" customHeight="1" x14ac:dyDescent="0.3">
      <c r="A256" s="831" t="s">
        <v>574</v>
      </c>
      <c r="B256" s="832" t="s">
        <v>575</v>
      </c>
      <c r="C256" s="835" t="s">
        <v>596</v>
      </c>
      <c r="D256" s="863" t="s">
        <v>597</v>
      </c>
      <c r="E256" s="835" t="s">
        <v>4052</v>
      </c>
      <c r="F256" s="863" t="s">
        <v>4053</v>
      </c>
      <c r="G256" s="835" t="s">
        <v>4338</v>
      </c>
      <c r="H256" s="835" t="s">
        <v>4339</v>
      </c>
      <c r="I256" s="849">
        <v>128</v>
      </c>
      <c r="J256" s="849">
        <v>5</v>
      </c>
      <c r="K256" s="850">
        <v>639.97998046875</v>
      </c>
    </row>
    <row r="257" spans="1:11" ht="14.4" customHeight="1" x14ac:dyDescent="0.3">
      <c r="A257" s="831" t="s">
        <v>574</v>
      </c>
      <c r="B257" s="832" t="s">
        <v>575</v>
      </c>
      <c r="C257" s="835" t="s">
        <v>596</v>
      </c>
      <c r="D257" s="863" t="s">
        <v>597</v>
      </c>
      <c r="E257" s="835" t="s">
        <v>4052</v>
      </c>
      <c r="F257" s="863" t="s">
        <v>4053</v>
      </c>
      <c r="G257" s="835" t="s">
        <v>4424</v>
      </c>
      <c r="H257" s="835" t="s">
        <v>4425</v>
      </c>
      <c r="I257" s="849">
        <v>322</v>
      </c>
      <c r="J257" s="849">
        <v>10</v>
      </c>
      <c r="K257" s="850">
        <v>3220</v>
      </c>
    </row>
    <row r="258" spans="1:11" ht="14.4" customHeight="1" x14ac:dyDescent="0.3">
      <c r="A258" s="831" t="s">
        <v>574</v>
      </c>
      <c r="B258" s="832" t="s">
        <v>575</v>
      </c>
      <c r="C258" s="835" t="s">
        <v>596</v>
      </c>
      <c r="D258" s="863" t="s">
        <v>597</v>
      </c>
      <c r="E258" s="835" t="s">
        <v>4052</v>
      </c>
      <c r="F258" s="863" t="s">
        <v>4053</v>
      </c>
      <c r="G258" s="835" t="s">
        <v>4426</v>
      </c>
      <c r="H258" s="835" t="s">
        <v>4427</v>
      </c>
      <c r="I258" s="849">
        <v>92</v>
      </c>
      <c r="J258" s="849">
        <v>20</v>
      </c>
      <c r="K258" s="850">
        <v>1840</v>
      </c>
    </row>
    <row r="259" spans="1:11" ht="14.4" customHeight="1" x14ac:dyDescent="0.3">
      <c r="A259" s="831" t="s">
        <v>574</v>
      </c>
      <c r="B259" s="832" t="s">
        <v>575</v>
      </c>
      <c r="C259" s="835" t="s">
        <v>596</v>
      </c>
      <c r="D259" s="863" t="s">
        <v>597</v>
      </c>
      <c r="E259" s="835" t="s">
        <v>4052</v>
      </c>
      <c r="F259" s="863" t="s">
        <v>4053</v>
      </c>
      <c r="G259" s="835" t="s">
        <v>4428</v>
      </c>
      <c r="H259" s="835" t="s">
        <v>4429</v>
      </c>
      <c r="I259" s="849">
        <v>293.25</v>
      </c>
      <c r="J259" s="849">
        <v>30</v>
      </c>
      <c r="K259" s="850">
        <v>8797.5</v>
      </c>
    </row>
    <row r="260" spans="1:11" ht="14.4" customHeight="1" x14ac:dyDescent="0.3">
      <c r="A260" s="831" t="s">
        <v>574</v>
      </c>
      <c r="B260" s="832" t="s">
        <v>575</v>
      </c>
      <c r="C260" s="835" t="s">
        <v>596</v>
      </c>
      <c r="D260" s="863" t="s">
        <v>597</v>
      </c>
      <c r="E260" s="835" t="s">
        <v>4052</v>
      </c>
      <c r="F260" s="863" t="s">
        <v>4053</v>
      </c>
      <c r="G260" s="835" t="s">
        <v>4430</v>
      </c>
      <c r="H260" s="835" t="s">
        <v>4431</v>
      </c>
      <c r="I260" s="849">
        <v>310.5</v>
      </c>
      <c r="J260" s="849">
        <v>30</v>
      </c>
      <c r="K260" s="850">
        <v>9315</v>
      </c>
    </row>
    <row r="261" spans="1:11" ht="14.4" customHeight="1" x14ac:dyDescent="0.3">
      <c r="A261" s="831" t="s">
        <v>574</v>
      </c>
      <c r="B261" s="832" t="s">
        <v>575</v>
      </c>
      <c r="C261" s="835" t="s">
        <v>596</v>
      </c>
      <c r="D261" s="863" t="s">
        <v>597</v>
      </c>
      <c r="E261" s="835" t="s">
        <v>4052</v>
      </c>
      <c r="F261" s="863" t="s">
        <v>4053</v>
      </c>
      <c r="G261" s="835" t="s">
        <v>4348</v>
      </c>
      <c r="H261" s="835" t="s">
        <v>4349</v>
      </c>
      <c r="I261" s="849">
        <v>933.79998779296875</v>
      </c>
      <c r="J261" s="849">
        <v>2</v>
      </c>
      <c r="K261" s="850">
        <v>1867.5999755859375</v>
      </c>
    </row>
    <row r="262" spans="1:11" ht="14.4" customHeight="1" x14ac:dyDescent="0.3">
      <c r="A262" s="831" t="s">
        <v>574</v>
      </c>
      <c r="B262" s="832" t="s">
        <v>575</v>
      </c>
      <c r="C262" s="835" t="s">
        <v>596</v>
      </c>
      <c r="D262" s="863" t="s">
        <v>597</v>
      </c>
      <c r="E262" s="835" t="s">
        <v>4052</v>
      </c>
      <c r="F262" s="863" t="s">
        <v>4053</v>
      </c>
      <c r="G262" s="835" t="s">
        <v>4350</v>
      </c>
      <c r="H262" s="835" t="s">
        <v>4351</v>
      </c>
      <c r="I262" s="849">
        <v>190.89999389648437</v>
      </c>
      <c r="J262" s="849">
        <v>60</v>
      </c>
      <c r="K262" s="850">
        <v>11454</v>
      </c>
    </row>
    <row r="263" spans="1:11" ht="14.4" customHeight="1" x14ac:dyDescent="0.3">
      <c r="A263" s="831" t="s">
        <v>574</v>
      </c>
      <c r="B263" s="832" t="s">
        <v>575</v>
      </c>
      <c r="C263" s="835" t="s">
        <v>596</v>
      </c>
      <c r="D263" s="863" t="s">
        <v>597</v>
      </c>
      <c r="E263" s="835" t="s">
        <v>4052</v>
      </c>
      <c r="F263" s="863" t="s">
        <v>4053</v>
      </c>
      <c r="G263" s="835" t="s">
        <v>4084</v>
      </c>
      <c r="H263" s="835" t="s">
        <v>4085</v>
      </c>
      <c r="I263" s="849">
        <v>8.0100002288818359</v>
      </c>
      <c r="J263" s="849">
        <v>600</v>
      </c>
      <c r="K263" s="850">
        <v>4806.06005859375</v>
      </c>
    </row>
    <row r="264" spans="1:11" ht="14.4" customHeight="1" x14ac:dyDescent="0.3">
      <c r="A264" s="831" t="s">
        <v>574</v>
      </c>
      <c r="B264" s="832" t="s">
        <v>575</v>
      </c>
      <c r="C264" s="835" t="s">
        <v>596</v>
      </c>
      <c r="D264" s="863" t="s">
        <v>597</v>
      </c>
      <c r="E264" s="835" t="s">
        <v>4052</v>
      </c>
      <c r="F264" s="863" t="s">
        <v>4053</v>
      </c>
      <c r="G264" s="835" t="s">
        <v>4086</v>
      </c>
      <c r="H264" s="835" t="s">
        <v>4087</v>
      </c>
      <c r="I264" s="849">
        <v>13.739999771118164</v>
      </c>
      <c r="J264" s="849">
        <v>100</v>
      </c>
      <c r="K264" s="850">
        <v>1374.239990234375</v>
      </c>
    </row>
    <row r="265" spans="1:11" ht="14.4" customHeight="1" x14ac:dyDescent="0.3">
      <c r="A265" s="831" t="s">
        <v>574</v>
      </c>
      <c r="B265" s="832" t="s">
        <v>575</v>
      </c>
      <c r="C265" s="835" t="s">
        <v>596</v>
      </c>
      <c r="D265" s="863" t="s">
        <v>597</v>
      </c>
      <c r="E265" s="835" t="s">
        <v>4052</v>
      </c>
      <c r="F265" s="863" t="s">
        <v>4053</v>
      </c>
      <c r="G265" s="835" t="s">
        <v>4090</v>
      </c>
      <c r="H265" s="835" t="s">
        <v>4091</v>
      </c>
      <c r="I265" s="849">
        <v>0.85000002384185791</v>
      </c>
      <c r="J265" s="849">
        <v>800</v>
      </c>
      <c r="K265" s="850">
        <v>680</v>
      </c>
    </row>
    <row r="266" spans="1:11" ht="14.4" customHeight="1" x14ac:dyDescent="0.3">
      <c r="A266" s="831" t="s">
        <v>574</v>
      </c>
      <c r="B266" s="832" t="s">
        <v>575</v>
      </c>
      <c r="C266" s="835" t="s">
        <v>596</v>
      </c>
      <c r="D266" s="863" t="s">
        <v>597</v>
      </c>
      <c r="E266" s="835" t="s">
        <v>4052</v>
      </c>
      <c r="F266" s="863" t="s">
        <v>4053</v>
      </c>
      <c r="G266" s="835" t="s">
        <v>4098</v>
      </c>
      <c r="H266" s="835" t="s">
        <v>4099</v>
      </c>
      <c r="I266" s="849">
        <v>98.379997253417969</v>
      </c>
      <c r="J266" s="849">
        <v>3</v>
      </c>
      <c r="K266" s="850">
        <v>295.1400146484375</v>
      </c>
    </row>
    <row r="267" spans="1:11" ht="14.4" customHeight="1" x14ac:dyDescent="0.3">
      <c r="A267" s="831" t="s">
        <v>574</v>
      </c>
      <c r="B267" s="832" t="s">
        <v>575</v>
      </c>
      <c r="C267" s="835" t="s">
        <v>596</v>
      </c>
      <c r="D267" s="863" t="s">
        <v>597</v>
      </c>
      <c r="E267" s="835" t="s">
        <v>4052</v>
      </c>
      <c r="F267" s="863" t="s">
        <v>4053</v>
      </c>
      <c r="G267" s="835" t="s">
        <v>4432</v>
      </c>
      <c r="H267" s="835" t="s">
        <v>4433</v>
      </c>
      <c r="I267" s="849">
        <v>23.920000076293945</v>
      </c>
      <c r="J267" s="849">
        <v>4</v>
      </c>
      <c r="K267" s="850">
        <v>95.680000305175781</v>
      </c>
    </row>
    <row r="268" spans="1:11" ht="14.4" customHeight="1" x14ac:dyDescent="0.3">
      <c r="A268" s="831" t="s">
        <v>574</v>
      </c>
      <c r="B268" s="832" t="s">
        <v>575</v>
      </c>
      <c r="C268" s="835" t="s">
        <v>596</v>
      </c>
      <c r="D268" s="863" t="s">
        <v>597</v>
      </c>
      <c r="E268" s="835" t="s">
        <v>4052</v>
      </c>
      <c r="F268" s="863" t="s">
        <v>4053</v>
      </c>
      <c r="G268" s="835" t="s">
        <v>4434</v>
      </c>
      <c r="H268" s="835" t="s">
        <v>4435</v>
      </c>
      <c r="I268" s="849">
        <v>18.949999128069198</v>
      </c>
      <c r="J268" s="849">
        <v>336</v>
      </c>
      <c r="K268" s="850">
        <v>6367.3000793457031</v>
      </c>
    </row>
    <row r="269" spans="1:11" ht="14.4" customHeight="1" x14ac:dyDescent="0.3">
      <c r="A269" s="831" t="s">
        <v>574</v>
      </c>
      <c r="B269" s="832" t="s">
        <v>575</v>
      </c>
      <c r="C269" s="835" t="s">
        <v>596</v>
      </c>
      <c r="D269" s="863" t="s">
        <v>597</v>
      </c>
      <c r="E269" s="835" t="s">
        <v>4052</v>
      </c>
      <c r="F269" s="863" t="s">
        <v>4053</v>
      </c>
      <c r="G269" s="835" t="s">
        <v>4108</v>
      </c>
      <c r="H269" s="835" t="s">
        <v>4109</v>
      </c>
      <c r="I269" s="849">
        <v>2.5024999976158142</v>
      </c>
      <c r="J269" s="849">
        <v>240</v>
      </c>
      <c r="K269" s="850">
        <v>600.60000610351563</v>
      </c>
    </row>
    <row r="270" spans="1:11" ht="14.4" customHeight="1" x14ac:dyDescent="0.3">
      <c r="A270" s="831" t="s">
        <v>574</v>
      </c>
      <c r="B270" s="832" t="s">
        <v>575</v>
      </c>
      <c r="C270" s="835" t="s">
        <v>596</v>
      </c>
      <c r="D270" s="863" t="s">
        <v>597</v>
      </c>
      <c r="E270" s="835" t="s">
        <v>4052</v>
      </c>
      <c r="F270" s="863" t="s">
        <v>4053</v>
      </c>
      <c r="G270" s="835" t="s">
        <v>4112</v>
      </c>
      <c r="H270" s="835" t="s">
        <v>4113</v>
      </c>
      <c r="I270" s="849">
        <v>12.649999618530273</v>
      </c>
      <c r="J270" s="849">
        <v>90</v>
      </c>
      <c r="K270" s="850">
        <v>1138.5</v>
      </c>
    </row>
    <row r="271" spans="1:11" ht="14.4" customHeight="1" x14ac:dyDescent="0.3">
      <c r="A271" s="831" t="s">
        <v>574</v>
      </c>
      <c r="B271" s="832" t="s">
        <v>575</v>
      </c>
      <c r="C271" s="835" t="s">
        <v>596</v>
      </c>
      <c r="D271" s="863" t="s">
        <v>597</v>
      </c>
      <c r="E271" s="835" t="s">
        <v>4052</v>
      </c>
      <c r="F271" s="863" t="s">
        <v>4053</v>
      </c>
      <c r="G271" s="835" t="s">
        <v>4118</v>
      </c>
      <c r="H271" s="835" t="s">
        <v>4119</v>
      </c>
      <c r="I271" s="849">
        <v>314.79000854492187</v>
      </c>
      <c r="J271" s="849">
        <v>4</v>
      </c>
      <c r="K271" s="850">
        <v>1259.1400146484375</v>
      </c>
    </row>
    <row r="272" spans="1:11" ht="14.4" customHeight="1" x14ac:dyDescent="0.3">
      <c r="A272" s="831" t="s">
        <v>574</v>
      </c>
      <c r="B272" s="832" t="s">
        <v>575</v>
      </c>
      <c r="C272" s="835" t="s">
        <v>596</v>
      </c>
      <c r="D272" s="863" t="s">
        <v>597</v>
      </c>
      <c r="E272" s="835" t="s">
        <v>4052</v>
      </c>
      <c r="F272" s="863" t="s">
        <v>4053</v>
      </c>
      <c r="G272" s="835" t="s">
        <v>4436</v>
      </c>
      <c r="H272" s="835" t="s">
        <v>4437</v>
      </c>
      <c r="I272" s="849">
        <v>1162.6849975585937</v>
      </c>
      <c r="J272" s="849">
        <v>5</v>
      </c>
      <c r="K272" s="850">
        <v>5935.1800537109375</v>
      </c>
    </row>
    <row r="273" spans="1:11" ht="14.4" customHeight="1" x14ac:dyDescent="0.3">
      <c r="A273" s="831" t="s">
        <v>574</v>
      </c>
      <c r="B273" s="832" t="s">
        <v>575</v>
      </c>
      <c r="C273" s="835" t="s">
        <v>596</v>
      </c>
      <c r="D273" s="863" t="s">
        <v>597</v>
      </c>
      <c r="E273" s="835" t="s">
        <v>4052</v>
      </c>
      <c r="F273" s="863" t="s">
        <v>4053</v>
      </c>
      <c r="G273" s="835" t="s">
        <v>4128</v>
      </c>
      <c r="H273" s="835" t="s">
        <v>4129</v>
      </c>
      <c r="I273" s="849">
        <v>30.420000076293945</v>
      </c>
      <c r="J273" s="849">
        <v>18</v>
      </c>
      <c r="K273" s="850">
        <v>547.55999755859375</v>
      </c>
    </row>
    <row r="274" spans="1:11" ht="14.4" customHeight="1" x14ac:dyDescent="0.3">
      <c r="A274" s="831" t="s">
        <v>574</v>
      </c>
      <c r="B274" s="832" t="s">
        <v>575</v>
      </c>
      <c r="C274" s="835" t="s">
        <v>596</v>
      </c>
      <c r="D274" s="863" t="s">
        <v>597</v>
      </c>
      <c r="E274" s="835" t="s">
        <v>4052</v>
      </c>
      <c r="F274" s="863" t="s">
        <v>4053</v>
      </c>
      <c r="G274" s="835" t="s">
        <v>4130</v>
      </c>
      <c r="H274" s="835" t="s">
        <v>4131</v>
      </c>
      <c r="I274" s="849">
        <v>29.272499561309814</v>
      </c>
      <c r="J274" s="849">
        <v>110</v>
      </c>
      <c r="K274" s="850">
        <v>3249.8000640869141</v>
      </c>
    </row>
    <row r="275" spans="1:11" ht="14.4" customHeight="1" x14ac:dyDescent="0.3">
      <c r="A275" s="831" t="s">
        <v>574</v>
      </c>
      <c r="B275" s="832" t="s">
        <v>575</v>
      </c>
      <c r="C275" s="835" t="s">
        <v>596</v>
      </c>
      <c r="D275" s="863" t="s">
        <v>597</v>
      </c>
      <c r="E275" s="835" t="s">
        <v>4132</v>
      </c>
      <c r="F275" s="863" t="s">
        <v>4133</v>
      </c>
      <c r="G275" s="835" t="s">
        <v>4136</v>
      </c>
      <c r="H275" s="835" t="s">
        <v>4137</v>
      </c>
      <c r="I275" s="849">
        <v>2.0449999570846558</v>
      </c>
      <c r="J275" s="849">
        <v>400</v>
      </c>
      <c r="K275" s="850">
        <v>818</v>
      </c>
    </row>
    <row r="276" spans="1:11" ht="14.4" customHeight="1" x14ac:dyDescent="0.3">
      <c r="A276" s="831" t="s">
        <v>574</v>
      </c>
      <c r="B276" s="832" t="s">
        <v>575</v>
      </c>
      <c r="C276" s="835" t="s">
        <v>596</v>
      </c>
      <c r="D276" s="863" t="s">
        <v>597</v>
      </c>
      <c r="E276" s="835" t="s">
        <v>4132</v>
      </c>
      <c r="F276" s="863" t="s">
        <v>4133</v>
      </c>
      <c r="G276" s="835" t="s">
        <v>4148</v>
      </c>
      <c r="H276" s="835" t="s">
        <v>4149</v>
      </c>
      <c r="I276" s="849">
        <v>11.144000053405762</v>
      </c>
      <c r="J276" s="849">
        <v>250</v>
      </c>
      <c r="K276" s="850">
        <v>2786</v>
      </c>
    </row>
    <row r="277" spans="1:11" ht="14.4" customHeight="1" x14ac:dyDescent="0.3">
      <c r="A277" s="831" t="s">
        <v>574</v>
      </c>
      <c r="B277" s="832" t="s">
        <v>575</v>
      </c>
      <c r="C277" s="835" t="s">
        <v>596</v>
      </c>
      <c r="D277" s="863" t="s">
        <v>597</v>
      </c>
      <c r="E277" s="835" t="s">
        <v>4132</v>
      </c>
      <c r="F277" s="863" t="s">
        <v>4133</v>
      </c>
      <c r="G277" s="835" t="s">
        <v>4152</v>
      </c>
      <c r="H277" s="835" t="s">
        <v>4153</v>
      </c>
      <c r="I277" s="849">
        <v>3.4250000715255737</v>
      </c>
      <c r="J277" s="849">
        <v>310</v>
      </c>
      <c r="K277" s="850">
        <v>1061.2999877929687</v>
      </c>
    </row>
    <row r="278" spans="1:11" ht="14.4" customHeight="1" x14ac:dyDescent="0.3">
      <c r="A278" s="831" t="s">
        <v>574</v>
      </c>
      <c r="B278" s="832" t="s">
        <v>575</v>
      </c>
      <c r="C278" s="835" t="s">
        <v>596</v>
      </c>
      <c r="D278" s="863" t="s">
        <v>597</v>
      </c>
      <c r="E278" s="835" t="s">
        <v>4132</v>
      </c>
      <c r="F278" s="863" t="s">
        <v>4133</v>
      </c>
      <c r="G278" s="835" t="s">
        <v>4438</v>
      </c>
      <c r="H278" s="835" t="s">
        <v>4439</v>
      </c>
      <c r="I278" s="849">
        <v>17.979999542236328</v>
      </c>
      <c r="J278" s="849">
        <v>50</v>
      </c>
      <c r="K278" s="850">
        <v>899.030029296875</v>
      </c>
    </row>
    <row r="279" spans="1:11" ht="14.4" customHeight="1" x14ac:dyDescent="0.3">
      <c r="A279" s="831" t="s">
        <v>574</v>
      </c>
      <c r="B279" s="832" t="s">
        <v>575</v>
      </c>
      <c r="C279" s="835" t="s">
        <v>596</v>
      </c>
      <c r="D279" s="863" t="s">
        <v>597</v>
      </c>
      <c r="E279" s="835" t="s">
        <v>4132</v>
      </c>
      <c r="F279" s="863" t="s">
        <v>4133</v>
      </c>
      <c r="G279" s="835" t="s">
        <v>4440</v>
      </c>
      <c r="H279" s="835" t="s">
        <v>4441</v>
      </c>
      <c r="I279" s="849">
        <v>17.979999542236328</v>
      </c>
      <c r="J279" s="849">
        <v>50</v>
      </c>
      <c r="K279" s="850">
        <v>899</v>
      </c>
    </row>
    <row r="280" spans="1:11" ht="14.4" customHeight="1" x14ac:dyDescent="0.3">
      <c r="A280" s="831" t="s">
        <v>574</v>
      </c>
      <c r="B280" s="832" t="s">
        <v>575</v>
      </c>
      <c r="C280" s="835" t="s">
        <v>596</v>
      </c>
      <c r="D280" s="863" t="s">
        <v>597</v>
      </c>
      <c r="E280" s="835" t="s">
        <v>4132</v>
      </c>
      <c r="F280" s="863" t="s">
        <v>4133</v>
      </c>
      <c r="G280" s="835" t="s">
        <v>4156</v>
      </c>
      <c r="H280" s="835" t="s">
        <v>4157</v>
      </c>
      <c r="I280" s="849">
        <v>17.979999542236328</v>
      </c>
      <c r="J280" s="849">
        <v>300</v>
      </c>
      <c r="K280" s="850">
        <v>5394.000057220459</v>
      </c>
    </row>
    <row r="281" spans="1:11" ht="14.4" customHeight="1" x14ac:dyDescent="0.3">
      <c r="A281" s="831" t="s">
        <v>574</v>
      </c>
      <c r="B281" s="832" t="s">
        <v>575</v>
      </c>
      <c r="C281" s="835" t="s">
        <v>596</v>
      </c>
      <c r="D281" s="863" t="s">
        <v>597</v>
      </c>
      <c r="E281" s="835" t="s">
        <v>4132</v>
      </c>
      <c r="F281" s="863" t="s">
        <v>4133</v>
      </c>
      <c r="G281" s="835" t="s">
        <v>4158</v>
      </c>
      <c r="H281" s="835" t="s">
        <v>4159</v>
      </c>
      <c r="I281" s="849">
        <v>17.979999542236328</v>
      </c>
      <c r="J281" s="849">
        <v>200</v>
      </c>
      <c r="K281" s="850">
        <v>3596</v>
      </c>
    </row>
    <row r="282" spans="1:11" ht="14.4" customHeight="1" x14ac:dyDescent="0.3">
      <c r="A282" s="831" t="s">
        <v>574</v>
      </c>
      <c r="B282" s="832" t="s">
        <v>575</v>
      </c>
      <c r="C282" s="835" t="s">
        <v>596</v>
      </c>
      <c r="D282" s="863" t="s">
        <v>597</v>
      </c>
      <c r="E282" s="835" t="s">
        <v>4132</v>
      </c>
      <c r="F282" s="863" t="s">
        <v>4133</v>
      </c>
      <c r="G282" s="835" t="s">
        <v>4160</v>
      </c>
      <c r="H282" s="835" t="s">
        <v>4161</v>
      </c>
      <c r="I282" s="849">
        <v>13.199999809265137</v>
      </c>
      <c r="J282" s="849">
        <v>90</v>
      </c>
      <c r="K282" s="850">
        <v>1188</v>
      </c>
    </row>
    <row r="283" spans="1:11" ht="14.4" customHeight="1" x14ac:dyDescent="0.3">
      <c r="A283" s="831" t="s">
        <v>574</v>
      </c>
      <c r="B283" s="832" t="s">
        <v>575</v>
      </c>
      <c r="C283" s="835" t="s">
        <v>596</v>
      </c>
      <c r="D283" s="863" t="s">
        <v>597</v>
      </c>
      <c r="E283" s="835" t="s">
        <v>4132</v>
      </c>
      <c r="F283" s="863" t="s">
        <v>4133</v>
      </c>
      <c r="G283" s="835" t="s">
        <v>4162</v>
      </c>
      <c r="H283" s="835" t="s">
        <v>4163</v>
      </c>
      <c r="I283" s="849">
        <v>13.199999809265137</v>
      </c>
      <c r="J283" s="849">
        <v>70</v>
      </c>
      <c r="K283" s="850">
        <v>924</v>
      </c>
    </row>
    <row r="284" spans="1:11" ht="14.4" customHeight="1" x14ac:dyDescent="0.3">
      <c r="A284" s="831" t="s">
        <v>574</v>
      </c>
      <c r="B284" s="832" t="s">
        <v>575</v>
      </c>
      <c r="C284" s="835" t="s">
        <v>596</v>
      </c>
      <c r="D284" s="863" t="s">
        <v>597</v>
      </c>
      <c r="E284" s="835" t="s">
        <v>4132</v>
      </c>
      <c r="F284" s="863" t="s">
        <v>4133</v>
      </c>
      <c r="G284" s="835" t="s">
        <v>4168</v>
      </c>
      <c r="H284" s="835" t="s">
        <v>4169</v>
      </c>
      <c r="I284" s="849">
        <v>9.1560001373291016</v>
      </c>
      <c r="J284" s="849">
        <v>500</v>
      </c>
      <c r="K284" s="850">
        <v>4578</v>
      </c>
    </row>
    <row r="285" spans="1:11" ht="14.4" customHeight="1" x14ac:dyDescent="0.3">
      <c r="A285" s="831" t="s">
        <v>574</v>
      </c>
      <c r="B285" s="832" t="s">
        <v>575</v>
      </c>
      <c r="C285" s="835" t="s">
        <v>596</v>
      </c>
      <c r="D285" s="863" t="s">
        <v>597</v>
      </c>
      <c r="E285" s="835" t="s">
        <v>4132</v>
      </c>
      <c r="F285" s="863" t="s">
        <v>4133</v>
      </c>
      <c r="G285" s="835" t="s">
        <v>4442</v>
      </c>
      <c r="H285" s="835" t="s">
        <v>4443</v>
      </c>
      <c r="I285" s="849">
        <v>3.1500000953674316</v>
      </c>
      <c r="J285" s="849">
        <v>20</v>
      </c>
      <c r="K285" s="850">
        <v>63</v>
      </c>
    </row>
    <row r="286" spans="1:11" ht="14.4" customHeight="1" x14ac:dyDescent="0.3">
      <c r="A286" s="831" t="s">
        <v>574</v>
      </c>
      <c r="B286" s="832" t="s">
        <v>575</v>
      </c>
      <c r="C286" s="835" t="s">
        <v>596</v>
      </c>
      <c r="D286" s="863" t="s">
        <v>597</v>
      </c>
      <c r="E286" s="835" t="s">
        <v>4132</v>
      </c>
      <c r="F286" s="863" t="s">
        <v>4133</v>
      </c>
      <c r="G286" s="835" t="s">
        <v>4172</v>
      </c>
      <c r="H286" s="835" t="s">
        <v>4173</v>
      </c>
      <c r="I286" s="849">
        <v>80.580001831054688</v>
      </c>
      <c r="J286" s="849">
        <v>10</v>
      </c>
      <c r="K286" s="850">
        <v>805.79998779296875</v>
      </c>
    </row>
    <row r="287" spans="1:11" ht="14.4" customHeight="1" x14ac:dyDescent="0.3">
      <c r="A287" s="831" t="s">
        <v>574</v>
      </c>
      <c r="B287" s="832" t="s">
        <v>575</v>
      </c>
      <c r="C287" s="835" t="s">
        <v>596</v>
      </c>
      <c r="D287" s="863" t="s">
        <v>597</v>
      </c>
      <c r="E287" s="835" t="s">
        <v>4132</v>
      </c>
      <c r="F287" s="863" t="s">
        <v>4133</v>
      </c>
      <c r="G287" s="835" t="s">
        <v>4444</v>
      </c>
      <c r="H287" s="835" t="s">
        <v>4445</v>
      </c>
      <c r="I287" s="849">
        <v>34</v>
      </c>
      <c r="J287" s="849">
        <v>10</v>
      </c>
      <c r="K287" s="850">
        <v>340</v>
      </c>
    </row>
    <row r="288" spans="1:11" ht="14.4" customHeight="1" x14ac:dyDescent="0.3">
      <c r="A288" s="831" t="s">
        <v>574</v>
      </c>
      <c r="B288" s="832" t="s">
        <v>575</v>
      </c>
      <c r="C288" s="835" t="s">
        <v>596</v>
      </c>
      <c r="D288" s="863" t="s">
        <v>597</v>
      </c>
      <c r="E288" s="835" t="s">
        <v>4132</v>
      </c>
      <c r="F288" s="863" t="s">
        <v>4133</v>
      </c>
      <c r="G288" s="835" t="s">
        <v>4180</v>
      </c>
      <c r="H288" s="835" t="s">
        <v>4181</v>
      </c>
      <c r="I288" s="849">
        <v>11.739999771118164</v>
      </c>
      <c r="J288" s="849">
        <v>80</v>
      </c>
      <c r="K288" s="850">
        <v>939.20001220703125</v>
      </c>
    </row>
    <row r="289" spans="1:11" ht="14.4" customHeight="1" x14ac:dyDescent="0.3">
      <c r="A289" s="831" t="s">
        <v>574</v>
      </c>
      <c r="B289" s="832" t="s">
        <v>575</v>
      </c>
      <c r="C289" s="835" t="s">
        <v>596</v>
      </c>
      <c r="D289" s="863" t="s">
        <v>597</v>
      </c>
      <c r="E289" s="835" t="s">
        <v>4132</v>
      </c>
      <c r="F289" s="863" t="s">
        <v>4133</v>
      </c>
      <c r="G289" s="835" t="s">
        <v>4182</v>
      </c>
      <c r="H289" s="835" t="s">
        <v>4183</v>
      </c>
      <c r="I289" s="849">
        <v>13.310000419616699</v>
      </c>
      <c r="J289" s="849">
        <v>40</v>
      </c>
      <c r="K289" s="850">
        <v>532.4000244140625</v>
      </c>
    </row>
    <row r="290" spans="1:11" ht="14.4" customHeight="1" x14ac:dyDescent="0.3">
      <c r="A290" s="831" t="s">
        <v>574</v>
      </c>
      <c r="B290" s="832" t="s">
        <v>575</v>
      </c>
      <c r="C290" s="835" t="s">
        <v>596</v>
      </c>
      <c r="D290" s="863" t="s">
        <v>597</v>
      </c>
      <c r="E290" s="835" t="s">
        <v>4132</v>
      </c>
      <c r="F290" s="863" t="s">
        <v>4133</v>
      </c>
      <c r="G290" s="835" t="s">
        <v>4188</v>
      </c>
      <c r="H290" s="835" t="s">
        <v>4189</v>
      </c>
      <c r="I290" s="849">
        <v>5.3220001220703121</v>
      </c>
      <c r="J290" s="849">
        <v>500</v>
      </c>
      <c r="K290" s="850">
        <v>2661.6000366210937</v>
      </c>
    </row>
    <row r="291" spans="1:11" ht="14.4" customHeight="1" x14ac:dyDescent="0.3">
      <c r="A291" s="831" t="s">
        <v>574</v>
      </c>
      <c r="B291" s="832" t="s">
        <v>575</v>
      </c>
      <c r="C291" s="835" t="s">
        <v>596</v>
      </c>
      <c r="D291" s="863" t="s">
        <v>597</v>
      </c>
      <c r="E291" s="835" t="s">
        <v>4132</v>
      </c>
      <c r="F291" s="863" t="s">
        <v>4133</v>
      </c>
      <c r="G291" s="835" t="s">
        <v>4190</v>
      </c>
      <c r="H291" s="835" t="s">
        <v>4191</v>
      </c>
      <c r="I291" s="849">
        <v>34.991668065389</v>
      </c>
      <c r="J291" s="849">
        <v>120</v>
      </c>
      <c r="K291" s="850">
        <v>4198.9999389648437</v>
      </c>
    </row>
    <row r="292" spans="1:11" ht="14.4" customHeight="1" x14ac:dyDescent="0.3">
      <c r="A292" s="831" t="s">
        <v>574</v>
      </c>
      <c r="B292" s="832" t="s">
        <v>575</v>
      </c>
      <c r="C292" s="835" t="s">
        <v>596</v>
      </c>
      <c r="D292" s="863" t="s">
        <v>597</v>
      </c>
      <c r="E292" s="835" t="s">
        <v>4132</v>
      </c>
      <c r="F292" s="863" t="s">
        <v>4133</v>
      </c>
      <c r="G292" s="835" t="s">
        <v>4192</v>
      </c>
      <c r="H292" s="835" t="s">
        <v>4193</v>
      </c>
      <c r="I292" s="849">
        <v>3025</v>
      </c>
      <c r="J292" s="849">
        <v>1</v>
      </c>
      <c r="K292" s="850">
        <v>3025</v>
      </c>
    </row>
    <row r="293" spans="1:11" ht="14.4" customHeight="1" x14ac:dyDescent="0.3">
      <c r="A293" s="831" t="s">
        <v>574</v>
      </c>
      <c r="B293" s="832" t="s">
        <v>575</v>
      </c>
      <c r="C293" s="835" t="s">
        <v>596</v>
      </c>
      <c r="D293" s="863" t="s">
        <v>597</v>
      </c>
      <c r="E293" s="835" t="s">
        <v>4132</v>
      </c>
      <c r="F293" s="863" t="s">
        <v>4133</v>
      </c>
      <c r="G293" s="835" t="s">
        <v>4194</v>
      </c>
      <c r="H293" s="835" t="s">
        <v>4195</v>
      </c>
      <c r="I293" s="849">
        <v>9.1999998092651367</v>
      </c>
      <c r="J293" s="849">
        <v>1100</v>
      </c>
      <c r="K293" s="850">
        <v>10120</v>
      </c>
    </row>
    <row r="294" spans="1:11" ht="14.4" customHeight="1" x14ac:dyDescent="0.3">
      <c r="A294" s="831" t="s">
        <v>574</v>
      </c>
      <c r="B294" s="832" t="s">
        <v>575</v>
      </c>
      <c r="C294" s="835" t="s">
        <v>596</v>
      </c>
      <c r="D294" s="863" t="s">
        <v>597</v>
      </c>
      <c r="E294" s="835" t="s">
        <v>4132</v>
      </c>
      <c r="F294" s="863" t="s">
        <v>4133</v>
      </c>
      <c r="G294" s="835" t="s">
        <v>4198</v>
      </c>
      <c r="H294" s="835" t="s">
        <v>4199</v>
      </c>
      <c r="I294" s="849">
        <v>172.5</v>
      </c>
      <c r="J294" s="849">
        <v>1</v>
      </c>
      <c r="K294" s="850">
        <v>172.5</v>
      </c>
    </row>
    <row r="295" spans="1:11" ht="14.4" customHeight="1" x14ac:dyDescent="0.3">
      <c r="A295" s="831" t="s">
        <v>574</v>
      </c>
      <c r="B295" s="832" t="s">
        <v>575</v>
      </c>
      <c r="C295" s="835" t="s">
        <v>596</v>
      </c>
      <c r="D295" s="863" t="s">
        <v>597</v>
      </c>
      <c r="E295" s="835" t="s">
        <v>4132</v>
      </c>
      <c r="F295" s="863" t="s">
        <v>4133</v>
      </c>
      <c r="G295" s="835" t="s">
        <v>4200</v>
      </c>
      <c r="H295" s="835" t="s">
        <v>4201</v>
      </c>
      <c r="I295" s="849">
        <v>6.1700000762939453</v>
      </c>
      <c r="J295" s="849">
        <v>300</v>
      </c>
      <c r="K295" s="850">
        <v>1851</v>
      </c>
    </row>
    <row r="296" spans="1:11" ht="14.4" customHeight="1" x14ac:dyDescent="0.3">
      <c r="A296" s="831" t="s">
        <v>574</v>
      </c>
      <c r="B296" s="832" t="s">
        <v>575</v>
      </c>
      <c r="C296" s="835" t="s">
        <v>596</v>
      </c>
      <c r="D296" s="863" t="s">
        <v>597</v>
      </c>
      <c r="E296" s="835" t="s">
        <v>4132</v>
      </c>
      <c r="F296" s="863" t="s">
        <v>4133</v>
      </c>
      <c r="G296" s="835" t="s">
        <v>4446</v>
      </c>
      <c r="H296" s="835" t="s">
        <v>4447</v>
      </c>
      <c r="I296" s="849">
        <v>6.6599998474121094</v>
      </c>
      <c r="J296" s="849">
        <v>20</v>
      </c>
      <c r="K296" s="850">
        <v>133.19999694824219</v>
      </c>
    </row>
    <row r="297" spans="1:11" ht="14.4" customHeight="1" x14ac:dyDescent="0.3">
      <c r="A297" s="831" t="s">
        <v>574</v>
      </c>
      <c r="B297" s="832" t="s">
        <v>575</v>
      </c>
      <c r="C297" s="835" t="s">
        <v>596</v>
      </c>
      <c r="D297" s="863" t="s">
        <v>597</v>
      </c>
      <c r="E297" s="835" t="s">
        <v>4132</v>
      </c>
      <c r="F297" s="863" t="s">
        <v>4133</v>
      </c>
      <c r="G297" s="835" t="s">
        <v>4208</v>
      </c>
      <c r="H297" s="835" t="s">
        <v>4209</v>
      </c>
      <c r="I297" s="849">
        <v>12.279999732971191</v>
      </c>
      <c r="J297" s="849">
        <v>20</v>
      </c>
      <c r="K297" s="850">
        <v>245.60000610351562</v>
      </c>
    </row>
    <row r="298" spans="1:11" ht="14.4" customHeight="1" x14ac:dyDescent="0.3">
      <c r="A298" s="831" t="s">
        <v>574</v>
      </c>
      <c r="B298" s="832" t="s">
        <v>575</v>
      </c>
      <c r="C298" s="835" t="s">
        <v>596</v>
      </c>
      <c r="D298" s="863" t="s">
        <v>597</v>
      </c>
      <c r="E298" s="835" t="s">
        <v>4132</v>
      </c>
      <c r="F298" s="863" t="s">
        <v>4133</v>
      </c>
      <c r="G298" s="835" t="s">
        <v>4210</v>
      </c>
      <c r="H298" s="835" t="s">
        <v>4211</v>
      </c>
      <c r="I298" s="849">
        <v>8.5699996948242187</v>
      </c>
      <c r="J298" s="849">
        <v>20</v>
      </c>
      <c r="K298" s="850">
        <v>171.39999389648437</v>
      </c>
    </row>
    <row r="299" spans="1:11" ht="14.4" customHeight="1" x14ac:dyDescent="0.3">
      <c r="A299" s="831" t="s">
        <v>574</v>
      </c>
      <c r="B299" s="832" t="s">
        <v>575</v>
      </c>
      <c r="C299" s="835" t="s">
        <v>596</v>
      </c>
      <c r="D299" s="863" t="s">
        <v>597</v>
      </c>
      <c r="E299" s="835" t="s">
        <v>4132</v>
      </c>
      <c r="F299" s="863" t="s">
        <v>4133</v>
      </c>
      <c r="G299" s="835" t="s">
        <v>4216</v>
      </c>
      <c r="H299" s="835" t="s">
        <v>4217</v>
      </c>
      <c r="I299" s="849">
        <v>1.0883333683013916</v>
      </c>
      <c r="J299" s="849">
        <v>6000</v>
      </c>
      <c r="K299" s="850">
        <v>6530</v>
      </c>
    </row>
    <row r="300" spans="1:11" ht="14.4" customHeight="1" x14ac:dyDescent="0.3">
      <c r="A300" s="831" t="s">
        <v>574</v>
      </c>
      <c r="B300" s="832" t="s">
        <v>575</v>
      </c>
      <c r="C300" s="835" t="s">
        <v>596</v>
      </c>
      <c r="D300" s="863" t="s">
        <v>597</v>
      </c>
      <c r="E300" s="835" t="s">
        <v>4132</v>
      </c>
      <c r="F300" s="863" t="s">
        <v>4133</v>
      </c>
      <c r="G300" s="835" t="s">
        <v>4218</v>
      </c>
      <c r="H300" s="835" t="s">
        <v>4219</v>
      </c>
      <c r="I300" s="849">
        <v>0.47999998927116394</v>
      </c>
      <c r="J300" s="849">
        <v>600</v>
      </c>
      <c r="K300" s="850">
        <v>288</v>
      </c>
    </row>
    <row r="301" spans="1:11" ht="14.4" customHeight="1" x14ac:dyDescent="0.3">
      <c r="A301" s="831" t="s">
        <v>574</v>
      </c>
      <c r="B301" s="832" t="s">
        <v>575</v>
      </c>
      <c r="C301" s="835" t="s">
        <v>596</v>
      </c>
      <c r="D301" s="863" t="s">
        <v>597</v>
      </c>
      <c r="E301" s="835" t="s">
        <v>4132</v>
      </c>
      <c r="F301" s="863" t="s">
        <v>4133</v>
      </c>
      <c r="G301" s="835" t="s">
        <v>4220</v>
      </c>
      <c r="H301" s="835" t="s">
        <v>4221</v>
      </c>
      <c r="I301" s="849">
        <v>1.6739999532699585</v>
      </c>
      <c r="J301" s="849">
        <v>5000</v>
      </c>
      <c r="K301" s="850">
        <v>8370</v>
      </c>
    </row>
    <row r="302" spans="1:11" ht="14.4" customHeight="1" x14ac:dyDescent="0.3">
      <c r="A302" s="831" t="s">
        <v>574</v>
      </c>
      <c r="B302" s="832" t="s">
        <v>575</v>
      </c>
      <c r="C302" s="835" t="s">
        <v>596</v>
      </c>
      <c r="D302" s="863" t="s">
        <v>597</v>
      </c>
      <c r="E302" s="835" t="s">
        <v>4132</v>
      </c>
      <c r="F302" s="863" t="s">
        <v>4133</v>
      </c>
      <c r="G302" s="835" t="s">
        <v>4222</v>
      </c>
      <c r="H302" s="835" t="s">
        <v>4223</v>
      </c>
      <c r="I302" s="849">
        <v>0.67000001668930054</v>
      </c>
      <c r="J302" s="849">
        <v>3500</v>
      </c>
      <c r="K302" s="850">
        <v>2345.0000076293945</v>
      </c>
    </row>
    <row r="303" spans="1:11" ht="14.4" customHeight="1" x14ac:dyDescent="0.3">
      <c r="A303" s="831" t="s">
        <v>574</v>
      </c>
      <c r="B303" s="832" t="s">
        <v>575</v>
      </c>
      <c r="C303" s="835" t="s">
        <v>596</v>
      </c>
      <c r="D303" s="863" t="s">
        <v>597</v>
      </c>
      <c r="E303" s="835" t="s">
        <v>4132</v>
      </c>
      <c r="F303" s="863" t="s">
        <v>4133</v>
      </c>
      <c r="G303" s="835" t="s">
        <v>4224</v>
      </c>
      <c r="H303" s="835" t="s">
        <v>4225</v>
      </c>
      <c r="I303" s="849">
        <v>1.5</v>
      </c>
      <c r="J303" s="849">
        <v>1000</v>
      </c>
      <c r="K303" s="850">
        <v>1500</v>
      </c>
    </row>
    <row r="304" spans="1:11" ht="14.4" customHeight="1" x14ac:dyDescent="0.3">
      <c r="A304" s="831" t="s">
        <v>574</v>
      </c>
      <c r="B304" s="832" t="s">
        <v>575</v>
      </c>
      <c r="C304" s="835" t="s">
        <v>596</v>
      </c>
      <c r="D304" s="863" t="s">
        <v>597</v>
      </c>
      <c r="E304" s="835" t="s">
        <v>4132</v>
      </c>
      <c r="F304" s="863" t="s">
        <v>4133</v>
      </c>
      <c r="G304" s="835" t="s">
        <v>4230</v>
      </c>
      <c r="H304" s="835" t="s">
        <v>4231</v>
      </c>
      <c r="I304" s="849">
        <v>9.4366664886474609</v>
      </c>
      <c r="J304" s="849">
        <v>500</v>
      </c>
      <c r="K304" s="850">
        <v>4718</v>
      </c>
    </row>
    <row r="305" spans="1:11" ht="14.4" customHeight="1" x14ac:dyDescent="0.3">
      <c r="A305" s="831" t="s">
        <v>574</v>
      </c>
      <c r="B305" s="832" t="s">
        <v>575</v>
      </c>
      <c r="C305" s="835" t="s">
        <v>596</v>
      </c>
      <c r="D305" s="863" t="s">
        <v>597</v>
      </c>
      <c r="E305" s="835" t="s">
        <v>4132</v>
      </c>
      <c r="F305" s="863" t="s">
        <v>4133</v>
      </c>
      <c r="G305" s="835" t="s">
        <v>4396</v>
      </c>
      <c r="H305" s="835" t="s">
        <v>4397</v>
      </c>
      <c r="I305" s="849">
        <v>17.902499675750732</v>
      </c>
      <c r="J305" s="849">
        <v>600</v>
      </c>
      <c r="K305" s="850">
        <v>10739</v>
      </c>
    </row>
    <row r="306" spans="1:11" ht="14.4" customHeight="1" x14ac:dyDescent="0.3">
      <c r="A306" s="831" t="s">
        <v>574</v>
      </c>
      <c r="B306" s="832" t="s">
        <v>575</v>
      </c>
      <c r="C306" s="835" t="s">
        <v>596</v>
      </c>
      <c r="D306" s="863" t="s">
        <v>597</v>
      </c>
      <c r="E306" s="835" t="s">
        <v>4132</v>
      </c>
      <c r="F306" s="863" t="s">
        <v>4133</v>
      </c>
      <c r="G306" s="835" t="s">
        <v>4232</v>
      </c>
      <c r="H306" s="835" t="s">
        <v>4233</v>
      </c>
      <c r="I306" s="849">
        <v>1.5499999523162842</v>
      </c>
      <c r="J306" s="849">
        <v>100</v>
      </c>
      <c r="K306" s="850">
        <v>155</v>
      </c>
    </row>
    <row r="307" spans="1:11" ht="14.4" customHeight="1" x14ac:dyDescent="0.3">
      <c r="A307" s="831" t="s">
        <v>574</v>
      </c>
      <c r="B307" s="832" t="s">
        <v>575</v>
      </c>
      <c r="C307" s="835" t="s">
        <v>596</v>
      </c>
      <c r="D307" s="863" t="s">
        <v>597</v>
      </c>
      <c r="E307" s="835" t="s">
        <v>4132</v>
      </c>
      <c r="F307" s="863" t="s">
        <v>4133</v>
      </c>
      <c r="G307" s="835" t="s">
        <v>4234</v>
      </c>
      <c r="H307" s="835" t="s">
        <v>4235</v>
      </c>
      <c r="I307" s="849">
        <v>1.5499999523162842</v>
      </c>
      <c r="J307" s="849">
        <v>1100</v>
      </c>
      <c r="K307" s="850">
        <v>1705</v>
      </c>
    </row>
    <row r="308" spans="1:11" ht="14.4" customHeight="1" x14ac:dyDescent="0.3">
      <c r="A308" s="831" t="s">
        <v>574</v>
      </c>
      <c r="B308" s="832" t="s">
        <v>575</v>
      </c>
      <c r="C308" s="835" t="s">
        <v>596</v>
      </c>
      <c r="D308" s="863" t="s">
        <v>597</v>
      </c>
      <c r="E308" s="835" t="s">
        <v>4132</v>
      </c>
      <c r="F308" s="863" t="s">
        <v>4133</v>
      </c>
      <c r="G308" s="835" t="s">
        <v>4236</v>
      </c>
      <c r="H308" s="835" t="s">
        <v>4237</v>
      </c>
      <c r="I308" s="849">
        <v>6.2300000190734863</v>
      </c>
      <c r="J308" s="849">
        <v>30</v>
      </c>
      <c r="K308" s="850">
        <v>186.89999389648437</v>
      </c>
    </row>
    <row r="309" spans="1:11" ht="14.4" customHeight="1" x14ac:dyDescent="0.3">
      <c r="A309" s="831" t="s">
        <v>574</v>
      </c>
      <c r="B309" s="832" t="s">
        <v>575</v>
      </c>
      <c r="C309" s="835" t="s">
        <v>596</v>
      </c>
      <c r="D309" s="863" t="s">
        <v>597</v>
      </c>
      <c r="E309" s="835" t="s">
        <v>4132</v>
      </c>
      <c r="F309" s="863" t="s">
        <v>4133</v>
      </c>
      <c r="G309" s="835" t="s">
        <v>4448</v>
      </c>
      <c r="H309" s="835" t="s">
        <v>4449</v>
      </c>
      <c r="I309" s="849">
        <v>95.589996337890625</v>
      </c>
      <c r="J309" s="849">
        <v>1</v>
      </c>
      <c r="K309" s="850">
        <v>95.589996337890625</v>
      </c>
    </row>
    <row r="310" spans="1:11" ht="14.4" customHeight="1" x14ac:dyDescent="0.3">
      <c r="A310" s="831" t="s">
        <v>574</v>
      </c>
      <c r="B310" s="832" t="s">
        <v>575</v>
      </c>
      <c r="C310" s="835" t="s">
        <v>596</v>
      </c>
      <c r="D310" s="863" t="s">
        <v>597</v>
      </c>
      <c r="E310" s="835" t="s">
        <v>4132</v>
      </c>
      <c r="F310" s="863" t="s">
        <v>4133</v>
      </c>
      <c r="G310" s="835" t="s">
        <v>4240</v>
      </c>
      <c r="H310" s="835" t="s">
        <v>4241</v>
      </c>
      <c r="I310" s="849">
        <v>1.0299999713897705</v>
      </c>
      <c r="J310" s="849">
        <v>225</v>
      </c>
      <c r="K310" s="850">
        <v>231.75</v>
      </c>
    </row>
    <row r="311" spans="1:11" ht="14.4" customHeight="1" x14ac:dyDescent="0.3">
      <c r="A311" s="831" t="s">
        <v>574</v>
      </c>
      <c r="B311" s="832" t="s">
        <v>575</v>
      </c>
      <c r="C311" s="835" t="s">
        <v>596</v>
      </c>
      <c r="D311" s="863" t="s">
        <v>597</v>
      </c>
      <c r="E311" s="835" t="s">
        <v>4132</v>
      </c>
      <c r="F311" s="863" t="s">
        <v>4133</v>
      </c>
      <c r="G311" s="835" t="s">
        <v>4450</v>
      </c>
      <c r="H311" s="835" t="s">
        <v>4451</v>
      </c>
      <c r="I311" s="849">
        <v>7.5999999046325684</v>
      </c>
      <c r="J311" s="849">
        <v>1200</v>
      </c>
      <c r="K311" s="850">
        <v>9118.800048828125</v>
      </c>
    </row>
    <row r="312" spans="1:11" ht="14.4" customHeight="1" x14ac:dyDescent="0.3">
      <c r="A312" s="831" t="s">
        <v>574</v>
      </c>
      <c r="B312" s="832" t="s">
        <v>575</v>
      </c>
      <c r="C312" s="835" t="s">
        <v>596</v>
      </c>
      <c r="D312" s="863" t="s">
        <v>597</v>
      </c>
      <c r="E312" s="835" t="s">
        <v>4132</v>
      </c>
      <c r="F312" s="863" t="s">
        <v>4133</v>
      </c>
      <c r="G312" s="835" t="s">
        <v>4246</v>
      </c>
      <c r="H312" s="835" t="s">
        <v>4247</v>
      </c>
      <c r="I312" s="849">
        <v>0.4699999988079071</v>
      </c>
      <c r="J312" s="849">
        <v>3100</v>
      </c>
      <c r="K312" s="850">
        <v>1457</v>
      </c>
    </row>
    <row r="313" spans="1:11" ht="14.4" customHeight="1" x14ac:dyDescent="0.3">
      <c r="A313" s="831" t="s">
        <v>574</v>
      </c>
      <c r="B313" s="832" t="s">
        <v>575</v>
      </c>
      <c r="C313" s="835" t="s">
        <v>596</v>
      </c>
      <c r="D313" s="863" t="s">
        <v>597</v>
      </c>
      <c r="E313" s="835" t="s">
        <v>4132</v>
      </c>
      <c r="F313" s="863" t="s">
        <v>4133</v>
      </c>
      <c r="G313" s="835" t="s">
        <v>4254</v>
      </c>
      <c r="H313" s="835" t="s">
        <v>4255</v>
      </c>
      <c r="I313" s="849">
        <v>1.9880000114440919</v>
      </c>
      <c r="J313" s="849">
        <v>650</v>
      </c>
      <c r="K313" s="850">
        <v>1291.5</v>
      </c>
    </row>
    <row r="314" spans="1:11" ht="14.4" customHeight="1" x14ac:dyDescent="0.3">
      <c r="A314" s="831" t="s">
        <v>574</v>
      </c>
      <c r="B314" s="832" t="s">
        <v>575</v>
      </c>
      <c r="C314" s="835" t="s">
        <v>596</v>
      </c>
      <c r="D314" s="863" t="s">
        <v>597</v>
      </c>
      <c r="E314" s="835" t="s">
        <v>4132</v>
      </c>
      <c r="F314" s="863" t="s">
        <v>4133</v>
      </c>
      <c r="G314" s="835" t="s">
        <v>4256</v>
      </c>
      <c r="H314" s="835" t="s">
        <v>4257</v>
      </c>
      <c r="I314" s="849">
        <v>2.7000000476837158</v>
      </c>
      <c r="J314" s="849">
        <v>250</v>
      </c>
      <c r="K314" s="850">
        <v>675</v>
      </c>
    </row>
    <row r="315" spans="1:11" ht="14.4" customHeight="1" x14ac:dyDescent="0.3">
      <c r="A315" s="831" t="s">
        <v>574</v>
      </c>
      <c r="B315" s="832" t="s">
        <v>575</v>
      </c>
      <c r="C315" s="835" t="s">
        <v>596</v>
      </c>
      <c r="D315" s="863" t="s">
        <v>597</v>
      </c>
      <c r="E315" s="835" t="s">
        <v>4132</v>
      </c>
      <c r="F315" s="863" t="s">
        <v>4133</v>
      </c>
      <c r="G315" s="835" t="s">
        <v>4452</v>
      </c>
      <c r="H315" s="835" t="s">
        <v>4453</v>
      </c>
      <c r="I315" s="849">
        <v>3.0799999237060547</v>
      </c>
      <c r="J315" s="849">
        <v>200</v>
      </c>
      <c r="K315" s="850">
        <v>616</v>
      </c>
    </row>
    <row r="316" spans="1:11" ht="14.4" customHeight="1" x14ac:dyDescent="0.3">
      <c r="A316" s="831" t="s">
        <v>574</v>
      </c>
      <c r="B316" s="832" t="s">
        <v>575</v>
      </c>
      <c r="C316" s="835" t="s">
        <v>596</v>
      </c>
      <c r="D316" s="863" t="s">
        <v>597</v>
      </c>
      <c r="E316" s="835" t="s">
        <v>4132</v>
      </c>
      <c r="F316" s="863" t="s">
        <v>4133</v>
      </c>
      <c r="G316" s="835" t="s">
        <v>4262</v>
      </c>
      <c r="H316" s="835" t="s">
        <v>4263</v>
      </c>
      <c r="I316" s="849">
        <v>2.1650000810623169</v>
      </c>
      <c r="J316" s="849">
        <v>300</v>
      </c>
      <c r="K316" s="850">
        <v>649.5</v>
      </c>
    </row>
    <row r="317" spans="1:11" ht="14.4" customHeight="1" x14ac:dyDescent="0.3">
      <c r="A317" s="831" t="s">
        <v>574</v>
      </c>
      <c r="B317" s="832" t="s">
        <v>575</v>
      </c>
      <c r="C317" s="835" t="s">
        <v>596</v>
      </c>
      <c r="D317" s="863" t="s">
        <v>597</v>
      </c>
      <c r="E317" s="835" t="s">
        <v>4132</v>
      </c>
      <c r="F317" s="863" t="s">
        <v>4133</v>
      </c>
      <c r="G317" s="835" t="s">
        <v>4264</v>
      </c>
      <c r="H317" s="835" t="s">
        <v>4265</v>
      </c>
      <c r="I317" s="849">
        <v>4.7800002098083496</v>
      </c>
      <c r="J317" s="849">
        <v>30</v>
      </c>
      <c r="K317" s="850">
        <v>143.39999389648438</v>
      </c>
    </row>
    <row r="318" spans="1:11" ht="14.4" customHeight="1" x14ac:dyDescent="0.3">
      <c r="A318" s="831" t="s">
        <v>574</v>
      </c>
      <c r="B318" s="832" t="s">
        <v>575</v>
      </c>
      <c r="C318" s="835" t="s">
        <v>596</v>
      </c>
      <c r="D318" s="863" t="s">
        <v>597</v>
      </c>
      <c r="E318" s="835" t="s">
        <v>4132</v>
      </c>
      <c r="F318" s="863" t="s">
        <v>4133</v>
      </c>
      <c r="G318" s="835" t="s">
        <v>4270</v>
      </c>
      <c r="H318" s="835" t="s">
        <v>4271</v>
      </c>
      <c r="I318" s="849">
        <v>21.239999771118164</v>
      </c>
      <c r="J318" s="849">
        <v>20</v>
      </c>
      <c r="K318" s="850">
        <v>424.79998779296875</v>
      </c>
    </row>
    <row r="319" spans="1:11" ht="14.4" customHeight="1" x14ac:dyDescent="0.3">
      <c r="A319" s="831" t="s">
        <v>574</v>
      </c>
      <c r="B319" s="832" t="s">
        <v>575</v>
      </c>
      <c r="C319" s="835" t="s">
        <v>596</v>
      </c>
      <c r="D319" s="863" t="s">
        <v>597</v>
      </c>
      <c r="E319" s="835" t="s">
        <v>4132</v>
      </c>
      <c r="F319" s="863" t="s">
        <v>4133</v>
      </c>
      <c r="G319" s="835" t="s">
        <v>4454</v>
      </c>
      <c r="H319" s="835" t="s">
        <v>4455</v>
      </c>
      <c r="I319" s="849">
        <v>435.60000610351562</v>
      </c>
      <c r="J319" s="849">
        <v>2</v>
      </c>
      <c r="K319" s="850">
        <v>871.20001220703125</v>
      </c>
    </row>
    <row r="320" spans="1:11" ht="14.4" customHeight="1" x14ac:dyDescent="0.3">
      <c r="A320" s="831" t="s">
        <v>574</v>
      </c>
      <c r="B320" s="832" t="s">
        <v>575</v>
      </c>
      <c r="C320" s="835" t="s">
        <v>596</v>
      </c>
      <c r="D320" s="863" t="s">
        <v>597</v>
      </c>
      <c r="E320" s="835" t="s">
        <v>4272</v>
      </c>
      <c r="F320" s="863" t="s">
        <v>4273</v>
      </c>
      <c r="G320" s="835" t="s">
        <v>4274</v>
      </c>
      <c r="H320" s="835" t="s">
        <v>4275</v>
      </c>
      <c r="I320" s="849">
        <v>10.161666552225748</v>
      </c>
      <c r="J320" s="849">
        <v>2200</v>
      </c>
      <c r="K320" s="850">
        <v>22356.5</v>
      </c>
    </row>
    <row r="321" spans="1:11" ht="14.4" customHeight="1" x14ac:dyDescent="0.3">
      <c r="A321" s="831" t="s">
        <v>574</v>
      </c>
      <c r="B321" s="832" t="s">
        <v>575</v>
      </c>
      <c r="C321" s="835" t="s">
        <v>596</v>
      </c>
      <c r="D321" s="863" t="s">
        <v>597</v>
      </c>
      <c r="E321" s="835" t="s">
        <v>4272</v>
      </c>
      <c r="F321" s="863" t="s">
        <v>4273</v>
      </c>
      <c r="G321" s="835" t="s">
        <v>4408</v>
      </c>
      <c r="H321" s="835" t="s">
        <v>4409</v>
      </c>
      <c r="I321" s="849">
        <v>7</v>
      </c>
      <c r="J321" s="849">
        <v>100</v>
      </c>
      <c r="K321" s="850">
        <v>700</v>
      </c>
    </row>
    <row r="322" spans="1:11" ht="14.4" customHeight="1" x14ac:dyDescent="0.3">
      <c r="A322" s="831" t="s">
        <v>574</v>
      </c>
      <c r="B322" s="832" t="s">
        <v>575</v>
      </c>
      <c r="C322" s="835" t="s">
        <v>596</v>
      </c>
      <c r="D322" s="863" t="s">
        <v>597</v>
      </c>
      <c r="E322" s="835" t="s">
        <v>4278</v>
      </c>
      <c r="F322" s="863" t="s">
        <v>4279</v>
      </c>
      <c r="G322" s="835" t="s">
        <v>4282</v>
      </c>
      <c r="H322" s="835" t="s">
        <v>4283</v>
      </c>
      <c r="I322" s="849">
        <v>0.47999998927116394</v>
      </c>
      <c r="J322" s="849">
        <v>900</v>
      </c>
      <c r="K322" s="850">
        <v>432</v>
      </c>
    </row>
    <row r="323" spans="1:11" ht="14.4" customHeight="1" x14ac:dyDescent="0.3">
      <c r="A323" s="831" t="s">
        <v>574</v>
      </c>
      <c r="B323" s="832" t="s">
        <v>575</v>
      </c>
      <c r="C323" s="835" t="s">
        <v>596</v>
      </c>
      <c r="D323" s="863" t="s">
        <v>597</v>
      </c>
      <c r="E323" s="835" t="s">
        <v>4278</v>
      </c>
      <c r="F323" s="863" t="s">
        <v>4279</v>
      </c>
      <c r="G323" s="835" t="s">
        <v>4286</v>
      </c>
      <c r="H323" s="835" t="s">
        <v>4287</v>
      </c>
      <c r="I323" s="849">
        <v>0.54250001907348633</v>
      </c>
      <c r="J323" s="849">
        <v>4500</v>
      </c>
      <c r="K323" s="850">
        <v>2445</v>
      </c>
    </row>
    <row r="324" spans="1:11" ht="14.4" customHeight="1" x14ac:dyDescent="0.3">
      <c r="A324" s="831" t="s">
        <v>574</v>
      </c>
      <c r="B324" s="832" t="s">
        <v>575</v>
      </c>
      <c r="C324" s="835" t="s">
        <v>596</v>
      </c>
      <c r="D324" s="863" t="s">
        <v>597</v>
      </c>
      <c r="E324" s="835" t="s">
        <v>4278</v>
      </c>
      <c r="F324" s="863" t="s">
        <v>4279</v>
      </c>
      <c r="G324" s="835" t="s">
        <v>4456</v>
      </c>
      <c r="H324" s="835" t="s">
        <v>4457</v>
      </c>
      <c r="I324" s="849">
        <v>4.0100002288818359</v>
      </c>
      <c r="J324" s="849">
        <v>400</v>
      </c>
      <c r="K324" s="850">
        <v>1602.0400390625</v>
      </c>
    </row>
    <row r="325" spans="1:11" ht="14.4" customHeight="1" x14ac:dyDescent="0.3">
      <c r="A325" s="831" t="s">
        <v>574</v>
      </c>
      <c r="B325" s="832" t="s">
        <v>575</v>
      </c>
      <c r="C325" s="835" t="s">
        <v>596</v>
      </c>
      <c r="D325" s="863" t="s">
        <v>597</v>
      </c>
      <c r="E325" s="835" t="s">
        <v>4290</v>
      </c>
      <c r="F325" s="863" t="s">
        <v>4291</v>
      </c>
      <c r="G325" s="835" t="s">
        <v>4292</v>
      </c>
      <c r="H325" s="835" t="s">
        <v>4293</v>
      </c>
      <c r="I325" s="849">
        <v>15.729999542236328</v>
      </c>
      <c r="J325" s="849">
        <v>90</v>
      </c>
      <c r="K325" s="850">
        <v>1415.7000122070312</v>
      </c>
    </row>
    <row r="326" spans="1:11" ht="14.4" customHeight="1" x14ac:dyDescent="0.3">
      <c r="A326" s="831" t="s">
        <v>574</v>
      </c>
      <c r="B326" s="832" t="s">
        <v>575</v>
      </c>
      <c r="C326" s="835" t="s">
        <v>596</v>
      </c>
      <c r="D326" s="863" t="s">
        <v>597</v>
      </c>
      <c r="E326" s="835" t="s">
        <v>4290</v>
      </c>
      <c r="F326" s="863" t="s">
        <v>4291</v>
      </c>
      <c r="G326" s="835" t="s">
        <v>4458</v>
      </c>
      <c r="H326" s="835" t="s">
        <v>4459</v>
      </c>
      <c r="I326" s="849">
        <v>7.0199999809265137</v>
      </c>
      <c r="J326" s="849">
        <v>100</v>
      </c>
      <c r="K326" s="850">
        <v>702</v>
      </c>
    </row>
    <row r="327" spans="1:11" ht="14.4" customHeight="1" x14ac:dyDescent="0.3">
      <c r="A327" s="831" t="s">
        <v>574</v>
      </c>
      <c r="B327" s="832" t="s">
        <v>575</v>
      </c>
      <c r="C327" s="835" t="s">
        <v>596</v>
      </c>
      <c r="D327" s="863" t="s">
        <v>597</v>
      </c>
      <c r="E327" s="835" t="s">
        <v>4290</v>
      </c>
      <c r="F327" s="863" t="s">
        <v>4291</v>
      </c>
      <c r="G327" s="835" t="s">
        <v>4460</v>
      </c>
      <c r="H327" s="835" t="s">
        <v>4461</v>
      </c>
      <c r="I327" s="849">
        <v>7.0199999809265137</v>
      </c>
      <c r="J327" s="849">
        <v>100</v>
      </c>
      <c r="K327" s="850">
        <v>702</v>
      </c>
    </row>
    <row r="328" spans="1:11" ht="14.4" customHeight="1" x14ac:dyDescent="0.3">
      <c r="A328" s="831" t="s">
        <v>574</v>
      </c>
      <c r="B328" s="832" t="s">
        <v>575</v>
      </c>
      <c r="C328" s="835" t="s">
        <v>596</v>
      </c>
      <c r="D328" s="863" t="s">
        <v>597</v>
      </c>
      <c r="E328" s="835" t="s">
        <v>4290</v>
      </c>
      <c r="F328" s="863" t="s">
        <v>4291</v>
      </c>
      <c r="G328" s="835" t="s">
        <v>4296</v>
      </c>
      <c r="H328" s="835" t="s">
        <v>4297</v>
      </c>
      <c r="I328" s="849">
        <v>0.62999999523162842</v>
      </c>
      <c r="J328" s="849">
        <v>4800</v>
      </c>
      <c r="K328" s="850">
        <v>3024</v>
      </c>
    </row>
    <row r="329" spans="1:11" ht="14.4" customHeight="1" x14ac:dyDescent="0.3">
      <c r="A329" s="831" t="s">
        <v>574</v>
      </c>
      <c r="B329" s="832" t="s">
        <v>575</v>
      </c>
      <c r="C329" s="835" t="s">
        <v>596</v>
      </c>
      <c r="D329" s="863" t="s">
        <v>597</v>
      </c>
      <c r="E329" s="835" t="s">
        <v>4290</v>
      </c>
      <c r="F329" s="863" t="s">
        <v>4291</v>
      </c>
      <c r="G329" s="835" t="s">
        <v>4298</v>
      </c>
      <c r="H329" s="835" t="s">
        <v>4299</v>
      </c>
      <c r="I329" s="849">
        <v>0.62999999523162842</v>
      </c>
      <c r="J329" s="849">
        <v>24000</v>
      </c>
      <c r="K329" s="850">
        <v>15120</v>
      </c>
    </row>
    <row r="330" spans="1:11" ht="14.4" customHeight="1" x14ac:dyDescent="0.3">
      <c r="A330" s="831" t="s">
        <v>574</v>
      </c>
      <c r="B330" s="832" t="s">
        <v>575</v>
      </c>
      <c r="C330" s="835" t="s">
        <v>596</v>
      </c>
      <c r="D330" s="863" t="s">
        <v>597</v>
      </c>
      <c r="E330" s="835" t="s">
        <v>4300</v>
      </c>
      <c r="F330" s="863" t="s">
        <v>4301</v>
      </c>
      <c r="G330" s="835" t="s">
        <v>4412</v>
      </c>
      <c r="H330" s="835" t="s">
        <v>4413</v>
      </c>
      <c r="I330" s="849">
        <v>267.78200073242186</v>
      </c>
      <c r="J330" s="849">
        <v>107</v>
      </c>
      <c r="K330" s="850">
        <v>28652.659912109375</v>
      </c>
    </row>
    <row r="331" spans="1:11" ht="14.4" customHeight="1" x14ac:dyDescent="0.3">
      <c r="A331" s="831" t="s">
        <v>574</v>
      </c>
      <c r="B331" s="832" t="s">
        <v>575</v>
      </c>
      <c r="C331" s="835" t="s">
        <v>596</v>
      </c>
      <c r="D331" s="863" t="s">
        <v>597</v>
      </c>
      <c r="E331" s="835" t="s">
        <v>4304</v>
      </c>
      <c r="F331" s="863" t="s">
        <v>4305</v>
      </c>
      <c r="G331" s="835" t="s">
        <v>4462</v>
      </c>
      <c r="H331" s="835" t="s">
        <v>4463</v>
      </c>
      <c r="I331" s="849">
        <v>3.9300000667572021</v>
      </c>
      <c r="J331" s="849">
        <v>200</v>
      </c>
      <c r="K331" s="850">
        <v>786.54002380371094</v>
      </c>
    </row>
    <row r="332" spans="1:11" ht="14.4" customHeight="1" x14ac:dyDescent="0.3">
      <c r="A332" s="831" t="s">
        <v>574</v>
      </c>
      <c r="B332" s="832" t="s">
        <v>575</v>
      </c>
      <c r="C332" s="835" t="s">
        <v>596</v>
      </c>
      <c r="D332" s="863" t="s">
        <v>597</v>
      </c>
      <c r="E332" s="835" t="s">
        <v>4304</v>
      </c>
      <c r="F332" s="863" t="s">
        <v>4305</v>
      </c>
      <c r="G332" s="835" t="s">
        <v>4464</v>
      </c>
      <c r="H332" s="835" t="s">
        <v>4465</v>
      </c>
      <c r="I332" s="849">
        <v>16.780000686645508</v>
      </c>
      <c r="J332" s="849">
        <v>5</v>
      </c>
      <c r="K332" s="850">
        <v>83.900001525878906</v>
      </c>
    </row>
    <row r="333" spans="1:11" ht="14.4" customHeight="1" x14ac:dyDescent="0.3">
      <c r="A333" s="831" t="s">
        <v>574</v>
      </c>
      <c r="B333" s="832" t="s">
        <v>575</v>
      </c>
      <c r="C333" s="835" t="s">
        <v>599</v>
      </c>
      <c r="D333" s="863" t="s">
        <v>600</v>
      </c>
      <c r="E333" s="835" t="s">
        <v>4052</v>
      </c>
      <c r="F333" s="863" t="s">
        <v>4053</v>
      </c>
      <c r="G333" s="835" t="s">
        <v>4466</v>
      </c>
      <c r="H333" s="835" t="s">
        <v>4467</v>
      </c>
      <c r="I333" s="849">
        <v>0.97500002384185791</v>
      </c>
      <c r="J333" s="849">
        <v>6000</v>
      </c>
      <c r="K333" s="850">
        <v>5850</v>
      </c>
    </row>
    <row r="334" spans="1:11" ht="14.4" customHeight="1" x14ac:dyDescent="0.3">
      <c r="A334" s="831" t="s">
        <v>574</v>
      </c>
      <c r="B334" s="832" t="s">
        <v>575</v>
      </c>
      <c r="C334" s="835" t="s">
        <v>599</v>
      </c>
      <c r="D334" s="863" t="s">
        <v>600</v>
      </c>
      <c r="E334" s="835" t="s">
        <v>4052</v>
      </c>
      <c r="F334" s="863" t="s">
        <v>4053</v>
      </c>
      <c r="G334" s="835" t="s">
        <v>4468</v>
      </c>
      <c r="H334" s="835" t="s">
        <v>4469</v>
      </c>
      <c r="I334" s="849">
        <v>1.5</v>
      </c>
      <c r="J334" s="849">
        <v>500</v>
      </c>
      <c r="K334" s="850">
        <v>750</v>
      </c>
    </row>
    <row r="335" spans="1:11" ht="14.4" customHeight="1" x14ac:dyDescent="0.3">
      <c r="A335" s="831" t="s">
        <v>574</v>
      </c>
      <c r="B335" s="832" t="s">
        <v>575</v>
      </c>
      <c r="C335" s="835" t="s">
        <v>599</v>
      </c>
      <c r="D335" s="863" t="s">
        <v>600</v>
      </c>
      <c r="E335" s="835" t="s">
        <v>4052</v>
      </c>
      <c r="F335" s="863" t="s">
        <v>4053</v>
      </c>
      <c r="G335" s="835" t="s">
        <v>4470</v>
      </c>
      <c r="H335" s="835" t="s">
        <v>4471</v>
      </c>
      <c r="I335" s="849">
        <v>0.81000000238418579</v>
      </c>
      <c r="J335" s="849">
        <v>500</v>
      </c>
      <c r="K335" s="850">
        <v>405.47999572753906</v>
      </c>
    </row>
    <row r="336" spans="1:11" ht="14.4" customHeight="1" x14ac:dyDescent="0.3">
      <c r="A336" s="831" t="s">
        <v>574</v>
      </c>
      <c r="B336" s="832" t="s">
        <v>575</v>
      </c>
      <c r="C336" s="835" t="s">
        <v>599</v>
      </c>
      <c r="D336" s="863" t="s">
        <v>600</v>
      </c>
      <c r="E336" s="835" t="s">
        <v>4052</v>
      </c>
      <c r="F336" s="863" t="s">
        <v>4053</v>
      </c>
      <c r="G336" s="835" t="s">
        <v>4472</v>
      </c>
      <c r="H336" s="835" t="s">
        <v>4473</v>
      </c>
      <c r="I336" s="849">
        <v>0.5899999737739563</v>
      </c>
      <c r="J336" s="849">
        <v>6000</v>
      </c>
      <c r="K336" s="850">
        <v>3540</v>
      </c>
    </row>
    <row r="337" spans="1:11" ht="14.4" customHeight="1" x14ac:dyDescent="0.3">
      <c r="A337" s="831" t="s">
        <v>574</v>
      </c>
      <c r="B337" s="832" t="s">
        <v>575</v>
      </c>
      <c r="C337" s="835" t="s">
        <v>599</v>
      </c>
      <c r="D337" s="863" t="s">
        <v>600</v>
      </c>
      <c r="E337" s="835" t="s">
        <v>4052</v>
      </c>
      <c r="F337" s="863" t="s">
        <v>4053</v>
      </c>
      <c r="G337" s="835" t="s">
        <v>4328</v>
      </c>
      <c r="H337" s="835" t="s">
        <v>4329</v>
      </c>
      <c r="I337" s="849">
        <v>0.43999999761581421</v>
      </c>
      <c r="J337" s="849">
        <v>6300</v>
      </c>
      <c r="K337" s="850">
        <v>2771.8999938964844</v>
      </c>
    </row>
    <row r="338" spans="1:11" ht="14.4" customHeight="1" x14ac:dyDescent="0.3">
      <c r="A338" s="831" t="s">
        <v>574</v>
      </c>
      <c r="B338" s="832" t="s">
        <v>575</v>
      </c>
      <c r="C338" s="835" t="s">
        <v>599</v>
      </c>
      <c r="D338" s="863" t="s">
        <v>600</v>
      </c>
      <c r="E338" s="835" t="s">
        <v>4052</v>
      </c>
      <c r="F338" s="863" t="s">
        <v>4053</v>
      </c>
      <c r="G338" s="835" t="s">
        <v>4422</v>
      </c>
      <c r="H338" s="835" t="s">
        <v>4423</v>
      </c>
      <c r="I338" s="849">
        <v>2.0499999523162842</v>
      </c>
      <c r="J338" s="849">
        <v>500</v>
      </c>
      <c r="K338" s="850">
        <v>1026.3699951171875</v>
      </c>
    </row>
    <row r="339" spans="1:11" ht="14.4" customHeight="1" x14ac:dyDescent="0.3">
      <c r="A339" s="831" t="s">
        <v>574</v>
      </c>
      <c r="B339" s="832" t="s">
        <v>575</v>
      </c>
      <c r="C339" s="835" t="s">
        <v>599</v>
      </c>
      <c r="D339" s="863" t="s">
        <v>600</v>
      </c>
      <c r="E339" s="835" t="s">
        <v>4052</v>
      </c>
      <c r="F339" s="863" t="s">
        <v>4053</v>
      </c>
      <c r="G339" s="835" t="s">
        <v>4474</v>
      </c>
      <c r="H339" s="835" t="s">
        <v>4475</v>
      </c>
      <c r="I339" s="849">
        <v>164.22000122070312</v>
      </c>
      <c r="J339" s="849">
        <v>3</v>
      </c>
      <c r="K339" s="850">
        <v>492.66000366210937</v>
      </c>
    </row>
    <row r="340" spans="1:11" ht="14.4" customHeight="1" x14ac:dyDescent="0.3">
      <c r="A340" s="831" t="s">
        <v>574</v>
      </c>
      <c r="B340" s="832" t="s">
        <v>575</v>
      </c>
      <c r="C340" s="835" t="s">
        <v>599</v>
      </c>
      <c r="D340" s="863" t="s">
        <v>600</v>
      </c>
      <c r="E340" s="835" t="s">
        <v>4052</v>
      </c>
      <c r="F340" s="863" t="s">
        <v>4053</v>
      </c>
      <c r="G340" s="835" t="s">
        <v>4476</v>
      </c>
      <c r="H340" s="835" t="s">
        <v>4477</v>
      </c>
      <c r="I340" s="849">
        <v>105.62999725341797</v>
      </c>
      <c r="J340" s="849">
        <v>2</v>
      </c>
      <c r="K340" s="850">
        <v>211.25999450683594</v>
      </c>
    </row>
    <row r="341" spans="1:11" ht="14.4" customHeight="1" x14ac:dyDescent="0.3">
      <c r="A341" s="831" t="s">
        <v>574</v>
      </c>
      <c r="B341" s="832" t="s">
        <v>575</v>
      </c>
      <c r="C341" s="835" t="s">
        <v>599</v>
      </c>
      <c r="D341" s="863" t="s">
        <v>600</v>
      </c>
      <c r="E341" s="835" t="s">
        <v>4052</v>
      </c>
      <c r="F341" s="863" t="s">
        <v>4053</v>
      </c>
      <c r="G341" s="835" t="s">
        <v>4076</v>
      </c>
      <c r="H341" s="835" t="s">
        <v>4077</v>
      </c>
      <c r="I341" s="849">
        <v>63.590000152587891</v>
      </c>
      <c r="J341" s="849">
        <v>20</v>
      </c>
      <c r="K341" s="850">
        <v>1271.800048828125</v>
      </c>
    </row>
    <row r="342" spans="1:11" ht="14.4" customHeight="1" x14ac:dyDescent="0.3">
      <c r="A342" s="831" t="s">
        <v>574</v>
      </c>
      <c r="B342" s="832" t="s">
        <v>575</v>
      </c>
      <c r="C342" s="835" t="s">
        <v>599</v>
      </c>
      <c r="D342" s="863" t="s">
        <v>600</v>
      </c>
      <c r="E342" s="835" t="s">
        <v>4052</v>
      </c>
      <c r="F342" s="863" t="s">
        <v>4053</v>
      </c>
      <c r="G342" s="835" t="s">
        <v>4478</v>
      </c>
      <c r="H342" s="835" t="s">
        <v>4479</v>
      </c>
      <c r="I342" s="849">
        <v>98.410003662109375</v>
      </c>
      <c r="J342" s="849">
        <v>5</v>
      </c>
      <c r="K342" s="850">
        <v>492.04998779296875</v>
      </c>
    </row>
    <row r="343" spans="1:11" ht="14.4" customHeight="1" x14ac:dyDescent="0.3">
      <c r="A343" s="831" t="s">
        <v>574</v>
      </c>
      <c r="B343" s="832" t="s">
        <v>575</v>
      </c>
      <c r="C343" s="835" t="s">
        <v>599</v>
      </c>
      <c r="D343" s="863" t="s">
        <v>600</v>
      </c>
      <c r="E343" s="835" t="s">
        <v>4052</v>
      </c>
      <c r="F343" s="863" t="s">
        <v>4053</v>
      </c>
      <c r="G343" s="835" t="s">
        <v>4334</v>
      </c>
      <c r="H343" s="835" t="s">
        <v>4335</v>
      </c>
      <c r="I343" s="849">
        <v>30.175000190734863</v>
      </c>
      <c r="J343" s="849">
        <v>150</v>
      </c>
      <c r="K343" s="850">
        <v>4526.5</v>
      </c>
    </row>
    <row r="344" spans="1:11" ht="14.4" customHeight="1" x14ac:dyDescent="0.3">
      <c r="A344" s="831" t="s">
        <v>574</v>
      </c>
      <c r="B344" s="832" t="s">
        <v>575</v>
      </c>
      <c r="C344" s="835" t="s">
        <v>599</v>
      </c>
      <c r="D344" s="863" t="s">
        <v>600</v>
      </c>
      <c r="E344" s="835" t="s">
        <v>4052</v>
      </c>
      <c r="F344" s="863" t="s">
        <v>4053</v>
      </c>
      <c r="G344" s="835" t="s">
        <v>4480</v>
      </c>
      <c r="H344" s="835" t="s">
        <v>4481</v>
      </c>
      <c r="I344" s="849">
        <v>123.19000244140625</v>
      </c>
      <c r="J344" s="849">
        <v>10</v>
      </c>
      <c r="K344" s="850">
        <v>1231.8800048828125</v>
      </c>
    </row>
    <row r="345" spans="1:11" ht="14.4" customHeight="1" x14ac:dyDescent="0.3">
      <c r="A345" s="831" t="s">
        <v>574</v>
      </c>
      <c r="B345" s="832" t="s">
        <v>575</v>
      </c>
      <c r="C345" s="835" t="s">
        <v>599</v>
      </c>
      <c r="D345" s="863" t="s">
        <v>600</v>
      </c>
      <c r="E345" s="835" t="s">
        <v>4052</v>
      </c>
      <c r="F345" s="863" t="s">
        <v>4053</v>
      </c>
      <c r="G345" s="835" t="s">
        <v>4424</v>
      </c>
      <c r="H345" s="835" t="s">
        <v>4425</v>
      </c>
      <c r="I345" s="849">
        <v>214.74000549316406</v>
      </c>
      <c r="J345" s="849">
        <v>15</v>
      </c>
      <c r="K345" s="850">
        <v>3221.14990234375</v>
      </c>
    </row>
    <row r="346" spans="1:11" ht="14.4" customHeight="1" x14ac:dyDescent="0.3">
      <c r="A346" s="831" t="s">
        <v>574</v>
      </c>
      <c r="B346" s="832" t="s">
        <v>575</v>
      </c>
      <c r="C346" s="835" t="s">
        <v>599</v>
      </c>
      <c r="D346" s="863" t="s">
        <v>600</v>
      </c>
      <c r="E346" s="835" t="s">
        <v>4052</v>
      </c>
      <c r="F346" s="863" t="s">
        <v>4053</v>
      </c>
      <c r="G346" s="835" t="s">
        <v>4482</v>
      </c>
      <c r="H346" s="835" t="s">
        <v>4483</v>
      </c>
      <c r="I346" s="849">
        <v>322</v>
      </c>
      <c r="J346" s="849">
        <v>12</v>
      </c>
      <c r="K346" s="850">
        <v>3864</v>
      </c>
    </row>
    <row r="347" spans="1:11" ht="14.4" customHeight="1" x14ac:dyDescent="0.3">
      <c r="A347" s="831" t="s">
        <v>574</v>
      </c>
      <c r="B347" s="832" t="s">
        <v>575</v>
      </c>
      <c r="C347" s="835" t="s">
        <v>599</v>
      </c>
      <c r="D347" s="863" t="s">
        <v>600</v>
      </c>
      <c r="E347" s="835" t="s">
        <v>4052</v>
      </c>
      <c r="F347" s="863" t="s">
        <v>4053</v>
      </c>
      <c r="G347" s="835" t="s">
        <v>4430</v>
      </c>
      <c r="H347" s="835" t="s">
        <v>4431</v>
      </c>
      <c r="I347" s="849">
        <v>207.08000183105469</v>
      </c>
      <c r="J347" s="849">
        <v>30</v>
      </c>
      <c r="K347" s="850">
        <v>6212.4000244140625</v>
      </c>
    </row>
    <row r="348" spans="1:11" ht="14.4" customHeight="1" x14ac:dyDescent="0.3">
      <c r="A348" s="831" t="s">
        <v>574</v>
      </c>
      <c r="B348" s="832" t="s">
        <v>575</v>
      </c>
      <c r="C348" s="835" t="s">
        <v>599</v>
      </c>
      <c r="D348" s="863" t="s">
        <v>600</v>
      </c>
      <c r="E348" s="835" t="s">
        <v>4052</v>
      </c>
      <c r="F348" s="863" t="s">
        <v>4053</v>
      </c>
      <c r="G348" s="835" t="s">
        <v>4350</v>
      </c>
      <c r="H348" s="835" t="s">
        <v>4351</v>
      </c>
      <c r="I348" s="849">
        <v>190.89999389648437</v>
      </c>
      <c r="J348" s="849">
        <v>10</v>
      </c>
      <c r="K348" s="850">
        <v>1909</v>
      </c>
    </row>
    <row r="349" spans="1:11" ht="14.4" customHeight="1" x14ac:dyDescent="0.3">
      <c r="A349" s="831" t="s">
        <v>574</v>
      </c>
      <c r="B349" s="832" t="s">
        <v>575</v>
      </c>
      <c r="C349" s="835" t="s">
        <v>599</v>
      </c>
      <c r="D349" s="863" t="s">
        <v>600</v>
      </c>
      <c r="E349" s="835" t="s">
        <v>4052</v>
      </c>
      <c r="F349" s="863" t="s">
        <v>4053</v>
      </c>
      <c r="G349" s="835" t="s">
        <v>4102</v>
      </c>
      <c r="H349" s="835" t="s">
        <v>4103</v>
      </c>
      <c r="I349" s="849">
        <v>8.3999996185302734</v>
      </c>
      <c r="J349" s="849">
        <v>36</v>
      </c>
      <c r="K349" s="850">
        <v>302.40000915527344</v>
      </c>
    </row>
    <row r="350" spans="1:11" ht="14.4" customHeight="1" x14ac:dyDescent="0.3">
      <c r="A350" s="831" t="s">
        <v>574</v>
      </c>
      <c r="B350" s="832" t="s">
        <v>575</v>
      </c>
      <c r="C350" s="835" t="s">
        <v>599</v>
      </c>
      <c r="D350" s="863" t="s">
        <v>600</v>
      </c>
      <c r="E350" s="835" t="s">
        <v>4052</v>
      </c>
      <c r="F350" s="863" t="s">
        <v>4053</v>
      </c>
      <c r="G350" s="835" t="s">
        <v>4484</v>
      </c>
      <c r="H350" s="835" t="s">
        <v>4485</v>
      </c>
      <c r="I350" s="849">
        <v>7.630000114440918</v>
      </c>
      <c r="J350" s="849">
        <v>5</v>
      </c>
      <c r="K350" s="850">
        <v>38.149999618530273</v>
      </c>
    </row>
    <row r="351" spans="1:11" ht="14.4" customHeight="1" x14ac:dyDescent="0.3">
      <c r="A351" s="831" t="s">
        <v>574</v>
      </c>
      <c r="B351" s="832" t="s">
        <v>575</v>
      </c>
      <c r="C351" s="835" t="s">
        <v>599</v>
      </c>
      <c r="D351" s="863" t="s">
        <v>600</v>
      </c>
      <c r="E351" s="835" t="s">
        <v>4052</v>
      </c>
      <c r="F351" s="863" t="s">
        <v>4053</v>
      </c>
      <c r="G351" s="835" t="s">
        <v>4434</v>
      </c>
      <c r="H351" s="835" t="s">
        <v>4435</v>
      </c>
      <c r="I351" s="849">
        <v>18.959999084472656</v>
      </c>
      <c r="J351" s="849">
        <v>84</v>
      </c>
      <c r="K351" s="850">
        <v>1592.72998046875</v>
      </c>
    </row>
    <row r="352" spans="1:11" ht="14.4" customHeight="1" x14ac:dyDescent="0.3">
      <c r="A352" s="831" t="s">
        <v>574</v>
      </c>
      <c r="B352" s="832" t="s">
        <v>575</v>
      </c>
      <c r="C352" s="835" t="s">
        <v>599</v>
      </c>
      <c r="D352" s="863" t="s">
        <v>600</v>
      </c>
      <c r="E352" s="835" t="s">
        <v>4052</v>
      </c>
      <c r="F352" s="863" t="s">
        <v>4053</v>
      </c>
      <c r="G352" s="835" t="s">
        <v>4364</v>
      </c>
      <c r="H352" s="835" t="s">
        <v>4365</v>
      </c>
      <c r="I352" s="849">
        <v>3.2699999809265137</v>
      </c>
      <c r="J352" s="849">
        <v>100</v>
      </c>
      <c r="K352" s="850">
        <v>327</v>
      </c>
    </row>
    <row r="353" spans="1:11" ht="14.4" customHeight="1" x14ac:dyDescent="0.3">
      <c r="A353" s="831" t="s">
        <v>574</v>
      </c>
      <c r="B353" s="832" t="s">
        <v>575</v>
      </c>
      <c r="C353" s="835" t="s">
        <v>599</v>
      </c>
      <c r="D353" s="863" t="s">
        <v>600</v>
      </c>
      <c r="E353" s="835" t="s">
        <v>4052</v>
      </c>
      <c r="F353" s="863" t="s">
        <v>4053</v>
      </c>
      <c r="G353" s="835" t="s">
        <v>4366</v>
      </c>
      <c r="H353" s="835" t="s">
        <v>4367</v>
      </c>
      <c r="I353" s="849">
        <v>3.9700000286102295</v>
      </c>
      <c r="J353" s="849">
        <v>100</v>
      </c>
      <c r="K353" s="850">
        <v>397</v>
      </c>
    </row>
    <row r="354" spans="1:11" ht="14.4" customHeight="1" x14ac:dyDescent="0.3">
      <c r="A354" s="831" t="s">
        <v>574</v>
      </c>
      <c r="B354" s="832" t="s">
        <v>575</v>
      </c>
      <c r="C354" s="835" t="s">
        <v>599</v>
      </c>
      <c r="D354" s="863" t="s">
        <v>600</v>
      </c>
      <c r="E354" s="835" t="s">
        <v>4052</v>
      </c>
      <c r="F354" s="863" t="s">
        <v>4053</v>
      </c>
      <c r="G354" s="835" t="s">
        <v>4486</v>
      </c>
      <c r="H354" s="835" t="s">
        <v>4487</v>
      </c>
      <c r="I354" s="849">
        <v>302.77999877929687</v>
      </c>
      <c r="J354" s="849">
        <v>3</v>
      </c>
      <c r="K354" s="850">
        <v>908.3499755859375</v>
      </c>
    </row>
    <row r="355" spans="1:11" ht="14.4" customHeight="1" x14ac:dyDescent="0.3">
      <c r="A355" s="831" t="s">
        <v>574</v>
      </c>
      <c r="B355" s="832" t="s">
        <v>575</v>
      </c>
      <c r="C355" s="835" t="s">
        <v>599</v>
      </c>
      <c r="D355" s="863" t="s">
        <v>600</v>
      </c>
      <c r="E355" s="835" t="s">
        <v>4052</v>
      </c>
      <c r="F355" s="863" t="s">
        <v>4053</v>
      </c>
      <c r="G355" s="835" t="s">
        <v>4488</v>
      </c>
      <c r="H355" s="835" t="s">
        <v>4489</v>
      </c>
      <c r="I355" s="849">
        <v>314.79998779296875</v>
      </c>
      <c r="J355" s="849">
        <v>3</v>
      </c>
      <c r="K355" s="850">
        <v>944.40997314453125</v>
      </c>
    </row>
    <row r="356" spans="1:11" ht="14.4" customHeight="1" x14ac:dyDescent="0.3">
      <c r="A356" s="831" t="s">
        <v>574</v>
      </c>
      <c r="B356" s="832" t="s">
        <v>575</v>
      </c>
      <c r="C356" s="835" t="s">
        <v>599</v>
      </c>
      <c r="D356" s="863" t="s">
        <v>600</v>
      </c>
      <c r="E356" s="835" t="s">
        <v>4052</v>
      </c>
      <c r="F356" s="863" t="s">
        <v>4053</v>
      </c>
      <c r="G356" s="835" t="s">
        <v>4490</v>
      </c>
      <c r="H356" s="835" t="s">
        <v>4491</v>
      </c>
      <c r="I356" s="849">
        <v>314.79000854492187</v>
      </c>
      <c r="J356" s="849">
        <v>6</v>
      </c>
      <c r="K356" s="850">
        <v>1888.760009765625</v>
      </c>
    </row>
    <row r="357" spans="1:11" ht="14.4" customHeight="1" x14ac:dyDescent="0.3">
      <c r="A357" s="831" t="s">
        <v>574</v>
      </c>
      <c r="B357" s="832" t="s">
        <v>575</v>
      </c>
      <c r="C357" s="835" t="s">
        <v>599</v>
      </c>
      <c r="D357" s="863" t="s">
        <v>600</v>
      </c>
      <c r="E357" s="835" t="s">
        <v>4052</v>
      </c>
      <c r="F357" s="863" t="s">
        <v>4053</v>
      </c>
      <c r="G357" s="835" t="s">
        <v>4116</v>
      </c>
      <c r="H357" s="835" t="s">
        <v>4117</v>
      </c>
      <c r="I357" s="849">
        <v>314.79000854492187</v>
      </c>
      <c r="J357" s="849">
        <v>6</v>
      </c>
      <c r="K357" s="850">
        <v>1888.760009765625</v>
      </c>
    </row>
    <row r="358" spans="1:11" ht="14.4" customHeight="1" x14ac:dyDescent="0.3">
      <c r="A358" s="831" t="s">
        <v>574</v>
      </c>
      <c r="B358" s="832" t="s">
        <v>575</v>
      </c>
      <c r="C358" s="835" t="s">
        <v>599</v>
      </c>
      <c r="D358" s="863" t="s">
        <v>600</v>
      </c>
      <c r="E358" s="835" t="s">
        <v>4052</v>
      </c>
      <c r="F358" s="863" t="s">
        <v>4053</v>
      </c>
      <c r="G358" s="835" t="s">
        <v>4118</v>
      </c>
      <c r="H358" s="835" t="s">
        <v>4119</v>
      </c>
      <c r="I358" s="849">
        <v>314.79000854492187</v>
      </c>
      <c r="J358" s="849">
        <v>6</v>
      </c>
      <c r="K358" s="850">
        <v>1888.760009765625</v>
      </c>
    </row>
    <row r="359" spans="1:11" ht="14.4" customHeight="1" x14ac:dyDescent="0.3">
      <c r="A359" s="831" t="s">
        <v>574</v>
      </c>
      <c r="B359" s="832" t="s">
        <v>575</v>
      </c>
      <c r="C359" s="835" t="s">
        <v>599</v>
      </c>
      <c r="D359" s="863" t="s">
        <v>600</v>
      </c>
      <c r="E359" s="835" t="s">
        <v>4052</v>
      </c>
      <c r="F359" s="863" t="s">
        <v>4053</v>
      </c>
      <c r="G359" s="835" t="s">
        <v>4492</v>
      </c>
      <c r="H359" s="835" t="s">
        <v>4493</v>
      </c>
      <c r="I359" s="849">
        <v>37.090000152587891</v>
      </c>
      <c r="J359" s="849">
        <v>100</v>
      </c>
      <c r="K359" s="850">
        <v>3708.75</v>
      </c>
    </row>
    <row r="360" spans="1:11" ht="14.4" customHeight="1" x14ac:dyDescent="0.3">
      <c r="A360" s="831" t="s">
        <v>574</v>
      </c>
      <c r="B360" s="832" t="s">
        <v>575</v>
      </c>
      <c r="C360" s="835" t="s">
        <v>599</v>
      </c>
      <c r="D360" s="863" t="s">
        <v>600</v>
      </c>
      <c r="E360" s="835" t="s">
        <v>4052</v>
      </c>
      <c r="F360" s="863" t="s">
        <v>4053</v>
      </c>
      <c r="G360" s="835" t="s">
        <v>4494</v>
      </c>
      <c r="H360" s="835" t="s">
        <v>4495</v>
      </c>
      <c r="I360" s="849">
        <v>0.49666666984558105</v>
      </c>
      <c r="J360" s="849">
        <v>700</v>
      </c>
      <c r="K360" s="850">
        <v>348</v>
      </c>
    </row>
    <row r="361" spans="1:11" ht="14.4" customHeight="1" x14ac:dyDescent="0.3">
      <c r="A361" s="831" t="s">
        <v>574</v>
      </c>
      <c r="B361" s="832" t="s">
        <v>575</v>
      </c>
      <c r="C361" s="835" t="s">
        <v>599</v>
      </c>
      <c r="D361" s="863" t="s">
        <v>600</v>
      </c>
      <c r="E361" s="835" t="s">
        <v>4052</v>
      </c>
      <c r="F361" s="863" t="s">
        <v>4053</v>
      </c>
      <c r="G361" s="835" t="s">
        <v>4126</v>
      </c>
      <c r="H361" s="835" t="s">
        <v>4127</v>
      </c>
      <c r="I361" s="849">
        <v>1.7999999920527141</v>
      </c>
      <c r="J361" s="849">
        <v>330</v>
      </c>
      <c r="K361" s="850">
        <v>613.27001953125</v>
      </c>
    </row>
    <row r="362" spans="1:11" ht="14.4" customHeight="1" x14ac:dyDescent="0.3">
      <c r="A362" s="831" t="s">
        <v>574</v>
      </c>
      <c r="B362" s="832" t="s">
        <v>575</v>
      </c>
      <c r="C362" s="835" t="s">
        <v>599</v>
      </c>
      <c r="D362" s="863" t="s">
        <v>600</v>
      </c>
      <c r="E362" s="835" t="s">
        <v>4052</v>
      </c>
      <c r="F362" s="863" t="s">
        <v>4053</v>
      </c>
      <c r="G362" s="835" t="s">
        <v>4376</v>
      </c>
      <c r="H362" s="835" t="s">
        <v>4377</v>
      </c>
      <c r="I362" s="849">
        <v>1.2100000381469727</v>
      </c>
      <c r="J362" s="849">
        <v>1000</v>
      </c>
      <c r="K362" s="850">
        <v>1210</v>
      </c>
    </row>
    <row r="363" spans="1:11" ht="14.4" customHeight="1" x14ac:dyDescent="0.3">
      <c r="A363" s="831" t="s">
        <v>574</v>
      </c>
      <c r="B363" s="832" t="s">
        <v>575</v>
      </c>
      <c r="C363" s="835" t="s">
        <v>599</v>
      </c>
      <c r="D363" s="863" t="s">
        <v>600</v>
      </c>
      <c r="E363" s="835" t="s">
        <v>4052</v>
      </c>
      <c r="F363" s="863" t="s">
        <v>4053</v>
      </c>
      <c r="G363" s="835" t="s">
        <v>4128</v>
      </c>
      <c r="H363" s="835" t="s">
        <v>4129</v>
      </c>
      <c r="I363" s="849">
        <v>30.380000114440918</v>
      </c>
      <c r="J363" s="849">
        <v>7</v>
      </c>
      <c r="K363" s="850">
        <v>212.77999877929687</v>
      </c>
    </row>
    <row r="364" spans="1:11" ht="14.4" customHeight="1" x14ac:dyDescent="0.3">
      <c r="A364" s="831" t="s">
        <v>574</v>
      </c>
      <c r="B364" s="832" t="s">
        <v>575</v>
      </c>
      <c r="C364" s="835" t="s">
        <v>599</v>
      </c>
      <c r="D364" s="863" t="s">
        <v>600</v>
      </c>
      <c r="E364" s="835" t="s">
        <v>4052</v>
      </c>
      <c r="F364" s="863" t="s">
        <v>4053</v>
      </c>
      <c r="G364" s="835" t="s">
        <v>4130</v>
      </c>
      <c r="H364" s="835" t="s">
        <v>4131</v>
      </c>
      <c r="I364" s="849">
        <v>29.449999491373699</v>
      </c>
      <c r="J364" s="849">
        <v>31</v>
      </c>
      <c r="K364" s="850">
        <v>907.6300048828125</v>
      </c>
    </row>
    <row r="365" spans="1:11" ht="14.4" customHeight="1" x14ac:dyDescent="0.3">
      <c r="A365" s="831" t="s">
        <v>574</v>
      </c>
      <c r="B365" s="832" t="s">
        <v>575</v>
      </c>
      <c r="C365" s="835" t="s">
        <v>599</v>
      </c>
      <c r="D365" s="863" t="s">
        <v>600</v>
      </c>
      <c r="E365" s="835" t="s">
        <v>4132</v>
      </c>
      <c r="F365" s="863" t="s">
        <v>4133</v>
      </c>
      <c r="G365" s="835" t="s">
        <v>4496</v>
      </c>
      <c r="H365" s="835" t="s">
        <v>4497</v>
      </c>
      <c r="I365" s="849">
        <v>192.08999633789063</v>
      </c>
      <c r="J365" s="849">
        <v>150</v>
      </c>
      <c r="K365" s="850">
        <v>28813.7099609375</v>
      </c>
    </row>
    <row r="366" spans="1:11" ht="14.4" customHeight="1" x14ac:dyDescent="0.3">
      <c r="A366" s="831" t="s">
        <v>574</v>
      </c>
      <c r="B366" s="832" t="s">
        <v>575</v>
      </c>
      <c r="C366" s="835" t="s">
        <v>599</v>
      </c>
      <c r="D366" s="863" t="s">
        <v>600</v>
      </c>
      <c r="E366" s="835" t="s">
        <v>4132</v>
      </c>
      <c r="F366" s="863" t="s">
        <v>4133</v>
      </c>
      <c r="G366" s="835" t="s">
        <v>4498</v>
      </c>
      <c r="H366" s="835" t="s">
        <v>4499</v>
      </c>
      <c r="I366" s="849">
        <v>207.00999450683594</v>
      </c>
      <c r="J366" s="849">
        <v>6</v>
      </c>
      <c r="K366" s="850">
        <v>1242.0700073242187</v>
      </c>
    </row>
    <row r="367" spans="1:11" ht="14.4" customHeight="1" x14ac:dyDescent="0.3">
      <c r="A367" s="831" t="s">
        <v>574</v>
      </c>
      <c r="B367" s="832" t="s">
        <v>575</v>
      </c>
      <c r="C367" s="835" t="s">
        <v>599</v>
      </c>
      <c r="D367" s="863" t="s">
        <v>600</v>
      </c>
      <c r="E367" s="835" t="s">
        <v>4132</v>
      </c>
      <c r="F367" s="863" t="s">
        <v>4133</v>
      </c>
      <c r="G367" s="835" t="s">
        <v>4500</v>
      </c>
      <c r="H367" s="835" t="s">
        <v>4501</v>
      </c>
      <c r="I367" s="849">
        <v>181.5</v>
      </c>
      <c r="J367" s="849">
        <v>50</v>
      </c>
      <c r="K367" s="850">
        <v>9075</v>
      </c>
    </row>
    <row r="368" spans="1:11" ht="14.4" customHeight="1" x14ac:dyDescent="0.3">
      <c r="A368" s="831" t="s">
        <v>574</v>
      </c>
      <c r="B368" s="832" t="s">
        <v>575</v>
      </c>
      <c r="C368" s="835" t="s">
        <v>599</v>
      </c>
      <c r="D368" s="863" t="s">
        <v>600</v>
      </c>
      <c r="E368" s="835" t="s">
        <v>4132</v>
      </c>
      <c r="F368" s="863" t="s">
        <v>4133</v>
      </c>
      <c r="G368" s="835" t="s">
        <v>4144</v>
      </c>
      <c r="H368" s="835" t="s">
        <v>4145</v>
      </c>
      <c r="I368" s="849">
        <v>9.9999997764825821E-3</v>
      </c>
      <c r="J368" s="849">
        <v>400</v>
      </c>
      <c r="K368" s="850">
        <v>4</v>
      </c>
    </row>
    <row r="369" spans="1:11" ht="14.4" customHeight="1" x14ac:dyDescent="0.3">
      <c r="A369" s="831" t="s">
        <v>574</v>
      </c>
      <c r="B369" s="832" t="s">
        <v>575</v>
      </c>
      <c r="C369" s="835" t="s">
        <v>599</v>
      </c>
      <c r="D369" s="863" t="s">
        <v>600</v>
      </c>
      <c r="E369" s="835" t="s">
        <v>4132</v>
      </c>
      <c r="F369" s="863" t="s">
        <v>4133</v>
      </c>
      <c r="G369" s="835" t="s">
        <v>4148</v>
      </c>
      <c r="H369" s="835" t="s">
        <v>4149</v>
      </c>
      <c r="I369" s="849">
        <v>11.140000343322754</v>
      </c>
      <c r="J369" s="849">
        <v>50</v>
      </c>
      <c r="K369" s="850">
        <v>557</v>
      </c>
    </row>
    <row r="370" spans="1:11" ht="14.4" customHeight="1" x14ac:dyDescent="0.3">
      <c r="A370" s="831" t="s">
        <v>574</v>
      </c>
      <c r="B370" s="832" t="s">
        <v>575</v>
      </c>
      <c r="C370" s="835" t="s">
        <v>599</v>
      </c>
      <c r="D370" s="863" t="s">
        <v>600</v>
      </c>
      <c r="E370" s="835" t="s">
        <v>4132</v>
      </c>
      <c r="F370" s="863" t="s">
        <v>4133</v>
      </c>
      <c r="G370" s="835" t="s">
        <v>4152</v>
      </c>
      <c r="H370" s="835" t="s">
        <v>4153</v>
      </c>
      <c r="I370" s="849">
        <v>3.380000114440918</v>
      </c>
      <c r="J370" s="849">
        <v>80</v>
      </c>
      <c r="K370" s="850">
        <v>270.39999389648437</v>
      </c>
    </row>
    <row r="371" spans="1:11" ht="14.4" customHeight="1" x14ac:dyDescent="0.3">
      <c r="A371" s="831" t="s">
        <v>574</v>
      </c>
      <c r="B371" s="832" t="s">
        <v>575</v>
      </c>
      <c r="C371" s="835" t="s">
        <v>599</v>
      </c>
      <c r="D371" s="863" t="s">
        <v>600</v>
      </c>
      <c r="E371" s="835" t="s">
        <v>4132</v>
      </c>
      <c r="F371" s="863" t="s">
        <v>4133</v>
      </c>
      <c r="G371" s="835" t="s">
        <v>4442</v>
      </c>
      <c r="H371" s="835" t="s">
        <v>4443</v>
      </c>
      <c r="I371" s="849">
        <v>3.1500000953674316</v>
      </c>
      <c r="J371" s="849">
        <v>20</v>
      </c>
      <c r="K371" s="850">
        <v>63</v>
      </c>
    </row>
    <row r="372" spans="1:11" ht="14.4" customHeight="1" x14ac:dyDescent="0.3">
      <c r="A372" s="831" t="s">
        <v>574</v>
      </c>
      <c r="B372" s="832" t="s">
        <v>575</v>
      </c>
      <c r="C372" s="835" t="s">
        <v>599</v>
      </c>
      <c r="D372" s="863" t="s">
        <v>600</v>
      </c>
      <c r="E372" s="835" t="s">
        <v>4132</v>
      </c>
      <c r="F372" s="863" t="s">
        <v>4133</v>
      </c>
      <c r="G372" s="835" t="s">
        <v>4178</v>
      </c>
      <c r="H372" s="835" t="s">
        <v>4179</v>
      </c>
      <c r="I372" s="849">
        <v>4.9699997901916504</v>
      </c>
      <c r="J372" s="849">
        <v>20</v>
      </c>
      <c r="K372" s="850">
        <v>99.400001525878906</v>
      </c>
    </row>
    <row r="373" spans="1:11" ht="14.4" customHeight="1" x14ac:dyDescent="0.3">
      <c r="A373" s="831" t="s">
        <v>574</v>
      </c>
      <c r="B373" s="832" t="s">
        <v>575</v>
      </c>
      <c r="C373" s="835" t="s">
        <v>599</v>
      </c>
      <c r="D373" s="863" t="s">
        <v>600</v>
      </c>
      <c r="E373" s="835" t="s">
        <v>4132</v>
      </c>
      <c r="F373" s="863" t="s">
        <v>4133</v>
      </c>
      <c r="G373" s="835" t="s">
        <v>4180</v>
      </c>
      <c r="H373" s="835" t="s">
        <v>4181</v>
      </c>
      <c r="I373" s="849">
        <v>11.739999771118164</v>
      </c>
      <c r="J373" s="849">
        <v>40</v>
      </c>
      <c r="K373" s="850">
        <v>469.60000610351562</v>
      </c>
    </row>
    <row r="374" spans="1:11" ht="14.4" customHeight="1" x14ac:dyDescent="0.3">
      <c r="A374" s="831" t="s">
        <v>574</v>
      </c>
      <c r="B374" s="832" t="s">
        <v>575</v>
      </c>
      <c r="C374" s="835" t="s">
        <v>599</v>
      </c>
      <c r="D374" s="863" t="s">
        <v>600</v>
      </c>
      <c r="E374" s="835" t="s">
        <v>4132</v>
      </c>
      <c r="F374" s="863" t="s">
        <v>4133</v>
      </c>
      <c r="G374" s="835" t="s">
        <v>4190</v>
      </c>
      <c r="H374" s="835" t="s">
        <v>4191</v>
      </c>
      <c r="I374" s="849">
        <v>35</v>
      </c>
      <c r="J374" s="849">
        <v>40</v>
      </c>
      <c r="K374" s="850">
        <v>1400</v>
      </c>
    </row>
    <row r="375" spans="1:11" ht="14.4" customHeight="1" x14ac:dyDescent="0.3">
      <c r="A375" s="831" t="s">
        <v>574</v>
      </c>
      <c r="B375" s="832" t="s">
        <v>575</v>
      </c>
      <c r="C375" s="835" t="s">
        <v>599</v>
      </c>
      <c r="D375" s="863" t="s">
        <v>600</v>
      </c>
      <c r="E375" s="835" t="s">
        <v>4132</v>
      </c>
      <c r="F375" s="863" t="s">
        <v>4133</v>
      </c>
      <c r="G375" s="835" t="s">
        <v>4502</v>
      </c>
      <c r="H375" s="835" t="s">
        <v>4503</v>
      </c>
      <c r="I375" s="849">
        <v>1034.56005859375</v>
      </c>
      <c r="J375" s="849">
        <v>5</v>
      </c>
      <c r="K375" s="850">
        <v>5172.7998046875</v>
      </c>
    </row>
    <row r="376" spans="1:11" ht="14.4" customHeight="1" x14ac:dyDescent="0.3">
      <c r="A376" s="831" t="s">
        <v>574</v>
      </c>
      <c r="B376" s="832" t="s">
        <v>575</v>
      </c>
      <c r="C376" s="835" t="s">
        <v>599</v>
      </c>
      <c r="D376" s="863" t="s">
        <v>600</v>
      </c>
      <c r="E376" s="835" t="s">
        <v>4132</v>
      </c>
      <c r="F376" s="863" t="s">
        <v>4133</v>
      </c>
      <c r="G376" s="835" t="s">
        <v>4216</v>
      </c>
      <c r="H376" s="835" t="s">
        <v>4217</v>
      </c>
      <c r="I376" s="849">
        <v>1.0900000333786011</v>
      </c>
      <c r="J376" s="849">
        <v>600</v>
      </c>
      <c r="K376" s="850">
        <v>654</v>
      </c>
    </row>
    <row r="377" spans="1:11" ht="14.4" customHeight="1" x14ac:dyDescent="0.3">
      <c r="A377" s="831" t="s">
        <v>574</v>
      </c>
      <c r="B377" s="832" t="s">
        <v>575</v>
      </c>
      <c r="C377" s="835" t="s">
        <v>599</v>
      </c>
      <c r="D377" s="863" t="s">
        <v>600</v>
      </c>
      <c r="E377" s="835" t="s">
        <v>4132</v>
      </c>
      <c r="F377" s="863" t="s">
        <v>4133</v>
      </c>
      <c r="G377" s="835" t="s">
        <v>4220</v>
      </c>
      <c r="H377" s="835" t="s">
        <v>4221</v>
      </c>
      <c r="I377" s="849">
        <v>1.6699999570846558</v>
      </c>
      <c r="J377" s="849">
        <v>800</v>
      </c>
      <c r="K377" s="850">
        <v>1336</v>
      </c>
    </row>
    <row r="378" spans="1:11" ht="14.4" customHeight="1" x14ac:dyDescent="0.3">
      <c r="A378" s="831" t="s">
        <v>574</v>
      </c>
      <c r="B378" s="832" t="s">
        <v>575</v>
      </c>
      <c r="C378" s="835" t="s">
        <v>599</v>
      </c>
      <c r="D378" s="863" t="s">
        <v>600</v>
      </c>
      <c r="E378" s="835" t="s">
        <v>4132</v>
      </c>
      <c r="F378" s="863" t="s">
        <v>4133</v>
      </c>
      <c r="G378" s="835" t="s">
        <v>4222</v>
      </c>
      <c r="H378" s="835" t="s">
        <v>4223</v>
      </c>
      <c r="I378" s="849">
        <v>0.67000001668930054</v>
      </c>
      <c r="J378" s="849">
        <v>200</v>
      </c>
      <c r="K378" s="850">
        <v>134</v>
      </c>
    </row>
    <row r="379" spans="1:11" ht="14.4" customHeight="1" x14ac:dyDescent="0.3">
      <c r="A379" s="831" t="s">
        <v>574</v>
      </c>
      <c r="B379" s="832" t="s">
        <v>575</v>
      </c>
      <c r="C379" s="835" t="s">
        <v>599</v>
      </c>
      <c r="D379" s="863" t="s">
        <v>600</v>
      </c>
      <c r="E379" s="835" t="s">
        <v>4132</v>
      </c>
      <c r="F379" s="863" t="s">
        <v>4133</v>
      </c>
      <c r="G379" s="835" t="s">
        <v>4250</v>
      </c>
      <c r="H379" s="835" t="s">
        <v>4251</v>
      </c>
      <c r="I379" s="849">
        <v>2.369999885559082</v>
      </c>
      <c r="J379" s="849">
        <v>30</v>
      </c>
      <c r="K379" s="850">
        <v>71.099998474121094</v>
      </c>
    </row>
    <row r="380" spans="1:11" ht="14.4" customHeight="1" x14ac:dyDescent="0.3">
      <c r="A380" s="831" t="s">
        <v>574</v>
      </c>
      <c r="B380" s="832" t="s">
        <v>575</v>
      </c>
      <c r="C380" s="835" t="s">
        <v>599</v>
      </c>
      <c r="D380" s="863" t="s">
        <v>600</v>
      </c>
      <c r="E380" s="835" t="s">
        <v>4132</v>
      </c>
      <c r="F380" s="863" t="s">
        <v>4133</v>
      </c>
      <c r="G380" s="835" t="s">
        <v>4254</v>
      </c>
      <c r="H380" s="835" t="s">
        <v>4255</v>
      </c>
      <c r="I380" s="849">
        <v>1.9850000143051147</v>
      </c>
      <c r="J380" s="849">
        <v>450</v>
      </c>
      <c r="K380" s="850">
        <v>893</v>
      </c>
    </row>
    <row r="381" spans="1:11" ht="14.4" customHeight="1" x14ac:dyDescent="0.3">
      <c r="A381" s="831" t="s">
        <v>574</v>
      </c>
      <c r="B381" s="832" t="s">
        <v>575</v>
      </c>
      <c r="C381" s="835" t="s">
        <v>599</v>
      </c>
      <c r="D381" s="863" t="s">
        <v>600</v>
      </c>
      <c r="E381" s="835" t="s">
        <v>4132</v>
      </c>
      <c r="F381" s="863" t="s">
        <v>4133</v>
      </c>
      <c r="G381" s="835" t="s">
        <v>4504</v>
      </c>
      <c r="H381" s="835" t="s">
        <v>4505</v>
      </c>
      <c r="I381" s="849">
        <v>2.0433332920074463</v>
      </c>
      <c r="J381" s="849">
        <v>300</v>
      </c>
      <c r="K381" s="850">
        <v>612.5</v>
      </c>
    </row>
    <row r="382" spans="1:11" ht="14.4" customHeight="1" x14ac:dyDescent="0.3">
      <c r="A382" s="831" t="s">
        <v>574</v>
      </c>
      <c r="B382" s="832" t="s">
        <v>575</v>
      </c>
      <c r="C382" s="835" t="s">
        <v>599</v>
      </c>
      <c r="D382" s="863" t="s">
        <v>600</v>
      </c>
      <c r="E382" s="835" t="s">
        <v>4132</v>
      </c>
      <c r="F382" s="863" t="s">
        <v>4133</v>
      </c>
      <c r="G382" s="835" t="s">
        <v>4256</v>
      </c>
      <c r="H382" s="835" t="s">
        <v>4257</v>
      </c>
      <c r="I382" s="849">
        <v>2.7000000476837158</v>
      </c>
      <c r="J382" s="849">
        <v>600</v>
      </c>
      <c r="K382" s="850">
        <v>1620</v>
      </c>
    </row>
    <row r="383" spans="1:11" ht="14.4" customHeight="1" x14ac:dyDescent="0.3">
      <c r="A383" s="831" t="s">
        <v>574</v>
      </c>
      <c r="B383" s="832" t="s">
        <v>575</v>
      </c>
      <c r="C383" s="835" t="s">
        <v>599</v>
      </c>
      <c r="D383" s="863" t="s">
        <v>600</v>
      </c>
      <c r="E383" s="835" t="s">
        <v>4132</v>
      </c>
      <c r="F383" s="863" t="s">
        <v>4133</v>
      </c>
      <c r="G383" s="835" t="s">
        <v>4506</v>
      </c>
      <c r="H383" s="835" t="s">
        <v>4507</v>
      </c>
      <c r="I383" s="849">
        <v>1.9249999523162842</v>
      </c>
      <c r="J383" s="849">
        <v>150</v>
      </c>
      <c r="K383" s="850">
        <v>288.5</v>
      </c>
    </row>
    <row r="384" spans="1:11" ht="14.4" customHeight="1" x14ac:dyDescent="0.3">
      <c r="A384" s="831" t="s">
        <v>574</v>
      </c>
      <c r="B384" s="832" t="s">
        <v>575</v>
      </c>
      <c r="C384" s="835" t="s">
        <v>599</v>
      </c>
      <c r="D384" s="863" t="s">
        <v>600</v>
      </c>
      <c r="E384" s="835" t="s">
        <v>4132</v>
      </c>
      <c r="F384" s="863" t="s">
        <v>4133</v>
      </c>
      <c r="G384" s="835" t="s">
        <v>4452</v>
      </c>
      <c r="H384" s="835" t="s">
        <v>4453</v>
      </c>
      <c r="I384" s="849">
        <v>3.0733332633972168</v>
      </c>
      <c r="J384" s="849">
        <v>350</v>
      </c>
      <c r="K384" s="850">
        <v>1075.5</v>
      </c>
    </row>
    <row r="385" spans="1:11" ht="14.4" customHeight="1" x14ac:dyDescent="0.3">
      <c r="A385" s="831" t="s">
        <v>574</v>
      </c>
      <c r="B385" s="832" t="s">
        <v>575</v>
      </c>
      <c r="C385" s="835" t="s">
        <v>599</v>
      </c>
      <c r="D385" s="863" t="s">
        <v>600</v>
      </c>
      <c r="E385" s="835" t="s">
        <v>4132</v>
      </c>
      <c r="F385" s="863" t="s">
        <v>4133</v>
      </c>
      <c r="G385" s="835" t="s">
        <v>4258</v>
      </c>
      <c r="H385" s="835" t="s">
        <v>4259</v>
      </c>
      <c r="I385" s="849">
        <v>1.9199999570846558</v>
      </c>
      <c r="J385" s="849">
        <v>50</v>
      </c>
      <c r="K385" s="850">
        <v>96</v>
      </c>
    </row>
    <row r="386" spans="1:11" ht="14.4" customHeight="1" x14ac:dyDescent="0.3">
      <c r="A386" s="831" t="s">
        <v>574</v>
      </c>
      <c r="B386" s="832" t="s">
        <v>575</v>
      </c>
      <c r="C386" s="835" t="s">
        <v>599</v>
      </c>
      <c r="D386" s="863" t="s">
        <v>600</v>
      </c>
      <c r="E386" s="835" t="s">
        <v>4132</v>
      </c>
      <c r="F386" s="863" t="s">
        <v>4133</v>
      </c>
      <c r="G386" s="835" t="s">
        <v>4406</v>
      </c>
      <c r="H386" s="835" t="s">
        <v>4407</v>
      </c>
      <c r="I386" s="849">
        <v>1.9299999475479126</v>
      </c>
      <c r="J386" s="849">
        <v>50</v>
      </c>
      <c r="K386" s="850">
        <v>96.5</v>
      </c>
    </row>
    <row r="387" spans="1:11" ht="14.4" customHeight="1" x14ac:dyDescent="0.3">
      <c r="A387" s="831" t="s">
        <v>574</v>
      </c>
      <c r="B387" s="832" t="s">
        <v>575</v>
      </c>
      <c r="C387" s="835" t="s">
        <v>599</v>
      </c>
      <c r="D387" s="863" t="s">
        <v>600</v>
      </c>
      <c r="E387" s="835" t="s">
        <v>4132</v>
      </c>
      <c r="F387" s="863" t="s">
        <v>4133</v>
      </c>
      <c r="G387" s="835" t="s">
        <v>4508</v>
      </c>
      <c r="H387" s="835" t="s">
        <v>4509</v>
      </c>
      <c r="I387" s="849">
        <v>4.429999828338623</v>
      </c>
      <c r="J387" s="849">
        <v>15</v>
      </c>
      <c r="K387" s="850">
        <v>66.449996948242188</v>
      </c>
    </row>
    <row r="388" spans="1:11" ht="14.4" customHeight="1" x14ac:dyDescent="0.3">
      <c r="A388" s="831" t="s">
        <v>574</v>
      </c>
      <c r="B388" s="832" t="s">
        <v>575</v>
      </c>
      <c r="C388" s="835" t="s">
        <v>599</v>
      </c>
      <c r="D388" s="863" t="s">
        <v>600</v>
      </c>
      <c r="E388" s="835" t="s">
        <v>4132</v>
      </c>
      <c r="F388" s="863" t="s">
        <v>4133</v>
      </c>
      <c r="G388" s="835" t="s">
        <v>4262</v>
      </c>
      <c r="H388" s="835" t="s">
        <v>4263</v>
      </c>
      <c r="I388" s="849">
        <v>2.1650000810623169</v>
      </c>
      <c r="J388" s="849">
        <v>250</v>
      </c>
      <c r="K388" s="850">
        <v>541</v>
      </c>
    </row>
    <row r="389" spans="1:11" ht="14.4" customHeight="1" x14ac:dyDescent="0.3">
      <c r="A389" s="831" t="s">
        <v>574</v>
      </c>
      <c r="B389" s="832" t="s">
        <v>575</v>
      </c>
      <c r="C389" s="835" t="s">
        <v>599</v>
      </c>
      <c r="D389" s="863" t="s">
        <v>600</v>
      </c>
      <c r="E389" s="835" t="s">
        <v>4132</v>
      </c>
      <c r="F389" s="863" t="s">
        <v>4133</v>
      </c>
      <c r="G389" s="835" t="s">
        <v>4264</v>
      </c>
      <c r="H389" s="835" t="s">
        <v>4265</v>
      </c>
      <c r="I389" s="849">
        <v>4.7800002098083496</v>
      </c>
      <c r="J389" s="849">
        <v>30</v>
      </c>
      <c r="K389" s="850">
        <v>143.39999389648438</v>
      </c>
    </row>
    <row r="390" spans="1:11" ht="14.4" customHeight="1" x14ac:dyDescent="0.3">
      <c r="A390" s="831" t="s">
        <v>574</v>
      </c>
      <c r="B390" s="832" t="s">
        <v>575</v>
      </c>
      <c r="C390" s="835" t="s">
        <v>599</v>
      </c>
      <c r="D390" s="863" t="s">
        <v>600</v>
      </c>
      <c r="E390" s="835" t="s">
        <v>4132</v>
      </c>
      <c r="F390" s="863" t="s">
        <v>4133</v>
      </c>
      <c r="G390" s="835" t="s">
        <v>4268</v>
      </c>
      <c r="H390" s="835" t="s">
        <v>4269</v>
      </c>
      <c r="I390" s="849">
        <v>2.5099999904632568</v>
      </c>
      <c r="J390" s="849">
        <v>100</v>
      </c>
      <c r="K390" s="850">
        <v>251</v>
      </c>
    </row>
    <row r="391" spans="1:11" ht="14.4" customHeight="1" x14ac:dyDescent="0.3">
      <c r="A391" s="831" t="s">
        <v>574</v>
      </c>
      <c r="B391" s="832" t="s">
        <v>575</v>
      </c>
      <c r="C391" s="835" t="s">
        <v>599</v>
      </c>
      <c r="D391" s="863" t="s">
        <v>600</v>
      </c>
      <c r="E391" s="835" t="s">
        <v>4132</v>
      </c>
      <c r="F391" s="863" t="s">
        <v>4133</v>
      </c>
      <c r="G391" s="835" t="s">
        <v>4270</v>
      </c>
      <c r="H391" s="835" t="s">
        <v>4271</v>
      </c>
      <c r="I391" s="849">
        <v>21.239999771118164</v>
      </c>
      <c r="J391" s="849">
        <v>50</v>
      </c>
      <c r="K391" s="850">
        <v>1062</v>
      </c>
    </row>
    <row r="392" spans="1:11" ht="14.4" customHeight="1" x14ac:dyDescent="0.3">
      <c r="A392" s="831" t="s">
        <v>574</v>
      </c>
      <c r="B392" s="832" t="s">
        <v>575</v>
      </c>
      <c r="C392" s="835" t="s">
        <v>599</v>
      </c>
      <c r="D392" s="863" t="s">
        <v>600</v>
      </c>
      <c r="E392" s="835" t="s">
        <v>4510</v>
      </c>
      <c r="F392" s="863" t="s">
        <v>4511</v>
      </c>
      <c r="G392" s="835" t="s">
        <v>4512</v>
      </c>
      <c r="H392" s="835" t="s">
        <v>4513</v>
      </c>
      <c r="I392" s="849">
        <v>111.33000183105469</v>
      </c>
      <c r="J392" s="849">
        <v>36</v>
      </c>
      <c r="K392" s="850">
        <v>4007.929931640625</v>
      </c>
    </row>
    <row r="393" spans="1:11" ht="14.4" customHeight="1" x14ac:dyDescent="0.3">
      <c r="A393" s="831" t="s">
        <v>574</v>
      </c>
      <c r="B393" s="832" t="s">
        <v>575</v>
      </c>
      <c r="C393" s="835" t="s">
        <v>599</v>
      </c>
      <c r="D393" s="863" t="s">
        <v>600</v>
      </c>
      <c r="E393" s="835" t="s">
        <v>4278</v>
      </c>
      <c r="F393" s="863" t="s">
        <v>4279</v>
      </c>
      <c r="G393" s="835" t="s">
        <v>4514</v>
      </c>
      <c r="H393" s="835" t="s">
        <v>4515</v>
      </c>
      <c r="I393" s="849">
        <v>12.609999656677246</v>
      </c>
      <c r="J393" s="849">
        <v>10</v>
      </c>
      <c r="K393" s="850">
        <v>126.09999847412109</v>
      </c>
    </row>
    <row r="394" spans="1:11" ht="14.4" customHeight="1" x14ac:dyDescent="0.3">
      <c r="A394" s="831" t="s">
        <v>574</v>
      </c>
      <c r="B394" s="832" t="s">
        <v>575</v>
      </c>
      <c r="C394" s="835" t="s">
        <v>599</v>
      </c>
      <c r="D394" s="863" t="s">
        <v>600</v>
      </c>
      <c r="E394" s="835" t="s">
        <v>4278</v>
      </c>
      <c r="F394" s="863" t="s">
        <v>4279</v>
      </c>
      <c r="G394" s="835" t="s">
        <v>4410</v>
      </c>
      <c r="H394" s="835" t="s">
        <v>4411</v>
      </c>
      <c r="I394" s="849">
        <v>0.31000000238418579</v>
      </c>
      <c r="J394" s="849">
        <v>300</v>
      </c>
      <c r="K394" s="850">
        <v>93</v>
      </c>
    </row>
    <row r="395" spans="1:11" ht="14.4" customHeight="1" x14ac:dyDescent="0.3">
      <c r="A395" s="831" t="s">
        <v>574</v>
      </c>
      <c r="B395" s="832" t="s">
        <v>575</v>
      </c>
      <c r="C395" s="835" t="s">
        <v>599</v>
      </c>
      <c r="D395" s="863" t="s">
        <v>600</v>
      </c>
      <c r="E395" s="835" t="s">
        <v>4278</v>
      </c>
      <c r="F395" s="863" t="s">
        <v>4279</v>
      </c>
      <c r="G395" s="835" t="s">
        <v>4284</v>
      </c>
      <c r="H395" s="835" t="s">
        <v>4285</v>
      </c>
      <c r="I395" s="849">
        <v>0.31000000238418579</v>
      </c>
      <c r="J395" s="849">
        <v>300</v>
      </c>
      <c r="K395" s="850">
        <v>93</v>
      </c>
    </row>
    <row r="396" spans="1:11" ht="14.4" customHeight="1" x14ac:dyDescent="0.3">
      <c r="A396" s="831" t="s">
        <v>574</v>
      </c>
      <c r="B396" s="832" t="s">
        <v>575</v>
      </c>
      <c r="C396" s="835" t="s">
        <v>599</v>
      </c>
      <c r="D396" s="863" t="s">
        <v>600</v>
      </c>
      <c r="E396" s="835" t="s">
        <v>4278</v>
      </c>
      <c r="F396" s="863" t="s">
        <v>4279</v>
      </c>
      <c r="G396" s="835" t="s">
        <v>4286</v>
      </c>
      <c r="H396" s="835" t="s">
        <v>4287</v>
      </c>
      <c r="I396" s="849">
        <v>0.54000002145767212</v>
      </c>
      <c r="J396" s="849">
        <v>300</v>
      </c>
      <c r="K396" s="850">
        <v>162</v>
      </c>
    </row>
    <row r="397" spans="1:11" ht="14.4" customHeight="1" x14ac:dyDescent="0.3">
      <c r="A397" s="831" t="s">
        <v>574</v>
      </c>
      <c r="B397" s="832" t="s">
        <v>575</v>
      </c>
      <c r="C397" s="835" t="s">
        <v>599</v>
      </c>
      <c r="D397" s="863" t="s">
        <v>600</v>
      </c>
      <c r="E397" s="835" t="s">
        <v>4278</v>
      </c>
      <c r="F397" s="863" t="s">
        <v>4279</v>
      </c>
      <c r="G397" s="835" t="s">
        <v>4288</v>
      </c>
      <c r="H397" s="835" t="s">
        <v>4289</v>
      </c>
      <c r="I397" s="849">
        <v>1.7999999523162842</v>
      </c>
      <c r="J397" s="849">
        <v>600</v>
      </c>
      <c r="K397" s="850">
        <v>1080</v>
      </c>
    </row>
    <row r="398" spans="1:11" ht="14.4" customHeight="1" x14ac:dyDescent="0.3">
      <c r="A398" s="831" t="s">
        <v>574</v>
      </c>
      <c r="B398" s="832" t="s">
        <v>575</v>
      </c>
      <c r="C398" s="835" t="s">
        <v>599</v>
      </c>
      <c r="D398" s="863" t="s">
        <v>600</v>
      </c>
      <c r="E398" s="835" t="s">
        <v>4278</v>
      </c>
      <c r="F398" s="863" t="s">
        <v>4279</v>
      </c>
      <c r="G398" s="835" t="s">
        <v>4516</v>
      </c>
      <c r="H398" s="835" t="s">
        <v>4517</v>
      </c>
      <c r="I398" s="849">
        <v>1.809999942779541</v>
      </c>
      <c r="J398" s="849">
        <v>300</v>
      </c>
      <c r="K398" s="850">
        <v>543</v>
      </c>
    </row>
    <row r="399" spans="1:11" ht="14.4" customHeight="1" x14ac:dyDescent="0.3">
      <c r="A399" s="831" t="s">
        <v>574</v>
      </c>
      <c r="B399" s="832" t="s">
        <v>575</v>
      </c>
      <c r="C399" s="835" t="s">
        <v>599</v>
      </c>
      <c r="D399" s="863" t="s">
        <v>600</v>
      </c>
      <c r="E399" s="835" t="s">
        <v>4290</v>
      </c>
      <c r="F399" s="863" t="s">
        <v>4291</v>
      </c>
      <c r="G399" s="835" t="s">
        <v>4518</v>
      </c>
      <c r="H399" s="835" t="s">
        <v>4519</v>
      </c>
      <c r="I399" s="849">
        <v>0.61000001430511475</v>
      </c>
      <c r="J399" s="849">
        <v>1000</v>
      </c>
      <c r="K399" s="850">
        <v>605</v>
      </c>
    </row>
    <row r="400" spans="1:11" ht="14.4" customHeight="1" x14ac:dyDescent="0.3">
      <c r="A400" s="831" t="s">
        <v>574</v>
      </c>
      <c r="B400" s="832" t="s">
        <v>575</v>
      </c>
      <c r="C400" s="835" t="s">
        <v>599</v>
      </c>
      <c r="D400" s="863" t="s">
        <v>600</v>
      </c>
      <c r="E400" s="835" t="s">
        <v>4290</v>
      </c>
      <c r="F400" s="863" t="s">
        <v>4291</v>
      </c>
      <c r="G400" s="835" t="s">
        <v>4520</v>
      </c>
      <c r="H400" s="835" t="s">
        <v>4521</v>
      </c>
      <c r="I400" s="849">
        <v>0.61000001430511475</v>
      </c>
      <c r="J400" s="849">
        <v>1000</v>
      </c>
      <c r="K400" s="850">
        <v>605</v>
      </c>
    </row>
    <row r="401" spans="1:11" ht="14.4" customHeight="1" x14ac:dyDescent="0.3">
      <c r="A401" s="831" t="s">
        <v>574</v>
      </c>
      <c r="B401" s="832" t="s">
        <v>575</v>
      </c>
      <c r="C401" s="835" t="s">
        <v>599</v>
      </c>
      <c r="D401" s="863" t="s">
        <v>600</v>
      </c>
      <c r="E401" s="835" t="s">
        <v>4290</v>
      </c>
      <c r="F401" s="863" t="s">
        <v>4291</v>
      </c>
      <c r="G401" s="835" t="s">
        <v>4296</v>
      </c>
      <c r="H401" s="835" t="s">
        <v>4297</v>
      </c>
      <c r="I401" s="849">
        <v>0.62999999523162842</v>
      </c>
      <c r="J401" s="849">
        <v>6000</v>
      </c>
      <c r="K401" s="850">
        <v>3780</v>
      </c>
    </row>
    <row r="402" spans="1:11" ht="14.4" customHeight="1" x14ac:dyDescent="0.3">
      <c r="A402" s="831" t="s">
        <v>574</v>
      </c>
      <c r="B402" s="832" t="s">
        <v>575</v>
      </c>
      <c r="C402" s="835" t="s">
        <v>599</v>
      </c>
      <c r="D402" s="863" t="s">
        <v>600</v>
      </c>
      <c r="E402" s="835" t="s">
        <v>4290</v>
      </c>
      <c r="F402" s="863" t="s">
        <v>4291</v>
      </c>
      <c r="G402" s="835" t="s">
        <v>4298</v>
      </c>
      <c r="H402" s="835" t="s">
        <v>4299</v>
      </c>
      <c r="I402" s="849">
        <v>0.62999999523162842</v>
      </c>
      <c r="J402" s="849">
        <v>4000</v>
      </c>
      <c r="K402" s="850">
        <v>2520</v>
      </c>
    </row>
    <row r="403" spans="1:11" ht="14.4" customHeight="1" x14ac:dyDescent="0.3">
      <c r="A403" s="831" t="s">
        <v>574</v>
      </c>
      <c r="B403" s="832" t="s">
        <v>575</v>
      </c>
      <c r="C403" s="835" t="s">
        <v>599</v>
      </c>
      <c r="D403" s="863" t="s">
        <v>600</v>
      </c>
      <c r="E403" s="835" t="s">
        <v>4290</v>
      </c>
      <c r="F403" s="863" t="s">
        <v>4291</v>
      </c>
      <c r="G403" s="835" t="s">
        <v>4522</v>
      </c>
      <c r="H403" s="835" t="s">
        <v>4523</v>
      </c>
      <c r="I403" s="849">
        <v>0.62999999523162842</v>
      </c>
      <c r="J403" s="849">
        <v>2000</v>
      </c>
      <c r="K403" s="850">
        <v>1260</v>
      </c>
    </row>
    <row r="404" spans="1:11" ht="14.4" customHeight="1" x14ac:dyDescent="0.3">
      <c r="A404" s="831" t="s">
        <v>574</v>
      </c>
      <c r="B404" s="832" t="s">
        <v>575</v>
      </c>
      <c r="C404" s="835" t="s">
        <v>599</v>
      </c>
      <c r="D404" s="863" t="s">
        <v>600</v>
      </c>
      <c r="E404" s="835" t="s">
        <v>4290</v>
      </c>
      <c r="F404" s="863" t="s">
        <v>4291</v>
      </c>
      <c r="G404" s="835" t="s">
        <v>4524</v>
      </c>
      <c r="H404" s="835" t="s">
        <v>4525</v>
      </c>
      <c r="I404" s="849">
        <v>0.62999999523162842</v>
      </c>
      <c r="J404" s="849">
        <v>2210</v>
      </c>
      <c r="K404" s="850">
        <v>1392.2999877929687</v>
      </c>
    </row>
    <row r="405" spans="1:11" ht="14.4" customHeight="1" x14ac:dyDescent="0.3">
      <c r="A405" s="831" t="s">
        <v>574</v>
      </c>
      <c r="B405" s="832" t="s">
        <v>575</v>
      </c>
      <c r="C405" s="835" t="s">
        <v>602</v>
      </c>
      <c r="D405" s="863" t="s">
        <v>603</v>
      </c>
      <c r="E405" s="835" t="s">
        <v>4312</v>
      </c>
      <c r="F405" s="863" t="s">
        <v>4313</v>
      </c>
      <c r="G405" s="835" t="s">
        <v>4314</v>
      </c>
      <c r="H405" s="835" t="s">
        <v>4315</v>
      </c>
      <c r="I405" s="849">
        <v>147.17999267578125</v>
      </c>
      <c r="J405" s="849">
        <v>36</v>
      </c>
      <c r="K405" s="850">
        <v>5298.5200805664062</v>
      </c>
    </row>
    <row r="406" spans="1:11" ht="14.4" customHeight="1" x14ac:dyDescent="0.3">
      <c r="A406" s="831" t="s">
        <v>574</v>
      </c>
      <c r="B406" s="832" t="s">
        <v>575</v>
      </c>
      <c r="C406" s="835" t="s">
        <v>602</v>
      </c>
      <c r="D406" s="863" t="s">
        <v>603</v>
      </c>
      <c r="E406" s="835" t="s">
        <v>4312</v>
      </c>
      <c r="F406" s="863" t="s">
        <v>4313</v>
      </c>
      <c r="G406" s="835" t="s">
        <v>4316</v>
      </c>
      <c r="H406" s="835" t="s">
        <v>4317</v>
      </c>
      <c r="I406" s="849">
        <v>147.17999267578125</v>
      </c>
      <c r="J406" s="849">
        <v>36</v>
      </c>
      <c r="K406" s="850">
        <v>5298.5000610351563</v>
      </c>
    </row>
    <row r="407" spans="1:11" ht="14.4" customHeight="1" x14ac:dyDescent="0.3">
      <c r="A407" s="831" t="s">
        <v>574</v>
      </c>
      <c r="B407" s="832" t="s">
        <v>575</v>
      </c>
      <c r="C407" s="835" t="s">
        <v>602</v>
      </c>
      <c r="D407" s="863" t="s">
        <v>603</v>
      </c>
      <c r="E407" s="835" t="s">
        <v>4312</v>
      </c>
      <c r="F407" s="863" t="s">
        <v>4313</v>
      </c>
      <c r="G407" s="835" t="s">
        <v>4318</v>
      </c>
      <c r="H407" s="835" t="s">
        <v>4319</v>
      </c>
      <c r="I407" s="849">
        <v>141.58000183105469</v>
      </c>
      <c r="J407" s="849">
        <v>4</v>
      </c>
      <c r="K407" s="850">
        <v>566.32000732421875</v>
      </c>
    </row>
    <row r="408" spans="1:11" ht="14.4" customHeight="1" x14ac:dyDescent="0.3">
      <c r="A408" s="831" t="s">
        <v>574</v>
      </c>
      <c r="B408" s="832" t="s">
        <v>575</v>
      </c>
      <c r="C408" s="835" t="s">
        <v>602</v>
      </c>
      <c r="D408" s="863" t="s">
        <v>603</v>
      </c>
      <c r="E408" s="835" t="s">
        <v>4052</v>
      </c>
      <c r="F408" s="863" t="s">
        <v>4053</v>
      </c>
      <c r="G408" s="835" t="s">
        <v>4526</v>
      </c>
      <c r="H408" s="835" t="s">
        <v>4527</v>
      </c>
      <c r="I408" s="849">
        <v>70.180000305175781</v>
      </c>
      <c r="J408" s="849">
        <v>10</v>
      </c>
      <c r="K408" s="850">
        <v>701.79998779296875</v>
      </c>
    </row>
    <row r="409" spans="1:11" ht="14.4" customHeight="1" x14ac:dyDescent="0.3">
      <c r="A409" s="831" t="s">
        <v>574</v>
      </c>
      <c r="B409" s="832" t="s">
        <v>575</v>
      </c>
      <c r="C409" s="835" t="s">
        <v>602</v>
      </c>
      <c r="D409" s="863" t="s">
        <v>603</v>
      </c>
      <c r="E409" s="835" t="s">
        <v>4052</v>
      </c>
      <c r="F409" s="863" t="s">
        <v>4053</v>
      </c>
      <c r="G409" s="835" t="s">
        <v>4528</v>
      </c>
      <c r="H409" s="835" t="s">
        <v>4529</v>
      </c>
      <c r="I409" s="849">
        <v>713.55999755859375</v>
      </c>
      <c r="J409" s="849">
        <v>2</v>
      </c>
      <c r="K409" s="850">
        <v>1427.1199951171875</v>
      </c>
    </row>
    <row r="410" spans="1:11" ht="14.4" customHeight="1" x14ac:dyDescent="0.3">
      <c r="A410" s="831" t="s">
        <v>574</v>
      </c>
      <c r="B410" s="832" t="s">
        <v>575</v>
      </c>
      <c r="C410" s="835" t="s">
        <v>602</v>
      </c>
      <c r="D410" s="863" t="s">
        <v>603</v>
      </c>
      <c r="E410" s="835" t="s">
        <v>4052</v>
      </c>
      <c r="F410" s="863" t="s">
        <v>4053</v>
      </c>
      <c r="G410" s="835" t="s">
        <v>4530</v>
      </c>
      <c r="H410" s="835" t="s">
        <v>4531</v>
      </c>
      <c r="I410" s="849">
        <v>4.1066667238871259</v>
      </c>
      <c r="J410" s="849">
        <v>300</v>
      </c>
      <c r="K410" s="850">
        <v>1232</v>
      </c>
    </row>
    <row r="411" spans="1:11" ht="14.4" customHeight="1" x14ac:dyDescent="0.3">
      <c r="A411" s="831" t="s">
        <v>574</v>
      </c>
      <c r="B411" s="832" t="s">
        <v>575</v>
      </c>
      <c r="C411" s="835" t="s">
        <v>602</v>
      </c>
      <c r="D411" s="863" t="s">
        <v>603</v>
      </c>
      <c r="E411" s="835" t="s">
        <v>4052</v>
      </c>
      <c r="F411" s="863" t="s">
        <v>4053</v>
      </c>
      <c r="G411" s="835" t="s">
        <v>4054</v>
      </c>
      <c r="H411" s="835" t="s">
        <v>4055</v>
      </c>
      <c r="I411" s="849">
        <v>6.2439998626708988</v>
      </c>
      <c r="J411" s="849">
        <v>260</v>
      </c>
      <c r="K411" s="850">
        <v>1623.3999938964844</v>
      </c>
    </row>
    <row r="412" spans="1:11" ht="14.4" customHeight="1" x14ac:dyDescent="0.3">
      <c r="A412" s="831" t="s">
        <v>574</v>
      </c>
      <c r="B412" s="832" t="s">
        <v>575</v>
      </c>
      <c r="C412" s="835" t="s">
        <v>602</v>
      </c>
      <c r="D412" s="863" t="s">
        <v>603</v>
      </c>
      <c r="E412" s="835" t="s">
        <v>4052</v>
      </c>
      <c r="F412" s="863" t="s">
        <v>4053</v>
      </c>
      <c r="G412" s="835" t="s">
        <v>4056</v>
      </c>
      <c r="H412" s="835" t="s">
        <v>4057</v>
      </c>
      <c r="I412" s="849">
        <v>9.0150003433227539</v>
      </c>
      <c r="J412" s="849">
        <v>100</v>
      </c>
      <c r="K412" s="850">
        <v>901.5</v>
      </c>
    </row>
    <row r="413" spans="1:11" ht="14.4" customHeight="1" x14ac:dyDescent="0.3">
      <c r="A413" s="831" t="s">
        <v>574</v>
      </c>
      <c r="B413" s="832" t="s">
        <v>575</v>
      </c>
      <c r="C413" s="835" t="s">
        <v>602</v>
      </c>
      <c r="D413" s="863" t="s">
        <v>603</v>
      </c>
      <c r="E413" s="835" t="s">
        <v>4052</v>
      </c>
      <c r="F413" s="863" t="s">
        <v>4053</v>
      </c>
      <c r="G413" s="835" t="s">
        <v>4058</v>
      </c>
      <c r="H413" s="835" t="s">
        <v>4059</v>
      </c>
      <c r="I413" s="849">
        <v>8.5900001525878906</v>
      </c>
      <c r="J413" s="849">
        <v>50</v>
      </c>
      <c r="K413" s="850">
        <v>429.62000274658203</v>
      </c>
    </row>
    <row r="414" spans="1:11" ht="14.4" customHeight="1" x14ac:dyDescent="0.3">
      <c r="A414" s="831" t="s">
        <v>574</v>
      </c>
      <c r="B414" s="832" t="s">
        <v>575</v>
      </c>
      <c r="C414" s="835" t="s">
        <v>602</v>
      </c>
      <c r="D414" s="863" t="s">
        <v>603</v>
      </c>
      <c r="E414" s="835" t="s">
        <v>4052</v>
      </c>
      <c r="F414" s="863" t="s">
        <v>4053</v>
      </c>
      <c r="G414" s="835" t="s">
        <v>4060</v>
      </c>
      <c r="H414" s="835" t="s">
        <v>4061</v>
      </c>
      <c r="I414" s="849">
        <v>13.039999961853027</v>
      </c>
      <c r="J414" s="849">
        <v>150</v>
      </c>
      <c r="K414" s="850">
        <v>1956</v>
      </c>
    </row>
    <row r="415" spans="1:11" ht="14.4" customHeight="1" x14ac:dyDescent="0.3">
      <c r="A415" s="831" t="s">
        <v>574</v>
      </c>
      <c r="B415" s="832" t="s">
        <v>575</v>
      </c>
      <c r="C415" s="835" t="s">
        <v>602</v>
      </c>
      <c r="D415" s="863" t="s">
        <v>603</v>
      </c>
      <c r="E415" s="835" t="s">
        <v>4052</v>
      </c>
      <c r="F415" s="863" t="s">
        <v>4053</v>
      </c>
      <c r="G415" s="835" t="s">
        <v>4324</v>
      </c>
      <c r="H415" s="835" t="s">
        <v>4325</v>
      </c>
      <c r="I415" s="849">
        <v>0.87999999523162842</v>
      </c>
      <c r="J415" s="849">
        <v>5000</v>
      </c>
      <c r="K415" s="850">
        <v>4400</v>
      </c>
    </row>
    <row r="416" spans="1:11" ht="14.4" customHeight="1" x14ac:dyDescent="0.3">
      <c r="A416" s="831" t="s">
        <v>574</v>
      </c>
      <c r="B416" s="832" t="s">
        <v>575</v>
      </c>
      <c r="C416" s="835" t="s">
        <v>602</v>
      </c>
      <c r="D416" s="863" t="s">
        <v>603</v>
      </c>
      <c r="E416" s="835" t="s">
        <v>4052</v>
      </c>
      <c r="F416" s="863" t="s">
        <v>4053</v>
      </c>
      <c r="G416" s="835" t="s">
        <v>4064</v>
      </c>
      <c r="H416" s="835" t="s">
        <v>4065</v>
      </c>
      <c r="I416" s="849">
        <v>1.2899999618530273</v>
      </c>
      <c r="J416" s="849">
        <v>12000</v>
      </c>
      <c r="K416" s="850">
        <v>15480</v>
      </c>
    </row>
    <row r="417" spans="1:11" ht="14.4" customHeight="1" x14ac:dyDescent="0.3">
      <c r="A417" s="831" t="s">
        <v>574</v>
      </c>
      <c r="B417" s="832" t="s">
        <v>575</v>
      </c>
      <c r="C417" s="835" t="s">
        <v>602</v>
      </c>
      <c r="D417" s="863" t="s">
        <v>603</v>
      </c>
      <c r="E417" s="835" t="s">
        <v>4052</v>
      </c>
      <c r="F417" s="863" t="s">
        <v>4053</v>
      </c>
      <c r="G417" s="835" t="s">
        <v>4532</v>
      </c>
      <c r="H417" s="835" t="s">
        <v>4533</v>
      </c>
      <c r="I417" s="849">
        <v>1.1749999523162842</v>
      </c>
      <c r="J417" s="849">
        <v>1700</v>
      </c>
      <c r="K417" s="850">
        <v>1997</v>
      </c>
    </row>
    <row r="418" spans="1:11" ht="14.4" customHeight="1" x14ac:dyDescent="0.3">
      <c r="A418" s="831" t="s">
        <v>574</v>
      </c>
      <c r="B418" s="832" t="s">
        <v>575</v>
      </c>
      <c r="C418" s="835" t="s">
        <v>602</v>
      </c>
      <c r="D418" s="863" t="s">
        <v>603</v>
      </c>
      <c r="E418" s="835" t="s">
        <v>4052</v>
      </c>
      <c r="F418" s="863" t="s">
        <v>4053</v>
      </c>
      <c r="G418" s="835" t="s">
        <v>4330</v>
      </c>
      <c r="H418" s="835" t="s">
        <v>4331</v>
      </c>
      <c r="I418" s="849">
        <v>2.7400000095367432</v>
      </c>
      <c r="J418" s="849">
        <v>100</v>
      </c>
      <c r="K418" s="850">
        <v>274</v>
      </c>
    </row>
    <row r="419" spans="1:11" ht="14.4" customHeight="1" x14ac:dyDescent="0.3">
      <c r="A419" s="831" t="s">
        <v>574</v>
      </c>
      <c r="B419" s="832" t="s">
        <v>575</v>
      </c>
      <c r="C419" s="835" t="s">
        <v>602</v>
      </c>
      <c r="D419" s="863" t="s">
        <v>603</v>
      </c>
      <c r="E419" s="835" t="s">
        <v>4052</v>
      </c>
      <c r="F419" s="863" t="s">
        <v>4053</v>
      </c>
      <c r="G419" s="835" t="s">
        <v>4332</v>
      </c>
      <c r="H419" s="835" t="s">
        <v>4333</v>
      </c>
      <c r="I419" s="849">
        <v>5.0133334795633955</v>
      </c>
      <c r="J419" s="849">
        <v>175</v>
      </c>
      <c r="K419" s="850">
        <v>876.97000885009766</v>
      </c>
    </row>
    <row r="420" spans="1:11" ht="14.4" customHeight="1" x14ac:dyDescent="0.3">
      <c r="A420" s="831" t="s">
        <v>574</v>
      </c>
      <c r="B420" s="832" t="s">
        <v>575</v>
      </c>
      <c r="C420" s="835" t="s">
        <v>602</v>
      </c>
      <c r="D420" s="863" t="s">
        <v>603</v>
      </c>
      <c r="E420" s="835" t="s">
        <v>4052</v>
      </c>
      <c r="F420" s="863" t="s">
        <v>4053</v>
      </c>
      <c r="G420" s="835" t="s">
        <v>4534</v>
      </c>
      <c r="H420" s="835" t="s">
        <v>4535</v>
      </c>
      <c r="I420" s="849">
        <v>86.379997253417969</v>
      </c>
      <c r="J420" s="849">
        <v>10</v>
      </c>
      <c r="K420" s="850">
        <v>863.79998779296875</v>
      </c>
    </row>
    <row r="421" spans="1:11" ht="14.4" customHeight="1" x14ac:dyDescent="0.3">
      <c r="A421" s="831" t="s">
        <v>574</v>
      </c>
      <c r="B421" s="832" t="s">
        <v>575</v>
      </c>
      <c r="C421" s="835" t="s">
        <v>602</v>
      </c>
      <c r="D421" s="863" t="s">
        <v>603</v>
      </c>
      <c r="E421" s="835" t="s">
        <v>4052</v>
      </c>
      <c r="F421" s="863" t="s">
        <v>4053</v>
      </c>
      <c r="G421" s="835" t="s">
        <v>4536</v>
      </c>
      <c r="H421" s="835" t="s">
        <v>4537</v>
      </c>
      <c r="I421" s="849">
        <v>6.440000057220459</v>
      </c>
      <c r="J421" s="849">
        <v>200</v>
      </c>
      <c r="K421" s="850">
        <v>1288</v>
      </c>
    </row>
    <row r="422" spans="1:11" ht="14.4" customHeight="1" x14ac:dyDescent="0.3">
      <c r="A422" s="831" t="s">
        <v>574</v>
      </c>
      <c r="B422" s="832" t="s">
        <v>575</v>
      </c>
      <c r="C422" s="835" t="s">
        <v>602</v>
      </c>
      <c r="D422" s="863" t="s">
        <v>603</v>
      </c>
      <c r="E422" s="835" t="s">
        <v>4052</v>
      </c>
      <c r="F422" s="863" t="s">
        <v>4053</v>
      </c>
      <c r="G422" s="835" t="s">
        <v>4070</v>
      </c>
      <c r="H422" s="835" t="s">
        <v>4071</v>
      </c>
      <c r="I422" s="849">
        <v>111.55000305175781</v>
      </c>
      <c r="J422" s="849">
        <v>3</v>
      </c>
      <c r="K422" s="850">
        <v>334.65000915527344</v>
      </c>
    </row>
    <row r="423" spans="1:11" ht="14.4" customHeight="1" x14ac:dyDescent="0.3">
      <c r="A423" s="831" t="s">
        <v>574</v>
      </c>
      <c r="B423" s="832" t="s">
        <v>575</v>
      </c>
      <c r="C423" s="835" t="s">
        <v>602</v>
      </c>
      <c r="D423" s="863" t="s">
        <v>603</v>
      </c>
      <c r="E423" s="835" t="s">
        <v>4052</v>
      </c>
      <c r="F423" s="863" t="s">
        <v>4053</v>
      </c>
      <c r="G423" s="835" t="s">
        <v>4072</v>
      </c>
      <c r="H423" s="835" t="s">
        <v>4073</v>
      </c>
      <c r="I423" s="849">
        <v>790.875</v>
      </c>
      <c r="J423" s="849">
        <v>2</v>
      </c>
      <c r="K423" s="850">
        <v>1581.75</v>
      </c>
    </row>
    <row r="424" spans="1:11" ht="14.4" customHeight="1" x14ac:dyDescent="0.3">
      <c r="A424" s="831" t="s">
        <v>574</v>
      </c>
      <c r="B424" s="832" t="s">
        <v>575</v>
      </c>
      <c r="C424" s="835" t="s">
        <v>602</v>
      </c>
      <c r="D424" s="863" t="s">
        <v>603</v>
      </c>
      <c r="E424" s="835" t="s">
        <v>4052</v>
      </c>
      <c r="F424" s="863" t="s">
        <v>4053</v>
      </c>
      <c r="G424" s="835" t="s">
        <v>4538</v>
      </c>
      <c r="H424" s="835" t="s">
        <v>4539</v>
      </c>
      <c r="I424" s="849">
        <v>449.3800048828125</v>
      </c>
      <c r="J424" s="849">
        <v>20</v>
      </c>
      <c r="K424" s="850">
        <v>8987.5595703125</v>
      </c>
    </row>
    <row r="425" spans="1:11" ht="14.4" customHeight="1" x14ac:dyDescent="0.3">
      <c r="A425" s="831" t="s">
        <v>574</v>
      </c>
      <c r="B425" s="832" t="s">
        <v>575</v>
      </c>
      <c r="C425" s="835" t="s">
        <v>602</v>
      </c>
      <c r="D425" s="863" t="s">
        <v>603</v>
      </c>
      <c r="E425" s="835" t="s">
        <v>4052</v>
      </c>
      <c r="F425" s="863" t="s">
        <v>4053</v>
      </c>
      <c r="G425" s="835" t="s">
        <v>4540</v>
      </c>
      <c r="H425" s="835" t="s">
        <v>4541</v>
      </c>
      <c r="I425" s="849">
        <v>84.629997253417969</v>
      </c>
      <c r="J425" s="849">
        <v>10</v>
      </c>
      <c r="K425" s="850">
        <v>846.34002685546875</v>
      </c>
    </row>
    <row r="426" spans="1:11" ht="14.4" customHeight="1" x14ac:dyDescent="0.3">
      <c r="A426" s="831" t="s">
        <v>574</v>
      </c>
      <c r="B426" s="832" t="s">
        <v>575</v>
      </c>
      <c r="C426" s="835" t="s">
        <v>602</v>
      </c>
      <c r="D426" s="863" t="s">
        <v>603</v>
      </c>
      <c r="E426" s="835" t="s">
        <v>4052</v>
      </c>
      <c r="F426" s="863" t="s">
        <v>4053</v>
      </c>
      <c r="G426" s="835" t="s">
        <v>4334</v>
      </c>
      <c r="H426" s="835" t="s">
        <v>4335</v>
      </c>
      <c r="I426" s="849">
        <v>30.174000167846678</v>
      </c>
      <c r="J426" s="849">
        <v>150</v>
      </c>
      <c r="K426" s="850">
        <v>4526.25</v>
      </c>
    </row>
    <row r="427" spans="1:11" ht="14.4" customHeight="1" x14ac:dyDescent="0.3">
      <c r="A427" s="831" t="s">
        <v>574</v>
      </c>
      <c r="B427" s="832" t="s">
        <v>575</v>
      </c>
      <c r="C427" s="835" t="s">
        <v>602</v>
      </c>
      <c r="D427" s="863" t="s">
        <v>603</v>
      </c>
      <c r="E427" s="835" t="s">
        <v>4052</v>
      </c>
      <c r="F427" s="863" t="s">
        <v>4053</v>
      </c>
      <c r="G427" s="835" t="s">
        <v>4542</v>
      </c>
      <c r="H427" s="835" t="s">
        <v>4543</v>
      </c>
      <c r="I427" s="849">
        <v>5.2699999809265137</v>
      </c>
      <c r="J427" s="849">
        <v>60</v>
      </c>
      <c r="K427" s="850">
        <v>316.20001220703125</v>
      </c>
    </row>
    <row r="428" spans="1:11" ht="14.4" customHeight="1" x14ac:dyDescent="0.3">
      <c r="A428" s="831" t="s">
        <v>574</v>
      </c>
      <c r="B428" s="832" t="s">
        <v>575</v>
      </c>
      <c r="C428" s="835" t="s">
        <v>602</v>
      </c>
      <c r="D428" s="863" t="s">
        <v>603</v>
      </c>
      <c r="E428" s="835" t="s">
        <v>4052</v>
      </c>
      <c r="F428" s="863" t="s">
        <v>4053</v>
      </c>
      <c r="G428" s="835" t="s">
        <v>4480</v>
      </c>
      <c r="H428" s="835" t="s">
        <v>4481</v>
      </c>
      <c r="I428" s="849">
        <v>123.19000244140625</v>
      </c>
      <c r="J428" s="849">
        <v>10</v>
      </c>
      <c r="K428" s="850">
        <v>1231.8800048828125</v>
      </c>
    </row>
    <row r="429" spans="1:11" ht="14.4" customHeight="1" x14ac:dyDescent="0.3">
      <c r="A429" s="831" t="s">
        <v>574</v>
      </c>
      <c r="B429" s="832" t="s">
        <v>575</v>
      </c>
      <c r="C429" s="835" t="s">
        <v>602</v>
      </c>
      <c r="D429" s="863" t="s">
        <v>603</v>
      </c>
      <c r="E429" s="835" t="s">
        <v>4052</v>
      </c>
      <c r="F429" s="863" t="s">
        <v>4053</v>
      </c>
      <c r="G429" s="835" t="s">
        <v>4544</v>
      </c>
      <c r="H429" s="835" t="s">
        <v>4545</v>
      </c>
      <c r="I429" s="849">
        <v>112.81999969482422</v>
      </c>
      <c r="J429" s="849">
        <v>5</v>
      </c>
      <c r="K429" s="850">
        <v>564.0999755859375</v>
      </c>
    </row>
    <row r="430" spans="1:11" ht="14.4" customHeight="1" x14ac:dyDescent="0.3">
      <c r="A430" s="831" t="s">
        <v>574</v>
      </c>
      <c r="B430" s="832" t="s">
        <v>575</v>
      </c>
      <c r="C430" s="835" t="s">
        <v>602</v>
      </c>
      <c r="D430" s="863" t="s">
        <v>603</v>
      </c>
      <c r="E430" s="835" t="s">
        <v>4052</v>
      </c>
      <c r="F430" s="863" t="s">
        <v>4053</v>
      </c>
      <c r="G430" s="835" t="s">
        <v>4546</v>
      </c>
      <c r="H430" s="835" t="s">
        <v>4547</v>
      </c>
      <c r="I430" s="849">
        <v>120.61000061035156</v>
      </c>
      <c r="J430" s="849">
        <v>5</v>
      </c>
      <c r="K430" s="850">
        <v>603.05999755859375</v>
      </c>
    </row>
    <row r="431" spans="1:11" ht="14.4" customHeight="1" x14ac:dyDescent="0.3">
      <c r="A431" s="831" t="s">
        <v>574</v>
      </c>
      <c r="B431" s="832" t="s">
        <v>575</v>
      </c>
      <c r="C431" s="835" t="s">
        <v>602</v>
      </c>
      <c r="D431" s="863" t="s">
        <v>603</v>
      </c>
      <c r="E431" s="835" t="s">
        <v>4052</v>
      </c>
      <c r="F431" s="863" t="s">
        <v>4053</v>
      </c>
      <c r="G431" s="835" t="s">
        <v>4340</v>
      </c>
      <c r="H431" s="835" t="s">
        <v>4341</v>
      </c>
      <c r="I431" s="849">
        <v>283.01998901367187</v>
      </c>
      <c r="J431" s="849">
        <v>5</v>
      </c>
      <c r="K431" s="850">
        <v>1415.0999755859375</v>
      </c>
    </row>
    <row r="432" spans="1:11" ht="14.4" customHeight="1" x14ac:dyDescent="0.3">
      <c r="A432" s="831" t="s">
        <v>574</v>
      </c>
      <c r="B432" s="832" t="s">
        <v>575</v>
      </c>
      <c r="C432" s="835" t="s">
        <v>602</v>
      </c>
      <c r="D432" s="863" t="s">
        <v>603</v>
      </c>
      <c r="E432" s="835" t="s">
        <v>4052</v>
      </c>
      <c r="F432" s="863" t="s">
        <v>4053</v>
      </c>
      <c r="G432" s="835" t="s">
        <v>4082</v>
      </c>
      <c r="H432" s="835" t="s">
        <v>4083</v>
      </c>
      <c r="I432" s="849">
        <v>139.16999816894531</v>
      </c>
      <c r="J432" s="849">
        <v>14</v>
      </c>
      <c r="K432" s="850">
        <v>1948.3800048828125</v>
      </c>
    </row>
    <row r="433" spans="1:11" ht="14.4" customHeight="1" x14ac:dyDescent="0.3">
      <c r="A433" s="831" t="s">
        <v>574</v>
      </c>
      <c r="B433" s="832" t="s">
        <v>575</v>
      </c>
      <c r="C433" s="835" t="s">
        <v>602</v>
      </c>
      <c r="D433" s="863" t="s">
        <v>603</v>
      </c>
      <c r="E433" s="835" t="s">
        <v>4052</v>
      </c>
      <c r="F433" s="863" t="s">
        <v>4053</v>
      </c>
      <c r="G433" s="835" t="s">
        <v>4548</v>
      </c>
      <c r="H433" s="835" t="s">
        <v>4549</v>
      </c>
      <c r="I433" s="849">
        <v>58.540000915527344</v>
      </c>
      <c r="J433" s="849">
        <v>10</v>
      </c>
      <c r="K433" s="850">
        <v>585.3499755859375</v>
      </c>
    </row>
    <row r="434" spans="1:11" ht="14.4" customHeight="1" x14ac:dyDescent="0.3">
      <c r="A434" s="831" t="s">
        <v>574</v>
      </c>
      <c r="B434" s="832" t="s">
        <v>575</v>
      </c>
      <c r="C434" s="835" t="s">
        <v>602</v>
      </c>
      <c r="D434" s="863" t="s">
        <v>603</v>
      </c>
      <c r="E434" s="835" t="s">
        <v>4052</v>
      </c>
      <c r="F434" s="863" t="s">
        <v>4053</v>
      </c>
      <c r="G434" s="835" t="s">
        <v>4084</v>
      </c>
      <c r="H434" s="835" t="s">
        <v>4085</v>
      </c>
      <c r="I434" s="849">
        <v>8.0100002288818359</v>
      </c>
      <c r="J434" s="849">
        <v>350</v>
      </c>
      <c r="K434" s="850">
        <v>2803.5899963378906</v>
      </c>
    </row>
    <row r="435" spans="1:11" ht="14.4" customHeight="1" x14ac:dyDescent="0.3">
      <c r="A435" s="831" t="s">
        <v>574</v>
      </c>
      <c r="B435" s="832" t="s">
        <v>575</v>
      </c>
      <c r="C435" s="835" t="s">
        <v>602</v>
      </c>
      <c r="D435" s="863" t="s">
        <v>603</v>
      </c>
      <c r="E435" s="835" t="s">
        <v>4052</v>
      </c>
      <c r="F435" s="863" t="s">
        <v>4053</v>
      </c>
      <c r="G435" s="835" t="s">
        <v>4550</v>
      </c>
      <c r="H435" s="835" t="s">
        <v>4551</v>
      </c>
      <c r="I435" s="849">
        <v>5.8400001525878906</v>
      </c>
      <c r="J435" s="849">
        <v>300</v>
      </c>
      <c r="K435" s="850">
        <v>1752</v>
      </c>
    </row>
    <row r="436" spans="1:11" ht="14.4" customHeight="1" x14ac:dyDescent="0.3">
      <c r="A436" s="831" t="s">
        <v>574</v>
      </c>
      <c r="B436" s="832" t="s">
        <v>575</v>
      </c>
      <c r="C436" s="835" t="s">
        <v>602</v>
      </c>
      <c r="D436" s="863" t="s">
        <v>603</v>
      </c>
      <c r="E436" s="835" t="s">
        <v>4052</v>
      </c>
      <c r="F436" s="863" t="s">
        <v>4053</v>
      </c>
      <c r="G436" s="835" t="s">
        <v>4552</v>
      </c>
      <c r="H436" s="835" t="s">
        <v>4553</v>
      </c>
      <c r="I436" s="849">
        <v>14.119999885559082</v>
      </c>
      <c r="J436" s="849">
        <v>100</v>
      </c>
      <c r="K436" s="850">
        <v>1412</v>
      </c>
    </row>
    <row r="437" spans="1:11" ht="14.4" customHeight="1" x14ac:dyDescent="0.3">
      <c r="A437" s="831" t="s">
        <v>574</v>
      </c>
      <c r="B437" s="832" t="s">
        <v>575</v>
      </c>
      <c r="C437" s="835" t="s">
        <v>602</v>
      </c>
      <c r="D437" s="863" t="s">
        <v>603</v>
      </c>
      <c r="E437" s="835" t="s">
        <v>4052</v>
      </c>
      <c r="F437" s="863" t="s">
        <v>4053</v>
      </c>
      <c r="G437" s="835" t="s">
        <v>4554</v>
      </c>
      <c r="H437" s="835" t="s">
        <v>4555</v>
      </c>
      <c r="I437" s="849">
        <v>13.020000457763672</v>
      </c>
      <c r="J437" s="849">
        <v>10</v>
      </c>
      <c r="K437" s="850">
        <v>130.20000457763672</v>
      </c>
    </row>
    <row r="438" spans="1:11" ht="14.4" customHeight="1" x14ac:dyDescent="0.3">
      <c r="A438" s="831" t="s">
        <v>574</v>
      </c>
      <c r="B438" s="832" t="s">
        <v>575</v>
      </c>
      <c r="C438" s="835" t="s">
        <v>602</v>
      </c>
      <c r="D438" s="863" t="s">
        <v>603</v>
      </c>
      <c r="E438" s="835" t="s">
        <v>4052</v>
      </c>
      <c r="F438" s="863" t="s">
        <v>4053</v>
      </c>
      <c r="G438" s="835" t="s">
        <v>4090</v>
      </c>
      <c r="H438" s="835" t="s">
        <v>4091</v>
      </c>
      <c r="I438" s="849">
        <v>0.86000001430511475</v>
      </c>
      <c r="J438" s="849">
        <v>200</v>
      </c>
      <c r="K438" s="850">
        <v>172</v>
      </c>
    </row>
    <row r="439" spans="1:11" ht="14.4" customHeight="1" x14ac:dyDescent="0.3">
      <c r="A439" s="831" t="s">
        <v>574</v>
      </c>
      <c r="B439" s="832" t="s">
        <v>575</v>
      </c>
      <c r="C439" s="835" t="s">
        <v>602</v>
      </c>
      <c r="D439" s="863" t="s">
        <v>603</v>
      </c>
      <c r="E439" s="835" t="s">
        <v>4052</v>
      </c>
      <c r="F439" s="863" t="s">
        <v>4053</v>
      </c>
      <c r="G439" s="835" t="s">
        <v>4356</v>
      </c>
      <c r="H439" s="835" t="s">
        <v>4357</v>
      </c>
      <c r="I439" s="849">
        <v>1.5199999809265137</v>
      </c>
      <c r="J439" s="849">
        <v>300</v>
      </c>
      <c r="K439" s="850">
        <v>456</v>
      </c>
    </row>
    <row r="440" spans="1:11" ht="14.4" customHeight="1" x14ac:dyDescent="0.3">
      <c r="A440" s="831" t="s">
        <v>574</v>
      </c>
      <c r="B440" s="832" t="s">
        <v>575</v>
      </c>
      <c r="C440" s="835" t="s">
        <v>602</v>
      </c>
      <c r="D440" s="863" t="s">
        <v>603</v>
      </c>
      <c r="E440" s="835" t="s">
        <v>4052</v>
      </c>
      <c r="F440" s="863" t="s">
        <v>4053</v>
      </c>
      <c r="G440" s="835" t="s">
        <v>4092</v>
      </c>
      <c r="H440" s="835" t="s">
        <v>4093</v>
      </c>
      <c r="I440" s="849">
        <v>2.059999942779541</v>
      </c>
      <c r="J440" s="849">
        <v>300</v>
      </c>
      <c r="K440" s="850">
        <v>618</v>
      </c>
    </row>
    <row r="441" spans="1:11" ht="14.4" customHeight="1" x14ac:dyDescent="0.3">
      <c r="A441" s="831" t="s">
        <v>574</v>
      </c>
      <c r="B441" s="832" t="s">
        <v>575</v>
      </c>
      <c r="C441" s="835" t="s">
        <v>602</v>
      </c>
      <c r="D441" s="863" t="s">
        <v>603</v>
      </c>
      <c r="E441" s="835" t="s">
        <v>4052</v>
      </c>
      <c r="F441" s="863" t="s">
        <v>4053</v>
      </c>
      <c r="G441" s="835" t="s">
        <v>4098</v>
      </c>
      <c r="H441" s="835" t="s">
        <v>4099</v>
      </c>
      <c r="I441" s="849">
        <v>98.375</v>
      </c>
      <c r="J441" s="849">
        <v>10</v>
      </c>
      <c r="K441" s="850">
        <v>983.75</v>
      </c>
    </row>
    <row r="442" spans="1:11" ht="14.4" customHeight="1" x14ac:dyDescent="0.3">
      <c r="A442" s="831" t="s">
        <v>574</v>
      </c>
      <c r="B442" s="832" t="s">
        <v>575</v>
      </c>
      <c r="C442" s="835" t="s">
        <v>602</v>
      </c>
      <c r="D442" s="863" t="s">
        <v>603</v>
      </c>
      <c r="E442" s="835" t="s">
        <v>4052</v>
      </c>
      <c r="F442" s="863" t="s">
        <v>4053</v>
      </c>
      <c r="G442" s="835" t="s">
        <v>4102</v>
      </c>
      <c r="H442" s="835" t="s">
        <v>4103</v>
      </c>
      <c r="I442" s="849">
        <v>8.3920001983642578</v>
      </c>
      <c r="J442" s="849">
        <v>204</v>
      </c>
      <c r="K442" s="850">
        <v>1711.9200134277344</v>
      </c>
    </row>
    <row r="443" spans="1:11" ht="14.4" customHeight="1" x14ac:dyDescent="0.3">
      <c r="A443" s="831" t="s">
        <v>574</v>
      </c>
      <c r="B443" s="832" t="s">
        <v>575</v>
      </c>
      <c r="C443" s="835" t="s">
        <v>602</v>
      </c>
      <c r="D443" s="863" t="s">
        <v>603</v>
      </c>
      <c r="E443" s="835" t="s">
        <v>4052</v>
      </c>
      <c r="F443" s="863" t="s">
        <v>4053</v>
      </c>
      <c r="G443" s="835" t="s">
        <v>4556</v>
      </c>
      <c r="H443" s="835" t="s">
        <v>4557</v>
      </c>
      <c r="I443" s="849">
        <v>13.225999641418458</v>
      </c>
      <c r="J443" s="849">
        <v>200</v>
      </c>
      <c r="K443" s="850">
        <v>2644.5</v>
      </c>
    </row>
    <row r="444" spans="1:11" ht="14.4" customHeight="1" x14ac:dyDescent="0.3">
      <c r="A444" s="831" t="s">
        <v>574</v>
      </c>
      <c r="B444" s="832" t="s">
        <v>575</v>
      </c>
      <c r="C444" s="835" t="s">
        <v>602</v>
      </c>
      <c r="D444" s="863" t="s">
        <v>603</v>
      </c>
      <c r="E444" s="835" t="s">
        <v>4052</v>
      </c>
      <c r="F444" s="863" t="s">
        <v>4053</v>
      </c>
      <c r="G444" s="835" t="s">
        <v>4108</v>
      </c>
      <c r="H444" s="835" t="s">
        <v>4109</v>
      </c>
      <c r="I444" s="849">
        <v>2.5049999952316284</v>
      </c>
      <c r="J444" s="849">
        <v>40</v>
      </c>
      <c r="K444" s="850">
        <v>100.20000076293945</v>
      </c>
    </row>
    <row r="445" spans="1:11" ht="14.4" customHeight="1" x14ac:dyDescent="0.3">
      <c r="A445" s="831" t="s">
        <v>574</v>
      </c>
      <c r="B445" s="832" t="s">
        <v>575</v>
      </c>
      <c r="C445" s="835" t="s">
        <v>602</v>
      </c>
      <c r="D445" s="863" t="s">
        <v>603</v>
      </c>
      <c r="E445" s="835" t="s">
        <v>4052</v>
      </c>
      <c r="F445" s="863" t="s">
        <v>4053</v>
      </c>
      <c r="G445" s="835" t="s">
        <v>4364</v>
      </c>
      <c r="H445" s="835" t="s">
        <v>4365</v>
      </c>
      <c r="I445" s="849">
        <v>3.2666666507720947</v>
      </c>
      <c r="J445" s="849">
        <v>60</v>
      </c>
      <c r="K445" s="850">
        <v>196</v>
      </c>
    </row>
    <row r="446" spans="1:11" ht="14.4" customHeight="1" x14ac:dyDescent="0.3">
      <c r="A446" s="831" t="s">
        <v>574</v>
      </c>
      <c r="B446" s="832" t="s">
        <v>575</v>
      </c>
      <c r="C446" s="835" t="s">
        <v>602</v>
      </c>
      <c r="D446" s="863" t="s">
        <v>603</v>
      </c>
      <c r="E446" s="835" t="s">
        <v>4052</v>
      </c>
      <c r="F446" s="863" t="s">
        <v>4053</v>
      </c>
      <c r="G446" s="835" t="s">
        <v>4112</v>
      </c>
      <c r="H446" s="835" t="s">
        <v>4113</v>
      </c>
      <c r="I446" s="849">
        <v>12.649999618530273</v>
      </c>
      <c r="J446" s="849">
        <v>150</v>
      </c>
      <c r="K446" s="850">
        <v>1897.5</v>
      </c>
    </row>
    <row r="447" spans="1:11" ht="14.4" customHeight="1" x14ac:dyDescent="0.3">
      <c r="A447" s="831" t="s">
        <v>574</v>
      </c>
      <c r="B447" s="832" t="s">
        <v>575</v>
      </c>
      <c r="C447" s="835" t="s">
        <v>602</v>
      </c>
      <c r="D447" s="863" t="s">
        <v>603</v>
      </c>
      <c r="E447" s="835" t="s">
        <v>4052</v>
      </c>
      <c r="F447" s="863" t="s">
        <v>4053</v>
      </c>
      <c r="G447" s="835" t="s">
        <v>4490</v>
      </c>
      <c r="H447" s="835" t="s">
        <v>4491</v>
      </c>
      <c r="I447" s="849">
        <v>314.80999755859375</v>
      </c>
      <c r="J447" s="849">
        <v>2</v>
      </c>
      <c r="K447" s="850">
        <v>629.6099853515625</v>
      </c>
    </row>
    <row r="448" spans="1:11" ht="14.4" customHeight="1" x14ac:dyDescent="0.3">
      <c r="A448" s="831" t="s">
        <v>574</v>
      </c>
      <c r="B448" s="832" t="s">
        <v>575</v>
      </c>
      <c r="C448" s="835" t="s">
        <v>602</v>
      </c>
      <c r="D448" s="863" t="s">
        <v>603</v>
      </c>
      <c r="E448" s="835" t="s">
        <v>4052</v>
      </c>
      <c r="F448" s="863" t="s">
        <v>4053</v>
      </c>
      <c r="G448" s="835" t="s">
        <v>4116</v>
      </c>
      <c r="H448" s="835" t="s">
        <v>4117</v>
      </c>
      <c r="I448" s="849">
        <v>314.80999755859375</v>
      </c>
      <c r="J448" s="849">
        <v>2</v>
      </c>
      <c r="K448" s="850">
        <v>629.6099853515625</v>
      </c>
    </row>
    <row r="449" spans="1:11" ht="14.4" customHeight="1" x14ac:dyDescent="0.3">
      <c r="A449" s="831" t="s">
        <v>574</v>
      </c>
      <c r="B449" s="832" t="s">
        <v>575</v>
      </c>
      <c r="C449" s="835" t="s">
        <v>602</v>
      </c>
      <c r="D449" s="863" t="s">
        <v>603</v>
      </c>
      <c r="E449" s="835" t="s">
        <v>4052</v>
      </c>
      <c r="F449" s="863" t="s">
        <v>4053</v>
      </c>
      <c r="G449" s="835" t="s">
        <v>4118</v>
      </c>
      <c r="H449" s="835" t="s">
        <v>4119</v>
      </c>
      <c r="I449" s="849">
        <v>314.80999755859375</v>
      </c>
      <c r="J449" s="849">
        <v>2</v>
      </c>
      <c r="K449" s="850">
        <v>629.6099853515625</v>
      </c>
    </row>
    <row r="450" spans="1:11" ht="14.4" customHeight="1" x14ac:dyDescent="0.3">
      <c r="A450" s="831" t="s">
        <v>574</v>
      </c>
      <c r="B450" s="832" t="s">
        <v>575</v>
      </c>
      <c r="C450" s="835" t="s">
        <v>602</v>
      </c>
      <c r="D450" s="863" t="s">
        <v>603</v>
      </c>
      <c r="E450" s="835" t="s">
        <v>4052</v>
      </c>
      <c r="F450" s="863" t="s">
        <v>4053</v>
      </c>
      <c r="G450" s="835" t="s">
        <v>4120</v>
      </c>
      <c r="H450" s="835" t="s">
        <v>4121</v>
      </c>
      <c r="I450" s="849">
        <v>855.21002197265625</v>
      </c>
      <c r="J450" s="849">
        <v>3</v>
      </c>
      <c r="K450" s="850">
        <v>2565.6300659179688</v>
      </c>
    </row>
    <row r="451" spans="1:11" ht="14.4" customHeight="1" x14ac:dyDescent="0.3">
      <c r="A451" s="831" t="s">
        <v>574</v>
      </c>
      <c r="B451" s="832" t="s">
        <v>575</v>
      </c>
      <c r="C451" s="835" t="s">
        <v>602</v>
      </c>
      <c r="D451" s="863" t="s">
        <v>603</v>
      </c>
      <c r="E451" s="835" t="s">
        <v>4052</v>
      </c>
      <c r="F451" s="863" t="s">
        <v>4053</v>
      </c>
      <c r="G451" s="835" t="s">
        <v>4436</v>
      </c>
      <c r="H451" s="835" t="s">
        <v>4437</v>
      </c>
      <c r="I451" s="849">
        <v>1167.5</v>
      </c>
      <c r="J451" s="849">
        <v>1</v>
      </c>
      <c r="K451" s="850">
        <v>1167.5</v>
      </c>
    </row>
    <row r="452" spans="1:11" ht="14.4" customHeight="1" x14ac:dyDescent="0.3">
      <c r="A452" s="831" t="s">
        <v>574</v>
      </c>
      <c r="B452" s="832" t="s">
        <v>575</v>
      </c>
      <c r="C452" s="835" t="s">
        <v>602</v>
      </c>
      <c r="D452" s="863" t="s">
        <v>603</v>
      </c>
      <c r="E452" s="835" t="s">
        <v>4052</v>
      </c>
      <c r="F452" s="863" t="s">
        <v>4053</v>
      </c>
      <c r="G452" s="835" t="s">
        <v>4558</v>
      </c>
      <c r="H452" s="835" t="s">
        <v>4559</v>
      </c>
      <c r="I452" s="849">
        <v>1326.719970703125</v>
      </c>
      <c r="J452" s="849">
        <v>2</v>
      </c>
      <c r="K452" s="850">
        <v>2653.43994140625</v>
      </c>
    </row>
    <row r="453" spans="1:11" ht="14.4" customHeight="1" x14ac:dyDescent="0.3">
      <c r="A453" s="831" t="s">
        <v>574</v>
      </c>
      <c r="B453" s="832" t="s">
        <v>575</v>
      </c>
      <c r="C453" s="835" t="s">
        <v>602</v>
      </c>
      <c r="D453" s="863" t="s">
        <v>603</v>
      </c>
      <c r="E453" s="835" t="s">
        <v>4052</v>
      </c>
      <c r="F453" s="863" t="s">
        <v>4053</v>
      </c>
      <c r="G453" s="835" t="s">
        <v>4122</v>
      </c>
      <c r="H453" s="835" t="s">
        <v>4123</v>
      </c>
      <c r="I453" s="849">
        <v>112.52999877929687</v>
      </c>
      <c r="J453" s="849">
        <v>40</v>
      </c>
      <c r="K453" s="850">
        <v>4501.2001953125</v>
      </c>
    </row>
    <row r="454" spans="1:11" ht="14.4" customHeight="1" x14ac:dyDescent="0.3">
      <c r="A454" s="831" t="s">
        <v>574</v>
      </c>
      <c r="B454" s="832" t="s">
        <v>575</v>
      </c>
      <c r="C454" s="835" t="s">
        <v>602</v>
      </c>
      <c r="D454" s="863" t="s">
        <v>603</v>
      </c>
      <c r="E454" s="835" t="s">
        <v>4052</v>
      </c>
      <c r="F454" s="863" t="s">
        <v>4053</v>
      </c>
      <c r="G454" s="835" t="s">
        <v>4492</v>
      </c>
      <c r="H454" s="835" t="s">
        <v>4493</v>
      </c>
      <c r="I454" s="849">
        <v>37.090000152587891</v>
      </c>
      <c r="J454" s="849">
        <v>100</v>
      </c>
      <c r="K454" s="850">
        <v>3708.75</v>
      </c>
    </row>
    <row r="455" spans="1:11" ht="14.4" customHeight="1" x14ac:dyDescent="0.3">
      <c r="A455" s="831" t="s">
        <v>574</v>
      </c>
      <c r="B455" s="832" t="s">
        <v>575</v>
      </c>
      <c r="C455" s="835" t="s">
        <v>602</v>
      </c>
      <c r="D455" s="863" t="s">
        <v>603</v>
      </c>
      <c r="E455" s="835" t="s">
        <v>4052</v>
      </c>
      <c r="F455" s="863" t="s">
        <v>4053</v>
      </c>
      <c r="G455" s="835" t="s">
        <v>4560</v>
      </c>
      <c r="H455" s="835" t="s">
        <v>4561</v>
      </c>
      <c r="I455" s="849">
        <v>34.130001068115234</v>
      </c>
      <c r="J455" s="849">
        <v>75</v>
      </c>
      <c r="K455" s="850">
        <v>2559.8999633789062</v>
      </c>
    </row>
    <row r="456" spans="1:11" ht="14.4" customHeight="1" x14ac:dyDescent="0.3">
      <c r="A456" s="831" t="s">
        <v>574</v>
      </c>
      <c r="B456" s="832" t="s">
        <v>575</v>
      </c>
      <c r="C456" s="835" t="s">
        <v>602</v>
      </c>
      <c r="D456" s="863" t="s">
        <v>603</v>
      </c>
      <c r="E456" s="835" t="s">
        <v>4052</v>
      </c>
      <c r="F456" s="863" t="s">
        <v>4053</v>
      </c>
      <c r="G456" s="835" t="s">
        <v>4494</v>
      </c>
      <c r="H456" s="835" t="s">
        <v>4495</v>
      </c>
      <c r="I456" s="849">
        <v>0.49800000190734861</v>
      </c>
      <c r="J456" s="849">
        <v>4000</v>
      </c>
      <c r="K456" s="850">
        <v>1992</v>
      </c>
    </row>
    <row r="457" spans="1:11" ht="14.4" customHeight="1" x14ac:dyDescent="0.3">
      <c r="A457" s="831" t="s">
        <v>574</v>
      </c>
      <c r="B457" s="832" t="s">
        <v>575</v>
      </c>
      <c r="C457" s="835" t="s">
        <v>602</v>
      </c>
      <c r="D457" s="863" t="s">
        <v>603</v>
      </c>
      <c r="E457" s="835" t="s">
        <v>4052</v>
      </c>
      <c r="F457" s="863" t="s">
        <v>4053</v>
      </c>
      <c r="G457" s="835" t="s">
        <v>4374</v>
      </c>
      <c r="H457" s="835" t="s">
        <v>4375</v>
      </c>
      <c r="I457" s="849">
        <v>0.67000001668930054</v>
      </c>
      <c r="J457" s="849">
        <v>1000</v>
      </c>
      <c r="K457" s="850">
        <v>670</v>
      </c>
    </row>
    <row r="458" spans="1:11" ht="14.4" customHeight="1" x14ac:dyDescent="0.3">
      <c r="A458" s="831" t="s">
        <v>574</v>
      </c>
      <c r="B458" s="832" t="s">
        <v>575</v>
      </c>
      <c r="C458" s="835" t="s">
        <v>602</v>
      </c>
      <c r="D458" s="863" t="s">
        <v>603</v>
      </c>
      <c r="E458" s="835" t="s">
        <v>4052</v>
      </c>
      <c r="F458" s="863" t="s">
        <v>4053</v>
      </c>
      <c r="G458" s="835" t="s">
        <v>4376</v>
      </c>
      <c r="H458" s="835" t="s">
        <v>4377</v>
      </c>
      <c r="I458" s="849">
        <v>1.2100000381469727</v>
      </c>
      <c r="J458" s="849">
        <v>100</v>
      </c>
      <c r="K458" s="850">
        <v>121</v>
      </c>
    </row>
    <row r="459" spans="1:11" ht="14.4" customHeight="1" x14ac:dyDescent="0.3">
      <c r="A459" s="831" t="s">
        <v>574</v>
      </c>
      <c r="B459" s="832" t="s">
        <v>575</v>
      </c>
      <c r="C459" s="835" t="s">
        <v>602</v>
      </c>
      <c r="D459" s="863" t="s">
        <v>603</v>
      </c>
      <c r="E459" s="835" t="s">
        <v>4052</v>
      </c>
      <c r="F459" s="863" t="s">
        <v>4053</v>
      </c>
      <c r="G459" s="835" t="s">
        <v>4128</v>
      </c>
      <c r="H459" s="835" t="s">
        <v>4129</v>
      </c>
      <c r="I459" s="849">
        <v>29.981999969482423</v>
      </c>
      <c r="J459" s="849">
        <v>28</v>
      </c>
      <c r="K459" s="850">
        <v>838.45999145507812</v>
      </c>
    </row>
    <row r="460" spans="1:11" ht="14.4" customHeight="1" x14ac:dyDescent="0.3">
      <c r="A460" s="831" t="s">
        <v>574</v>
      </c>
      <c r="B460" s="832" t="s">
        <v>575</v>
      </c>
      <c r="C460" s="835" t="s">
        <v>602</v>
      </c>
      <c r="D460" s="863" t="s">
        <v>603</v>
      </c>
      <c r="E460" s="835" t="s">
        <v>4052</v>
      </c>
      <c r="F460" s="863" t="s">
        <v>4053</v>
      </c>
      <c r="G460" s="835" t="s">
        <v>4130</v>
      </c>
      <c r="H460" s="835" t="s">
        <v>4131</v>
      </c>
      <c r="I460" s="849">
        <v>29.165999984741212</v>
      </c>
      <c r="J460" s="849">
        <v>214</v>
      </c>
      <c r="K460" s="850">
        <v>6243.6199951171875</v>
      </c>
    </row>
    <row r="461" spans="1:11" ht="14.4" customHeight="1" x14ac:dyDescent="0.3">
      <c r="A461" s="831" t="s">
        <v>574</v>
      </c>
      <c r="B461" s="832" t="s">
        <v>575</v>
      </c>
      <c r="C461" s="835" t="s">
        <v>602</v>
      </c>
      <c r="D461" s="863" t="s">
        <v>603</v>
      </c>
      <c r="E461" s="835" t="s">
        <v>4132</v>
      </c>
      <c r="F461" s="863" t="s">
        <v>4133</v>
      </c>
      <c r="G461" s="835" t="s">
        <v>4136</v>
      </c>
      <c r="H461" s="835" t="s">
        <v>4137</v>
      </c>
      <c r="I461" s="849">
        <v>2.0399999618530273</v>
      </c>
      <c r="J461" s="849">
        <v>100</v>
      </c>
      <c r="K461" s="850">
        <v>204</v>
      </c>
    </row>
    <row r="462" spans="1:11" ht="14.4" customHeight="1" x14ac:dyDescent="0.3">
      <c r="A462" s="831" t="s">
        <v>574</v>
      </c>
      <c r="B462" s="832" t="s">
        <v>575</v>
      </c>
      <c r="C462" s="835" t="s">
        <v>602</v>
      </c>
      <c r="D462" s="863" t="s">
        <v>603</v>
      </c>
      <c r="E462" s="835" t="s">
        <v>4132</v>
      </c>
      <c r="F462" s="863" t="s">
        <v>4133</v>
      </c>
      <c r="G462" s="835" t="s">
        <v>4562</v>
      </c>
      <c r="H462" s="835" t="s">
        <v>4563</v>
      </c>
      <c r="I462" s="849">
        <v>121</v>
      </c>
      <c r="J462" s="849">
        <v>6</v>
      </c>
      <c r="K462" s="850">
        <v>726</v>
      </c>
    </row>
    <row r="463" spans="1:11" ht="14.4" customHeight="1" x14ac:dyDescent="0.3">
      <c r="A463" s="831" t="s">
        <v>574</v>
      </c>
      <c r="B463" s="832" t="s">
        <v>575</v>
      </c>
      <c r="C463" s="835" t="s">
        <v>602</v>
      </c>
      <c r="D463" s="863" t="s">
        <v>603</v>
      </c>
      <c r="E463" s="835" t="s">
        <v>4132</v>
      </c>
      <c r="F463" s="863" t="s">
        <v>4133</v>
      </c>
      <c r="G463" s="835" t="s">
        <v>4564</v>
      </c>
      <c r="H463" s="835" t="s">
        <v>4565</v>
      </c>
      <c r="I463" s="849">
        <v>347.26998901367187</v>
      </c>
      <c r="J463" s="849">
        <v>2</v>
      </c>
      <c r="K463" s="850">
        <v>694.53997802734375</v>
      </c>
    </row>
    <row r="464" spans="1:11" ht="14.4" customHeight="1" x14ac:dyDescent="0.3">
      <c r="A464" s="831" t="s">
        <v>574</v>
      </c>
      <c r="B464" s="832" t="s">
        <v>575</v>
      </c>
      <c r="C464" s="835" t="s">
        <v>602</v>
      </c>
      <c r="D464" s="863" t="s">
        <v>603</v>
      </c>
      <c r="E464" s="835" t="s">
        <v>4132</v>
      </c>
      <c r="F464" s="863" t="s">
        <v>4133</v>
      </c>
      <c r="G464" s="835" t="s">
        <v>4138</v>
      </c>
      <c r="H464" s="835" t="s">
        <v>4139</v>
      </c>
      <c r="I464" s="849">
        <v>6.2933333714803057</v>
      </c>
      <c r="J464" s="849">
        <v>300</v>
      </c>
      <c r="K464" s="850">
        <v>1888</v>
      </c>
    </row>
    <row r="465" spans="1:11" ht="14.4" customHeight="1" x14ac:dyDescent="0.3">
      <c r="A465" s="831" t="s">
        <v>574</v>
      </c>
      <c r="B465" s="832" t="s">
        <v>575</v>
      </c>
      <c r="C465" s="835" t="s">
        <v>602</v>
      </c>
      <c r="D465" s="863" t="s">
        <v>603</v>
      </c>
      <c r="E465" s="835" t="s">
        <v>4132</v>
      </c>
      <c r="F465" s="863" t="s">
        <v>4133</v>
      </c>
      <c r="G465" s="835" t="s">
        <v>4566</v>
      </c>
      <c r="H465" s="835" t="s">
        <v>4567</v>
      </c>
      <c r="I465" s="849">
        <v>2.3599998950958252</v>
      </c>
      <c r="J465" s="849">
        <v>100</v>
      </c>
      <c r="K465" s="850">
        <v>236</v>
      </c>
    </row>
    <row r="466" spans="1:11" ht="14.4" customHeight="1" x14ac:dyDescent="0.3">
      <c r="A466" s="831" t="s">
        <v>574</v>
      </c>
      <c r="B466" s="832" t="s">
        <v>575</v>
      </c>
      <c r="C466" s="835" t="s">
        <v>602</v>
      </c>
      <c r="D466" s="863" t="s">
        <v>603</v>
      </c>
      <c r="E466" s="835" t="s">
        <v>4132</v>
      </c>
      <c r="F466" s="863" t="s">
        <v>4133</v>
      </c>
      <c r="G466" s="835" t="s">
        <v>4568</v>
      </c>
      <c r="H466" s="835" t="s">
        <v>4569</v>
      </c>
      <c r="I466" s="849">
        <v>2.3599998950958252</v>
      </c>
      <c r="J466" s="849">
        <v>50</v>
      </c>
      <c r="K466" s="850">
        <v>118</v>
      </c>
    </row>
    <row r="467" spans="1:11" ht="14.4" customHeight="1" x14ac:dyDescent="0.3">
      <c r="A467" s="831" t="s">
        <v>574</v>
      </c>
      <c r="B467" s="832" t="s">
        <v>575</v>
      </c>
      <c r="C467" s="835" t="s">
        <v>602</v>
      </c>
      <c r="D467" s="863" t="s">
        <v>603</v>
      </c>
      <c r="E467" s="835" t="s">
        <v>4132</v>
      </c>
      <c r="F467" s="863" t="s">
        <v>4133</v>
      </c>
      <c r="G467" s="835" t="s">
        <v>4570</v>
      </c>
      <c r="H467" s="835" t="s">
        <v>4571</v>
      </c>
      <c r="I467" s="849">
        <v>4.8160000801086422</v>
      </c>
      <c r="J467" s="849">
        <v>1000</v>
      </c>
      <c r="K467" s="850">
        <v>4816</v>
      </c>
    </row>
    <row r="468" spans="1:11" ht="14.4" customHeight="1" x14ac:dyDescent="0.3">
      <c r="A468" s="831" t="s">
        <v>574</v>
      </c>
      <c r="B468" s="832" t="s">
        <v>575</v>
      </c>
      <c r="C468" s="835" t="s">
        <v>602</v>
      </c>
      <c r="D468" s="863" t="s">
        <v>603</v>
      </c>
      <c r="E468" s="835" t="s">
        <v>4132</v>
      </c>
      <c r="F468" s="863" t="s">
        <v>4133</v>
      </c>
      <c r="G468" s="835" t="s">
        <v>4144</v>
      </c>
      <c r="H468" s="835" t="s">
        <v>4145</v>
      </c>
      <c r="I468" s="849">
        <v>9.9999997764825821E-3</v>
      </c>
      <c r="J468" s="849">
        <v>310</v>
      </c>
      <c r="K468" s="850">
        <v>3.1000000238418579</v>
      </c>
    </row>
    <row r="469" spans="1:11" ht="14.4" customHeight="1" x14ac:dyDescent="0.3">
      <c r="A469" s="831" t="s">
        <v>574</v>
      </c>
      <c r="B469" s="832" t="s">
        <v>575</v>
      </c>
      <c r="C469" s="835" t="s">
        <v>602</v>
      </c>
      <c r="D469" s="863" t="s">
        <v>603</v>
      </c>
      <c r="E469" s="835" t="s">
        <v>4132</v>
      </c>
      <c r="F469" s="863" t="s">
        <v>4133</v>
      </c>
      <c r="G469" s="835" t="s">
        <v>4146</v>
      </c>
      <c r="H469" s="835" t="s">
        <v>4147</v>
      </c>
      <c r="I469" s="849">
        <v>6.0500001907348633</v>
      </c>
      <c r="J469" s="849">
        <v>120</v>
      </c>
      <c r="K469" s="850">
        <v>726</v>
      </c>
    </row>
    <row r="470" spans="1:11" ht="14.4" customHeight="1" x14ac:dyDescent="0.3">
      <c r="A470" s="831" t="s">
        <v>574</v>
      </c>
      <c r="B470" s="832" t="s">
        <v>575</v>
      </c>
      <c r="C470" s="835" t="s">
        <v>602</v>
      </c>
      <c r="D470" s="863" t="s">
        <v>603</v>
      </c>
      <c r="E470" s="835" t="s">
        <v>4132</v>
      </c>
      <c r="F470" s="863" t="s">
        <v>4133</v>
      </c>
      <c r="G470" s="835" t="s">
        <v>4572</v>
      </c>
      <c r="H470" s="835" t="s">
        <v>4573</v>
      </c>
      <c r="I470" s="849">
        <v>2.78166663646698</v>
      </c>
      <c r="J470" s="849">
        <v>1530</v>
      </c>
      <c r="K470" s="850">
        <v>4255.4999771118164</v>
      </c>
    </row>
    <row r="471" spans="1:11" ht="14.4" customHeight="1" x14ac:dyDescent="0.3">
      <c r="A471" s="831" t="s">
        <v>574</v>
      </c>
      <c r="B471" s="832" t="s">
        <v>575</v>
      </c>
      <c r="C471" s="835" t="s">
        <v>602</v>
      </c>
      <c r="D471" s="863" t="s">
        <v>603</v>
      </c>
      <c r="E471" s="835" t="s">
        <v>4132</v>
      </c>
      <c r="F471" s="863" t="s">
        <v>4133</v>
      </c>
      <c r="G471" s="835" t="s">
        <v>4574</v>
      </c>
      <c r="H471" s="835" t="s">
        <v>4575</v>
      </c>
      <c r="I471" s="849">
        <v>11.5</v>
      </c>
      <c r="J471" s="849">
        <v>10</v>
      </c>
      <c r="K471" s="850">
        <v>115</v>
      </c>
    </row>
    <row r="472" spans="1:11" ht="14.4" customHeight="1" x14ac:dyDescent="0.3">
      <c r="A472" s="831" t="s">
        <v>574</v>
      </c>
      <c r="B472" s="832" t="s">
        <v>575</v>
      </c>
      <c r="C472" s="835" t="s">
        <v>602</v>
      </c>
      <c r="D472" s="863" t="s">
        <v>603</v>
      </c>
      <c r="E472" s="835" t="s">
        <v>4132</v>
      </c>
      <c r="F472" s="863" t="s">
        <v>4133</v>
      </c>
      <c r="G472" s="835" t="s">
        <v>4382</v>
      </c>
      <c r="H472" s="835" t="s">
        <v>4383</v>
      </c>
      <c r="I472" s="849">
        <v>15.920000076293945</v>
      </c>
      <c r="J472" s="849">
        <v>600</v>
      </c>
      <c r="K472" s="850">
        <v>9552</v>
      </c>
    </row>
    <row r="473" spans="1:11" ht="14.4" customHeight="1" x14ac:dyDescent="0.3">
      <c r="A473" s="831" t="s">
        <v>574</v>
      </c>
      <c r="B473" s="832" t="s">
        <v>575</v>
      </c>
      <c r="C473" s="835" t="s">
        <v>602</v>
      </c>
      <c r="D473" s="863" t="s">
        <v>603</v>
      </c>
      <c r="E473" s="835" t="s">
        <v>4132</v>
      </c>
      <c r="F473" s="863" t="s">
        <v>4133</v>
      </c>
      <c r="G473" s="835" t="s">
        <v>4150</v>
      </c>
      <c r="H473" s="835" t="s">
        <v>4151</v>
      </c>
      <c r="I473" s="849">
        <v>5.4439999580383303</v>
      </c>
      <c r="J473" s="849">
        <v>2000</v>
      </c>
      <c r="K473" s="850">
        <v>10888</v>
      </c>
    </row>
    <row r="474" spans="1:11" ht="14.4" customHeight="1" x14ac:dyDescent="0.3">
      <c r="A474" s="831" t="s">
        <v>574</v>
      </c>
      <c r="B474" s="832" t="s">
        <v>575</v>
      </c>
      <c r="C474" s="835" t="s">
        <v>602</v>
      </c>
      <c r="D474" s="863" t="s">
        <v>603</v>
      </c>
      <c r="E474" s="835" t="s">
        <v>4132</v>
      </c>
      <c r="F474" s="863" t="s">
        <v>4133</v>
      </c>
      <c r="G474" s="835" t="s">
        <v>4152</v>
      </c>
      <c r="H474" s="835" t="s">
        <v>4153</v>
      </c>
      <c r="I474" s="849">
        <v>3.3900001049041748</v>
      </c>
      <c r="J474" s="849">
        <v>360</v>
      </c>
      <c r="K474" s="850">
        <v>1220.4000244140625</v>
      </c>
    </row>
    <row r="475" spans="1:11" ht="14.4" customHeight="1" x14ac:dyDescent="0.3">
      <c r="A475" s="831" t="s">
        <v>574</v>
      </c>
      <c r="B475" s="832" t="s">
        <v>575</v>
      </c>
      <c r="C475" s="835" t="s">
        <v>602</v>
      </c>
      <c r="D475" s="863" t="s">
        <v>603</v>
      </c>
      <c r="E475" s="835" t="s">
        <v>4132</v>
      </c>
      <c r="F475" s="863" t="s">
        <v>4133</v>
      </c>
      <c r="G475" s="835" t="s">
        <v>4576</v>
      </c>
      <c r="H475" s="835" t="s">
        <v>4577</v>
      </c>
      <c r="I475" s="849">
        <v>17.909999847412109</v>
      </c>
      <c r="J475" s="849">
        <v>10</v>
      </c>
      <c r="K475" s="850">
        <v>179.10000610351562</v>
      </c>
    </row>
    <row r="476" spans="1:11" ht="14.4" customHeight="1" x14ac:dyDescent="0.3">
      <c r="A476" s="831" t="s">
        <v>574</v>
      </c>
      <c r="B476" s="832" t="s">
        <v>575</v>
      </c>
      <c r="C476" s="835" t="s">
        <v>602</v>
      </c>
      <c r="D476" s="863" t="s">
        <v>603</v>
      </c>
      <c r="E476" s="835" t="s">
        <v>4132</v>
      </c>
      <c r="F476" s="863" t="s">
        <v>4133</v>
      </c>
      <c r="G476" s="835" t="s">
        <v>4156</v>
      </c>
      <c r="H476" s="835" t="s">
        <v>4157</v>
      </c>
      <c r="I476" s="849">
        <v>17.979999542236328</v>
      </c>
      <c r="J476" s="849">
        <v>50</v>
      </c>
      <c r="K476" s="850">
        <v>899</v>
      </c>
    </row>
    <row r="477" spans="1:11" ht="14.4" customHeight="1" x14ac:dyDescent="0.3">
      <c r="A477" s="831" t="s">
        <v>574</v>
      </c>
      <c r="B477" s="832" t="s">
        <v>575</v>
      </c>
      <c r="C477" s="835" t="s">
        <v>602</v>
      </c>
      <c r="D477" s="863" t="s">
        <v>603</v>
      </c>
      <c r="E477" s="835" t="s">
        <v>4132</v>
      </c>
      <c r="F477" s="863" t="s">
        <v>4133</v>
      </c>
      <c r="G477" s="835" t="s">
        <v>4578</v>
      </c>
      <c r="H477" s="835" t="s">
        <v>4579</v>
      </c>
      <c r="I477" s="849">
        <v>13.199999809265137</v>
      </c>
      <c r="J477" s="849">
        <v>10</v>
      </c>
      <c r="K477" s="850">
        <v>132</v>
      </c>
    </row>
    <row r="478" spans="1:11" ht="14.4" customHeight="1" x14ac:dyDescent="0.3">
      <c r="A478" s="831" t="s">
        <v>574</v>
      </c>
      <c r="B478" s="832" t="s">
        <v>575</v>
      </c>
      <c r="C478" s="835" t="s">
        <v>602</v>
      </c>
      <c r="D478" s="863" t="s">
        <v>603</v>
      </c>
      <c r="E478" s="835" t="s">
        <v>4132</v>
      </c>
      <c r="F478" s="863" t="s">
        <v>4133</v>
      </c>
      <c r="G478" s="835" t="s">
        <v>4160</v>
      </c>
      <c r="H478" s="835" t="s">
        <v>4161</v>
      </c>
      <c r="I478" s="849">
        <v>13.199999809265137</v>
      </c>
      <c r="J478" s="849">
        <v>20</v>
      </c>
      <c r="K478" s="850">
        <v>264</v>
      </c>
    </row>
    <row r="479" spans="1:11" ht="14.4" customHeight="1" x14ac:dyDescent="0.3">
      <c r="A479" s="831" t="s">
        <v>574</v>
      </c>
      <c r="B479" s="832" t="s">
        <v>575</v>
      </c>
      <c r="C479" s="835" t="s">
        <v>602</v>
      </c>
      <c r="D479" s="863" t="s">
        <v>603</v>
      </c>
      <c r="E479" s="835" t="s">
        <v>4132</v>
      </c>
      <c r="F479" s="863" t="s">
        <v>4133</v>
      </c>
      <c r="G479" s="835" t="s">
        <v>4388</v>
      </c>
      <c r="H479" s="835" t="s">
        <v>4389</v>
      </c>
      <c r="I479" s="849">
        <v>22.989999771118164</v>
      </c>
      <c r="J479" s="849">
        <v>10</v>
      </c>
      <c r="K479" s="850">
        <v>229.89999389648437</v>
      </c>
    </row>
    <row r="480" spans="1:11" ht="14.4" customHeight="1" x14ac:dyDescent="0.3">
      <c r="A480" s="831" t="s">
        <v>574</v>
      </c>
      <c r="B480" s="832" t="s">
        <v>575</v>
      </c>
      <c r="C480" s="835" t="s">
        <v>602</v>
      </c>
      <c r="D480" s="863" t="s">
        <v>603</v>
      </c>
      <c r="E480" s="835" t="s">
        <v>4132</v>
      </c>
      <c r="F480" s="863" t="s">
        <v>4133</v>
      </c>
      <c r="G480" s="835" t="s">
        <v>4164</v>
      </c>
      <c r="H480" s="835" t="s">
        <v>4165</v>
      </c>
      <c r="I480" s="849">
        <v>22.989999771118164</v>
      </c>
      <c r="J480" s="849">
        <v>10</v>
      </c>
      <c r="K480" s="850">
        <v>229.89999389648437</v>
      </c>
    </row>
    <row r="481" spans="1:11" ht="14.4" customHeight="1" x14ac:dyDescent="0.3">
      <c r="A481" s="831" t="s">
        <v>574</v>
      </c>
      <c r="B481" s="832" t="s">
        <v>575</v>
      </c>
      <c r="C481" s="835" t="s">
        <v>602</v>
      </c>
      <c r="D481" s="863" t="s">
        <v>603</v>
      </c>
      <c r="E481" s="835" t="s">
        <v>4132</v>
      </c>
      <c r="F481" s="863" t="s">
        <v>4133</v>
      </c>
      <c r="G481" s="835" t="s">
        <v>4580</v>
      </c>
      <c r="H481" s="835" t="s">
        <v>4581</v>
      </c>
      <c r="I481" s="849">
        <v>22.989999771118164</v>
      </c>
      <c r="J481" s="849">
        <v>10</v>
      </c>
      <c r="K481" s="850">
        <v>229.89999389648437</v>
      </c>
    </row>
    <row r="482" spans="1:11" ht="14.4" customHeight="1" x14ac:dyDescent="0.3">
      <c r="A482" s="831" t="s">
        <v>574</v>
      </c>
      <c r="B482" s="832" t="s">
        <v>575</v>
      </c>
      <c r="C482" s="835" t="s">
        <v>602</v>
      </c>
      <c r="D482" s="863" t="s">
        <v>603</v>
      </c>
      <c r="E482" s="835" t="s">
        <v>4132</v>
      </c>
      <c r="F482" s="863" t="s">
        <v>4133</v>
      </c>
      <c r="G482" s="835" t="s">
        <v>4166</v>
      </c>
      <c r="H482" s="835" t="s">
        <v>4167</v>
      </c>
      <c r="I482" s="849">
        <v>4.0300002098083496</v>
      </c>
      <c r="J482" s="849">
        <v>2200</v>
      </c>
      <c r="K482" s="850">
        <v>8866</v>
      </c>
    </row>
    <row r="483" spans="1:11" ht="14.4" customHeight="1" x14ac:dyDescent="0.3">
      <c r="A483" s="831" t="s">
        <v>574</v>
      </c>
      <c r="B483" s="832" t="s">
        <v>575</v>
      </c>
      <c r="C483" s="835" t="s">
        <v>602</v>
      </c>
      <c r="D483" s="863" t="s">
        <v>603</v>
      </c>
      <c r="E483" s="835" t="s">
        <v>4132</v>
      </c>
      <c r="F483" s="863" t="s">
        <v>4133</v>
      </c>
      <c r="G483" s="835" t="s">
        <v>4168</v>
      </c>
      <c r="H483" s="835" t="s">
        <v>4169</v>
      </c>
      <c r="I483" s="849">
        <v>9.1599998474121094</v>
      </c>
      <c r="J483" s="849">
        <v>700</v>
      </c>
      <c r="K483" s="850">
        <v>6467</v>
      </c>
    </row>
    <row r="484" spans="1:11" ht="14.4" customHeight="1" x14ac:dyDescent="0.3">
      <c r="A484" s="831" t="s">
        <v>574</v>
      </c>
      <c r="B484" s="832" t="s">
        <v>575</v>
      </c>
      <c r="C484" s="835" t="s">
        <v>602</v>
      </c>
      <c r="D484" s="863" t="s">
        <v>603</v>
      </c>
      <c r="E484" s="835" t="s">
        <v>4132</v>
      </c>
      <c r="F484" s="863" t="s">
        <v>4133</v>
      </c>
      <c r="G484" s="835" t="s">
        <v>4582</v>
      </c>
      <c r="H484" s="835" t="s">
        <v>4583</v>
      </c>
      <c r="I484" s="849">
        <v>226.42999267578125</v>
      </c>
      <c r="J484" s="849">
        <v>12</v>
      </c>
      <c r="K484" s="850">
        <v>2717.14990234375</v>
      </c>
    </row>
    <row r="485" spans="1:11" ht="14.4" customHeight="1" x14ac:dyDescent="0.3">
      <c r="A485" s="831" t="s">
        <v>574</v>
      </c>
      <c r="B485" s="832" t="s">
        <v>575</v>
      </c>
      <c r="C485" s="835" t="s">
        <v>602</v>
      </c>
      <c r="D485" s="863" t="s">
        <v>603</v>
      </c>
      <c r="E485" s="835" t="s">
        <v>4132</v>
      </c>
      <c r="F485" s="863" t="s">
        <v>4133</v>
      </c>
      <c r="G485" s="835" t="s">
        <v>4584</v>
      </c>
      <c r="H485" s="835" t="s">
        <v>4585</v>
      </c>
      <c r="I485" s="849">
        <v>402.33500671386719</v>
      </c>
      <c r="J485" s="849">
        <v>12</v>
      </c>
      <c r="K485" s="850">
        <v>4828.030029296875</v>
      </c>
    </row>
    <row r="486" spans="1:11" ht="14.4" customHeight="1" x14ac:dyDescent="0.3">
      <c r="A486" s="831" t="s">
        <v>574</v>
      </c>
      <c r="B486" s="832" t="s">
        <v>575</v>
      </c>
      <c r="C486" s="835" t="s">
        <v>602</v>
      </c>
      <c r="D486" s="863" t="s">
        <v>603</v>
      </c>
      <c r="E486" s="835" t="s">
        <v>4132</v>
      </c>
      <c r="F486" s="863" t="s">
        <v>4133</v>
      </c>
      <c r="G486" s="835" t="s">
        <v>4172</v>
      </c>
      <c r="H486" s="835" t="s">
        <v>4173</v>
      </c>
      <c r="I486" s="849">
        <v>80.575000762939453</v>
      </c>
      <c r="J486" s="849">
        <v>80</v>
      </c>
      <c r="K486" s="850">
        <v>6446</v>
      </c>
    </row>
    <row r="487" spans="1:11" ht="14.4" customHeight="1" x14ac:dyDescent="0.3">
      <c r="A487" s="831" t="s">
        <v>574</v>
      </c>
      <c r="B487" s="832" t="s">
        <v>575</v>
      </c>
      <c r="C487" s="835" t="s">
        <v>602</v>
      </c>
      <c r="D487" s="863" t="s">
        <v>603</v>
      </c>
      <c r="E487" s="835" t="s">
        <v>4132</v>
      </c>
      <c r="F487" s="863" t="s">
        <v>4133</v>
      </c>
      <c r="G487" s="835" t="s">
        <v>4586</v>
      </c>
      <c r="H487" s="835" t="s">
        <v>4587</v>
      </c>
      <c r="I487" s="849">
        <v>66.550003051757812</v>
      </c>
      <c r="J487" s="849">
        <v>15</v>
      </c>
      <c r="K487" s="850">
        <v>998.25</v>
      </c>
    </row>
    <row r="488" spans="1:11" ht="14.4" customHeight="1" x14ac:dyDescent="0.3">
      <c r="A488" s="831" t="s">
        <v>574</v>
      </c>
      <c r="B488" s="832" t="s">
        <v>575</v>
      </c>
      <c r="C488" s="835" t="s">
        <v>602</v>
      </c>
      <c r="D488" s="863" t="s">
        <v>603</v>
      </c>
      <c r="E488" s="835" t="s">
        <v>4132</v>
      </c>
      <c r="F488" s="863" t="s">
        <v>4133</v>
      </c>
      <c r="G488" s="835" t="s">
        <v>4176</v>
      </c>
      <c r="H488" s="835" t="s">
        <v>4177</v>
      </c>
      <c r="I488" s="849">
        <v>39.832001495361325</v>
      </c>
      <c r="J488" s="849">
        <v>800</v>
      </c>
      <c r="K488" s="850">
        <v>31865.02001953125</v>
      </c>
    </row>
    <row r="489" spans="1:11" ht="14.4" customHeight="1" x14ac:dyDescent="0.3">
      <c r="A489" s="831" t="s">
        <v>574</v>
      </c>
      <c r="B489" s="832" t="s">
        <v>575</v>
      </c>
      <c r="C489" s="835" t="s">
        <v>602</v>
      </c>
      <c r="D489" s="863" t="s">
        <v>603</v>
      </c>
      <c r="E489" s="835" t="s">
        <v>4132</v>
      </c>
      <c r="F489" s="863" t="s">
        <v>4133</v>
      </c>
      <c r="G489" s="835" t="s">
        <v>4178</v>
      </c>
      <c r="H489" s="835" t="s">
        <v>4179</v>
      </c>
      <c r="I489" s="849">
        <v>4.7949998378753662</v>
      </c>
      <c r="J489" s="849">
        <v>50</v>
      </c>
      <c r="K489" s="850">
        <v>238.00000762939453</v>
      </c>
    </row>
    <row r="490" spans="1:11" ht="14.4" customHeight="1" x14ac:dyDescent="0.3">
      <c r="A490" s="831" t="s">
        <v>574</v>
      </c>
      <c r="B490" s="832" t="s">
        <v>575</v>
      </c>
      <c r="C490" s="835" t="s">
        <v>602</v>
      </c>
      <c r="D490" s="863" t="s">
        <v>603</v>
      </c>
      <c r="E490" s="835" t="s">
        <v>4132</v>
      </c>
      <c r="F490" s="863" t="s">
        <v>4133</v>
      </c>
      <c r="G490" s="835" t="s">
        <v>4180</v>
      </c>
      <c r="H490" s="835" t="s">
        <v>4181</v>
      </c>
      <c r="I490" s="849">
        <v>11.737499713897705</v>
      </c>
      <c r="J490" s="849">
        <v>100</v>
      </c>
      <c r="K490" s="850">
        <v>1173.8000335693359</v>
      </c>
    </row>
    <row r="491" spans="1:11" ht="14.4" customHeight="1" x14ac:dyDescent="0.3">
      <c r="A491" s="831" t="s">
        <v>574</v>
      </c>
      <c r="B491" s="832" t="s">
        <v>575</v>
      </c>
      <c r="C491" s="835" t="s">
        <v>602</v>
      </c>
      <c r="D491" s="863" t="s">
        <v>603</v>
      </c>
      <c r="E491" s="835" t="s">
        <v>4132</v>
      </c>
      <c r="F491" s="863" t="s">
        <v>4133</v>
      </c>
      <c r="G491" s="835" t="s">
        <v>4182</v>
      </c>
      <c r="H491" s="835" t="s">
        <v>4183</v>
      </c>
      <c r="I491" s="849">
        <v>13.310000419616699</v>
      </c>
      <c r="J491" s="849">
        <v>90</v>
      </c>
      <c r="K491" s="850">
        <v>1197.8999938964844</v>
      </c>
    </row>
    <row r="492" spans="1:11" ht="14.4" customHeight="1" x14ac:dyDescent="0.3">
      <c r="A492" s="831" t="s">
        <v>574</v>
      </c>
      <c r="B492" s="832" t="s">
        <v>575</v>
      </c>
      <c r="C492" s="835" t="s">
        <v>602</v>
      </c>
      <c r="D492" s="863" t="s">
        <v>603</v>
      </c>
      <c r="E492" s="835" t="s">
        <v>4132</v>
      </c>
      <c r="F492" s="863" t="s">
        <v>4133</v>
      </c>
      <c r="G492" s="835" t="s">
        <v>4188</v>
      </c>
      <c r="H492" s="835" t="s">
        <v>4189</v>
      </c>
      <c r="I492" s="849">
        <v>5.3225001096725464</v>
      </c>
      <c r="J492" s="849">
        <v>400</v>
      </c>
      <c r="K492" s="850">
        <v>2130.2000732421875</v>
      </c>
    </row>
    <row r="493" spans="1:11" ht="14.4" customHeight="1" x14ac:dyDescent="0.3">
      <c r="A493" s="831" t="s">
        <v>574</v>
      </c>
      <c r="B493" s="832" t="s">
        <v>575</v>
      </c>
      <c r="C493" s="835" t="s">
        <v>602</v>
      </c>
      <c r="D493" s="863" t="s">
        <v>603</v>
      </c>
      <c r="E493" s="835" t="s">
        <v>4132</v>
      </c>
      <c r="F493" s="863" t="s">
        <v>4133</v>
      </c>
      <c r="G493" s="835" t="s">
        <v>4392</v>
      </c>
      <c r="H493" s="835" t="s">
        <v>4393</v>
      </c>
      <c r="I493" s="849">
        <v>1.5</v>
      </c>
      <c r="J493" s="849">
        <v>200</v>
      </c>
      <c r="K493" s="850">
        <v>300</v>
      </c>
    </row>
    <row r="494" spans="1:11" ht="14.4" customHeight="1" x14ac:dyDescent="0.3">
      <c r="A494" s="831" t="s">
        <v>574</v>
      </c>
      <c r="B494" s="832" t="s">
        <v>575</v>
      </c>
      <c r="C494" s="835" t="s">
        <v>602</v>
      </c>
      <c r="D494" s="863" t="s">
        <v>603</v>
      </c>
      <c r="E494" s="835" t="s">
        <v>4132</v>
      </c>
      <c r="F494" s="863" t="s">
        <v>4133</v>
      </c>
      <c r="G494" s="835" t="s">
        <v>4588</v>
      </c>
      <c r="H494" s="835" t="s">
        <v>4589</v>
      </c>
      <c r="I494" s="849">
        <v>25.010000228881836</v>
      </c>
      <c r="J494" s="849">
        <v>2</v>
      </c>
      <c r="K494" s="850">
        <v>50.020000457763672</v>
      </c>
    </row>
    <row r="495" spans="1:11" ht="14.4" customHeight="1" x14ac:dyDescent="0.3">
      <c r="A495" s="831" t="s">
        <v>574</v>
      </c>
      <c r="B495" s="832" t="s">
        <v>575</v>
      </c>
      <c r="C495" s="835" t="s">
        <v>602</v>
      </c>
      <c r="D495" s="863" t="s">
        <v>603</v>
      </c>
      <c r="E495" s="835" t="s">
        <v>4132</v>
      </c>
      <c r="F495" s="863" t="s">
        <v>4133</v>
      </c>
      <c r="G495" s="835" t="s">
        <v>4194</v>
      </c>
      <c r="H495" s="835" t="s">
        <v>4195</v>
      </c>
      <c r="I495" s="849">
        <v>9.1999998092651367</v>
      </c>
      <c r="J495" s="849">
        <v>1300</v>
      </c>
      <c r="K495" s="850">
        <v>11960</v>
      </c>
    </row>
    <row r="496" spans="1:11" ht="14.4" customHeight="1" x14ac:dyDescent="0.3">
      <c r="A496" s="831" t="s">
        <v>574</v>
      </c>
      <c r="B496" s="832" t="s">
        <v>575</v>
      </c>
      <c r="C496" s="835" t="s">
        <v>602</v>
      </c>
      <c r="D496" s="863" t="s">
        <v>603</v>
      </c>
      <c r="E496" s="835" t="s">
        <v>4132</v>
      </c>
      <c r="F496" s="863" t="s">
        <v>4133</v>
      </c>
      <c r="G496" s="835" t="s">
        <v>4590</v>
      </c>
      <c r="H496" s="835" t="s">
        <v>4591</v>
      </c>
      <c r="I496" s="849">
        <v>58.369998931884766</v>
      </c>
      <c r="J496" s="849">
        <v>120</v>
      </c>
      <c r="K496" s="850">
        <v>7004.39990234375</v>
      </c>
    </row>
    <row r="497" spans="1:11" ht="14.4" customHeight="1" x14ac:dyDescent="0.3">
      <c r="A497" s="831" t="s">
        <v>574</v>
      </c>
      <c r="B497" s="832" t="s">
        <v>575</v>
      </c>
      <c r="C497" s="835" t="s">
        <v>602</v>
      </c>
      <c r="D497" s="863" t="s">
        <v>603</v>
      </c>
      <c r="E497" s="835" t="s">
        <v>4132</v>
      </c>
      <c r="F497" s="863" t="s">
        <v>4133</v>
      </c>
      <c r="G497" s="835" t="s">
        <v>4198</v>
      </c>
      <c r="H497" s="835" t="s">
        <v>4199</v>
      </c>
      <c r="I497" s="849">
        <v>172.5</v>
      </c>
      <c r="J497" s="849">
        <v>1</v>
      </c>
      <c r="K497" s="850">
        <v>172.5</v>
      </c>
    </row>
    <row r="498" spans="1:11" ht="14.4" customHeight="1" x14ac:dyDescent="0.3">
      <c r="A498" s="831" t="s">
        <v>574</v>
      </c>
      <c r="B498" s="832" t="s">
        <v>575</v>
      </c>
      <c r="C498" s="835" t="s">
        <v>602</v>
      </c>
      <c r="D498" s="863" t="s">
        <v>603</v>
      </c>
      <c r="E498" s="835" t="s">
        <v>4132</v>
      </c>
      <c r="F498" s="863" t="s">
        <v>4133</v>
      </c>
      <c r="G498" s="835" t="s">
        <v>4592</v>
      </c>
      <c r="H498" s="835" t="s">
        <v>4593</v>
      </c>
      <c r="I498" s="849">
        <v>300.08198852539061</v>
      </c>
      <c r="J498" s="849">
        <v>42</v>
      </c>
      <c r="K498" s="850">
        <v>12603.439697265625</v>
      </c>
    </row>
    <row r="499" spans="1:11" ht="14.4" customHeight="1" x14ac:dyDescent="0.3">
      <c r="A499" s="831" t="s">
        <v>574</v>
      </c>
      <c r="B499" s="832" t="s">
        <v>575</v>
      </c>
      <c r="C499" s="835" t="s">
        <v>602</v>
      </c>
      <c r="D499" s="863" t="s">
        <v>603</v>
      </c>
      <c r="E499" s="835" t="s">
        <v>4132</v>
      </c>
      <c r="F499" s="863" t="s">
        <v>4133</v>
      </c>
      <c r="G499" s="835" t="s">
        <v>4594</v>
      </c>
      <c r="H499" s="835" t="s">
        <v>4595</v>
      </c>
      <c r="I499" s="849">
        <v>7.5</v>
      </c>
      <c r="J499" s="849">
        <v>30</v>
      </c>
      <c r="K499" s="850">
        <v>225</v>
      </c>
    </row>
    <row r="500" spans="1:11" ht="14.4" customHeight="1" x14ac:dyDescent="0.3">
      <c r="A500" s="831" t="s">
        <v>574</v>
      </c>
      <c r="B500" s="832" t="s">
        <v>575</v>
      </c>
      <c r="C500" s="835" t="s">
        <v>602</v>
      </c>
      <c r="D500" s="863" t="s">
        <v>603</v>
      </c>
      <c r="E500" s="835" t="s">
        <v>4132</v>
      </c>
      <c r="F500" s="863" t="s">
        <v>4133</v>
      </c>
      <c r="G500" s="835" t="s">
        <v>4200</v>
      </c>
      <c r="H500" s="835" t="s">
        <v>4201</v>
      </c>
      <c r="I500" s="849">
        <v>6.1700000762939453</v>
      </c>
      <c r="J500" s="849">
        <v>850</v>
      </c>
      <c r="K500" s="850">
        <v>5244.5</v>
      </c>
    </row>
    <row r="501" spans="1:11" ht="14.4" customHeight="1" x14ac:dyDescent="0.3">
      <c r="A501" s="831" t="s">
        <v>574</v>
      </c>
      <c r="B501" s="832" t="s">
        <v>575</v>
      </c>
      <c r="C501" s="835" t="s">
        <v>602</v>
      </c>
      <c r="D501" s="863" t="s">
        <v>603</v>
      </c>
      <c r="E501" s="835" t="s">
        <v>4132</v>
      </c>
      <c r="F501" s="863" t="s">
        <v>4133</v>
      </c>
      <c r="G501" s="835" t="s">
        <v>4596</v>
      </c>
      <c r="H501" s="835" t="s">
        <v>4597</v>
      </c>
      <c r="I501" s="849">
        <v>177.13333384195963</v>
      </c>
      <c r="J501" s="849">
        <v>20</v>
      </c>
      <c r="K501" s="850">
        <v>3744.1998596191406</v>
      </c>
    </row>
    <row r="502" spans="1:11" ht="14.4" customHeight="1" x14ac:dyDescent="0.3">
      <c r="A502" s="831" t="s">
        <v>574</v>
      </c>
      <c r="B502" s="832" t="s">
        <v>575</v>
      </c>
      <c r="C502" s="835" t="s">
        <v>602</v>
      </c>
      <c r="D502" s="863" t="s">
        <v>603</v>
      </c>
      <c r="E502" s="835" t="s">
        <v>4132</v>
      </c>
      <c r="F502" s="863" t="s">
        <v>4133</v>
      </c>
      <c r="G502" s="835" t="s">
        <v>4204</v>
      </c>
      <c r="H502" s="835" t="s">
        <v>4205</v>
      </c>
      <c r="I502" s="849">
        <v>34.5</v>
      </c>
      <c r="J502" s="849">
        <v>45</v>
      </c>
      <c r="K502" s="850">
        <v>1552.5</v>
      </c>
    </row>
    <row r="503" spans="1:11" ht="14.4" customHeight="1" x14ac:dyDescent="0.3">
      <c r="A503" s="831" t="s">
        <v>574</v>
      </c>
      <c r="B503" s="832" t="s">
        <v>575</v>
      </c>
      <c r="C503" s="835" t="s">
        <v>602</v>
      </c>
      <c r="D503" s="863" t="s">
        <v>603</v>
      </c>
      <c r="E503" s="835" t="s">
        <v>4132</v>
      </c>
      <c r="F503" s="863" t="s">
        <v>4133</v>
      </c>
      <c r="G503" s="835" t="s">
        <v>4208</v>
      </c>
      <c r="H503" s="835" t="s">
        <v>4209</v>
      </c>
      <c r="I503" s="849">
        <v>9.4649999141693115</v>
      </c>
      <c r="J503" s="849">
        <v>40</v>
      </c>
      <c r="K503" s="850">
        <v>378.60000610351562</v>
      </c>
    </row>
    <row r="504" spans="1:11" ht="14.4" customHeight="1" x14ac:dyDescent="0.3">
      <c r="A504" s="831" t="s">
        <v>574</v>
      </c>
      <c r="B504" s="832" t="s">
        <v>575</v>
      </c>
      <c r="C504" s="835" t="s">
        <v>602</v>
      </c>
      <c r="D504" s="863" t="s">
        <v>603</v>
      </c>
      <c r="E504" s="835" t="s">
        <v>4132</v>
      </c>
      <c r="F504" s="863" t="s">
        <v>4133</v>
      </c>
      <c r="G504" s="835" t="s">
        <v>4210</v>
      </c>
      <c r="H504" s="835" t="s">
        <v>4211</v>
      </c>
      <c r="I504" s="849">
        <v>9.7899999618530273</v>
      </c>
      <c r="J504" s="849">
        <v>10</v>
      </c>
      <c r="K504" s="850">
        <v>97.900001525878906</v>
      </c>
    </row>
    <row r="505" spans="1:11" ht="14.4" customHeight="1" x14ac:dyDescent="0.3">
      <c r="A505" s="831" t="s">
        <v>574</v>
      </c>
      <c r="B505" s="832" t="s">
        <v>575</v>
      </c>
      <c r="C505" s="835" t="s">
        <v>602</v>
      </c>
      <c r="D505" s="863" t="s">
        <v>603</v>
      </c>
      <c r="E505" s="835" t="s">
        <v>4132</v>
      </c>
      <c r="F505" s="863" t="s">
        <v>4133</v>
      </c>
      <c r="G505" s="835" t="s">
        <v>4598</v>
      </c>
      <c r="H505" s="835" t="s">
        <v>4599</v>
      </c>
      <c r="I505" s="849">
        <v>16.450000762939453</v>
      </c>
      <c r="J505" s="849">
        <v>5</v>
      </c>
      <c r="K505" s="850">
        <v>82.25</v>
      </c>
    </row>
    <row r="506" spans="1:11" ht="14.4" customHeight="1" x14ac:dyDescent="0.3">
      <c r="A506" s="831" t="s">
        <v>574</v>
      </c>
      <c r="B506" s="832" t="s">
        <v>575</v>
      </c>
      <c r="C506" s="835" t="s">
        <v>602</v>
      </c>
      <c r="D506" s="863" t="s">
        <v>603</v>
      </c>
      <c r="E506" s="835" t="s">
        <v>4132</v>
      </c>
      <c r="F506" s="863" t="s">
        <v>4133</v>
      </c>
      <c r="G506" s="835" t="s">
        <v>4600</v>
      </c>
      <c r="H506" s="835" t="s">
        <v>4601</v>
      </c>
      <c r="I506" s="849">
        <v>6.0500001907348633</v>
      </c>
      <c r="J506" s="849">
        <v>40</v>
      </c>
      <c r="K506" s="850">
        <v>242</v>
      </c>
    </row>
    <row r="507" spans="1:11" ht="14.4" customHeight="1" x14ac:dyDescent="0.3">
      <c r="A507" s="831" t="s">
        <v>574</v>
      </c>
      <c r="B507" s="832" t="s">
        <v>575</v>
      </c>
      <c r="C507" s="835" t="s">
        <v>602</v>
      </c>
      <c r="D507" s="863" t="s">
        <v>603</v>
      </c>
      <c r="E507" s="835" t="s">
        <v>4132</v>
      </c>
      <c r="F507" s="863" t="s">
        <v>4133</v>
      </c>
      <c r="G507" s="835" t="s">
        <v>4212</v>
      </c>
      <c r="H507" s="835" t="s">
        <v>4213</v>
      </c>
      <c r="I507" s="849">
        <v>10.102500200271606</v>
      </c>
      <c r="J507" s="849">
        <v>80</v>
      </c>
      <c r="K507" s="850">
        <v>808.20001220703125</v>
      </c>
    </row>
    <row r="508" spans="1:11" ht="14.4" customHeight="1" x14ac:dyDescent="0.3">
      <c r="A508" s="831" t="s">
        <v>574</v>
      </c>
      <c r="B508" s="832" t="s">
        <v>575</v>
      </c>
      <c r="C508" s="835" t="s">
        <v>602</v>
      </c>
      <c r="D508" s="863" t="s">
        <v>603</v>
      </c>
      <c r="E508" s="835" t="s">
        <v>4132</v>
      </c>
      <c r="F508" s="863" t="s">
        <v>4133</v>
      </c>
      <c r="G508" s="835" t="s">
        <v>4214</v>
      </c>
      <c r="H508" s="835" t="s">
        <v>4215</v>
      </c>
      <c r="I508" s="849">
        <v>197.57000732421875</v>
      </c>
      <c r="J508" s="849">
        <v>16</v>
      </c>
      <c r="K508" s="850">
        <v>3161.1201171875</v>
      </c>
    </row>
    <row r="509" spans="1:11" ht="14.4" customHeight="1" x14ac:dyDescent="0.3">
      <c r="A509" s="831" t="s">
        <v>574</v>
      </c>
      <c r="B509" s="832" t="s">
        <v>575</v>
      </c>
      <c r="C509" s="835" t="s">
        <v>602</v>
      </c>
      <c r="D509" s="863" t="s">
        <v>603</v>
      </c>
      <c r="E509" s="835" t="s">
        <v>4132</v>
      </c>
      <c r="F509" s="863" t="s">
        <v>4133</v>
      </c>
      <c r="G509" s="835" t="s">
        <v>4216</v>
      </c>
      <c r="H509" s="835" t="s">
        <v>4217</v>
      </c>
      <c r="I509" s="849">
        <v>1.0900000333786011</v>
      </c>
      <c r="J509" s="849">
        <v>8600</v>
      </c>
      <c r="K509" s="850">
        <v>9374</v>
      </c>
    </row>
    <row r="510" spans="1:11" ht="14.4" customHeight="1" x14ac:dyDescent="0.3">
      <c r="A510" s="831" t="s">
        <v>574</v>
      </c>
      <c r="B510" s="832" t="s">
        <v>575</v>
      </c>
      <c r="C510" s="835" t="s">
        <v>602</v>
      </c>
      <c r="D510" s="863" t="s">
        <v>603</v>
      </c>
      <c r="E510" s="835" t="s">
        <v>4132</v>
      </c>
      <c r="F510" s="863" t="s">
        <v>4133</v>
      </c>
      <c r="G510" s="835" t="s">
        <v>4218</v>
      </c>
      <c r="H510" s="835" t="s">
        <v>4219</v>
      </c>
      <c r="I510" s="849">
        <v>0.47799999117851255</v>
      </c>
      <c r="J510" s="849">
        <v>3800</v>
      </c>
      <c r="K510" s="850">
        <v>1818</v>
      </c>
    </row>
    <row r="511" spans="1:11" ht="14.4" customHeight="1" x14ac:dyDescent="0.3">
      <c r="A511" s="831" t="s">
        <v>574</v>
      </c>
      <c r="B511" s="832" t="s">
        <v>575</v>
      </c>
      <c r="C511" s="835" t="s">
        <v>602</v>
      </c>
      <c r="D511" s="863" t="s">
        <v>603</v>
      </c>
      <c r="E511" s="835" t="s">
        <v>4132</v>
      </c>
      <c r="F511" s="863" t="s">
        <v>4133</v>
      </c>
      <c r="G511" s="835" t="s">
        <v>4220</v>
      </c>
      <c r="H511" s="835" t="s">
        <v>4221</v>
      </c>
      <c r="I511" s="849">
        <v>1.6716666221618652</v>
      </c>
      <c r="J511" s="849">
        <v>4600</v>
      </c>
      <c r="K511" s="850">
        <v>7683</v>
      </c>
    </row>
    <row r="512" spans="1:11" ht="14.4" customHeight="1" x14ac:dyDescent="0.3">
      <c r="A512" s="831" t="s">
        <v>574</v>
      </c>
      <c r="B512" s="832" t="s">
        <v>575</v>
      </c>
      <c r="C512" s="835" t="s">
        <v>602</v>
      </c>
      <c r="D512" s="863" t="s">
        <v>603</v>
      </c>
      <c r="E512" s="835" t="s">
        <v>4132</v>
      </c>
      <c r="F512" s="863" t="s">
        <v>4133</v>
      </c>
      <c r="G512" s="835" t="s">
        <v>4222</v>
      </c>
      <c r="H512" s="835" t="s">
        <v>4223</v>
      </c>
      <c r="I512" s="849">
        <v>0.67000001668930054</v>
      </c>
      <c r="J512" s="849">
        <v>3600</v>
      </c>
      <c r="K512" s="850">
        <v>2412</v>
      </c>
    </row>
    <row r="513" spans="1:11" ht="14.4" customHeight="1" x14ac:dyDescent="0.3">
      <c r="A513" s="831" t="s">
        <v>574</v>
      </c>
      <c r="B513" s="832" t="s">
        <v>575</v>
      </c>
      <c r="C513" s="835" t="s">
        <v>602</v>
      </c>
      <c r="D513" s="863" t="s">
        <v>603</v>
      </c>
      <c r="E513" s="835" t="s">
        <v>4132</v>
      </c>
      <c r="F513" s="863" t="s">
        <v>4133</v>
      </c>
      <c r="G513" s="835" t="s">
        <v>4224</v>
      </c>
      <c r="H513" s="835" t="s">
        <v>4225</v>
      </c>
      <c r="I513" s="849">
        <v>1.5</v>
      </c>
      <c r="J513" s="849">
        <v>400</v>
      </c>
      <c r="K513" s="850">
        <v>600</v>
      </c>
    </row>
    <row r="514" spans="1:11" ht="14.4" customHeight="1" x14ac:dyDescent="0.3">
      <c r="A514" s="831" t="s">
        <v>574</v>
      </c>
      <c r="B514" s="832" t="s">
        <v>575</v>
      </c>
      <c r="C514" s="835" t="s">
        <v>602</v>
      </c>
      <c r="D514" s="863" t="s">
        <v>603</v>
      </c>
      <c r="E514" s="835" t="s">
        <v>4132</v>
      </c>
      <c r="F514" s="863" t="s">
        <v>4133</v>
      </c>
      <c r="G514" s="835" t="s">
        <v>4602</v>
      </c>
      <c r="H514" s="835" t="s">
        <v>4603</v>
      </c>
      <c r="I514" s="849">
        <v>7.429999828338623</v>
      </c>
      <c r="J514" s="849">
        <v>800</v>
      </c>
      <c r="K514" s="850">
        <v>5944</v>
      </c>
    </row>
    <row r="515" spans="1:11" ht="14.4" customHeight="1" x14ac:dyDescent="0.3">
      <c r="A515" s="831" t="s">
        <v>574</v>
      </c>
      <c r="B515" s="832" t="s">
        <v>575</v>
      </c>
      <c r="C515" s="835" t="s">
        <v>602</v>
      </c>
      <c r="D515" s="863" t="s">
        <v>603</v>
      </c>
      <c r="E515" s="835" t="s">
        <v>4132</v>
      </c>
      <c r="F515" s="863" t="s">
        <v>4133</v>
      </c>
      <c r="G515" s="835" t="s">
        <v>4604</v>
      </c>
      <c r="H515" s="835" t="s">
        <v>4605</v>
      </c>
      <c r="I515" s="849">
        <v>8.8299999237060547</v>
      </c>
      <c r="J515" s="849">
        <v>40</v>
      </c>
      <c r="K515" s="850">
        <v>353.20001220703125</v>
      </c>
    </row>
    <row r="516" spans="1:11" ht="14.4" customHeight="1" x14ac:dyDescent="0.3">
      <c r="A516" s="831" t="s">
        <v>574</v>
      </c>
      <c r="B516" s="832" t="s">
        <v>575</v>
      </c>
      <c r="C516" s="835" t="s">
        <v>602</v>
      </c>
      <c r="D516" s="863" t="s">
        <v>603</v>
      </c>
      <c r="E516" s="835" t="s">
        <v>4132</v>
      </c>
      <c r="F516" s="863" t="s">
        <v>4133</v>
      </c>
      <c r="G516" s="835" t="s">
        <v>4232</v>
      </c>
      <c r="H516" s="835" t="s">
        <v>4233</v>
      </c>
      <c r="I516" s="849">
        <v>1.5519999504089355</v>
      </c>
      <c r="J516" s="849">
        <v>1300</v>
      </c>
      <c r="K516" s="850">
        <v>2018</v>
      </c>
    </row>
    <row r="517" spans="1:11" ht="14.4" customHeight="1" x14ac:dyDescent="0.3">
      <c r="A517" s="831" t="s">
        <v>574</v>
      </c>
      <c r="B517" s="832" t="s">
        <v>575</v>
      </c>
      <c r="C517" s="835" t="s">
        <v>602</v>
      </c>
      <c r="D517" s="863" t="s">
        <v>603</v>
      </c>
      <c r="E517" s="835" t="s">
        <v>4132</v>
      </c>
      <c r="F517" s="863" t="s">
        <v>4133</v>
      </c>
      <c r="G517" s="835" t="s">
        <v>4606</v>
      </c>
      <c r="H517" s="835" t="s">
        <v>4607</v>
      </c>
      <c r="I517" s="849">
        <v>15.039999961853027</v>
      </c>
      <c r="J517" s="849">
        <v>75</v>
      </c>
      <c r="K517" s="850">
        <v>1128</v>
      </c>
    </row>
    <row r="518" spans="1:11" ht="14.4" customHeight="1" x14ac:dyDescent="0.3">
      <c r="A518" s="831" t="s">
        <v>574</v>
      </c>
      <c r="B518" s="832" t="s">
        <v>575</v>
      </c>
      <c r="C518" s="835" t="s">
        <v>602</v>
      </c>
      <c r="D518" s="863" t="s">
        <v>603</v>
      </c>
      <c r="E518" s="835" t="s">
        <v>4132</v>
      </c>
      <c r="F518" s="863" t="s">
        <v>4133</v>
      </c>
      <c r="G518" s="835" t="s">
        <v>4236</v>
      </c>
      <c r="H518" s="835" t="s">
        <v>4237</v>
      </c>
      <c r="I518" s="849">
        <v>6.2349998950958252</v>
      </c>
      <c r="J518" s="849">
        <v>50</v>
      </c>
      <c r="K518" s="850">
        <v>311.75</v>
      </c>
    </row>
    <row r="519" spans="1:11" ht="14.4" customHeight="1" x14ac:dyDescent="0.3">
      <c r="A519" s="831" t="s">
        <v>574</v>
      </c>
      <c r="B519" s="832" t="s">
        <v>575</v>
      </c>
      <c r="C519" s="835" t="s">
        <v>602</v>
      </c>
      <c r="D519" s="863" t="s">
        <v>603</v>
      </c>
      <c r="E519" s="835" t="s">
        <v>4132</v>
      </c>
      <c r="F519" s="863" t="s">
        <v>4133</v>
      </c>
      <c r="G519" s="835" t="s">
        <v>4400</v>
      </c>
      <c r="H519" s="835" t="s">
        <v>4401</v>
      </c>
      <c r="I519" s="849">
        <v>35.090000152587891</v>
      </c>
      <c r="J519" s="849">
        <v>5</v>
      </c>
      <c r="K519" s="850">
        <v>175.44999694824219</v>
      </c>
    </row>
    <row r="520" spans="1:11" ht="14.4" customHeight="1" x14ac:dyDescent="0.3">
      <c r="A520" s="831" t="s">
        <v>574</v>
      </c>
      <c r="B520" s="832" t="s">
        <v>575</v>
      </c>
      <c r="C520" s="835" t="s">
        <v>602</v>
      </c>
      <c r="D520" s="863" t="s">
        <v>603</v>
      </c>
      <c r="E520" s="835" t="s">
        <v>4132</v>
      </c>
      <c r="F520" s="863" t="s">
        <v>4133</v>
      </c>
      <c r="G520" s="835" t="s">
        <v>4608</v>
      </c>
      <c r="H520" s="835" t="s">
        <v>4609</v>
      </c>
      <c r="I520" s="849">
        <v>43.439998626708984</v>
      </c>
      <c r="J520" s="849">
        <v>8</v>
      </c>
      <c r="K520" s="850">
        <v>347.51998901367187</v>
      </c>
    </row>
    <row r="521" spans="1:11" ht="14.4" customHeight="1" x14ac:dyDescent="0.3">
      <c r="A521" s="831" t="s">
        <v>574</v>
      </c>
      <c r="B521" s="832" t="s">
        <v>575</v>
      </c>
      <c r="C521" s="835" t="s">
        <v>602</v>
      </c>
      <c r="D521" s="863" t="s">
        <v>603</v>
      </c>
      <c r="E521" s="835" t="s">
        <v>4132</v>
      </c>
      <c r="F521" s="863" t="s">
        <v>4133</v>
      </c>
      <c r="G521" s="835" t="s">
        <v>4238</v>
      </c>
      <c r="H521" s="835" t="s">
        <v>4239</v>
      </c>
      <c r="I521" s="849">
        <v>168.19000244140625</v>
      </c>
      <c r="J521" s="849">
        <v>10</v>
      </c>
      <c r="K521" s="850">
        <v>1681.9300537109375</v>
      </c>
    </row>
    <row r="522" spans="1:11" ht="14.4" customHeight="1" x14ac:dyDescent="0.3">
      <c r="A522" s="831" t="s">
        <v>574</v>
      </c>
      <c r="B522" s="832" t="s">
        <v>575</v>
      </c>
      <c r="C522" s="835" t="s">
        <v>602</v>
      </c>
      <c r="D522" s="863" t="s">
        <v>603</v>
      </c>
      <c r="E522" s="835" t="s">
        <v>4132</v>
      </c>
      <c r="F522" s="863" t="s">
        <v>4133</v>
      </c>
      <c r="G522" s="835" t="s">
        <v>4610</v>
      </c>
      <c r="H522" s="835" t="s">
        <v>4611</v>
      </c>
      <c r="I522" s="849">
        <v>168.19000244140625</v>
      </c>
      <c r="J522" s="849">
        <v>10</v>
      </c>
      <c r="K522" s="850">
        <v>1681.9000244140625</v>
      </c>
    </row>
    <row r="523" spans="1:11" ht="14.4" customHeight="1" x14ac:dyDescent="0.3">
      <c r="A523" s="831" t="s">
        <v>574</v>
      </c>
      <c r="B523" s="832" t="s">
        <v>575</v>
      </c>
      <c r="C523" s="835" t="s">
        <v>602</v>
      </c>
      <c r="D523" s="863" t="s">
        <v>603</v>
      </c>
      <c r="E523" s="835" t="s">
        <v>4132</v>
      </c>
      <c r="F523" s="863" t="s">
        <v>4133</v>
      </c>
      <c r="G523" s="835" t="s">
        <v>4240</v>
      </c>
      <c r="H523" s="835" t="s">
        <v>4241</v>
      </c>
      <c r="I523" s="849">
        <v>1.0299999713897705</v>
      </c>
      <c r="J523" s="849">
        <v>150</v>
      </c>
      <c r="K523" s="850">
        <v>154.5</v>
      </c>
    </row>
    <row r="524" spans="1:11" ht="14.4" customHeight="1" x14ac:dyDescent="0.3">
      <c r="A524" s="831" t="s">
        <v>574</v>
      </c>
      <c r="B524" s="832" t="s">
        <v>575</v>
      </c>
      <c r="C524" s="835" t="s">
        <v>602</v>
      </c>
      <c r="D524" s="863" t="s">
        <v>603</v>
      </c>
      <c r="E524" s="835" t="s">
        <v>4132</v>
      </c>
      <c r="F524" s="863" t="s">
        <v>4133</v>
      </c>
      <c r="G524" s="835" t="s">
        <v>4242</v>
      </c>
      <c r="H524" s="835" t="s">
        <v>4243</v>
      </c>
      <c r="I524" s="849">
        <v>5.8566667238871259</v>
      </c>
      <c r="J524" s="849">
        <v>750</v>
      </c>
      <c r="K524" s="850">
        <v>4392.5</v>
      </c>
    </row>
    <row r="525" spans="1:11" ht="14.4" customHeight="1" x14ac:dyDescent="0.3">
      <c r="A525" s="831" t="s">
        <v>574</v>
      </c>
      <c r="B525" s="832" t="s">
        <v>575</v>
      </c>
      <c r="C525" s="835" t="s">
        <v>602</v>
      </c>
      <c r="D525" s="863" t="s">
        <v>603</v>
      </c>
      <c r="E525" s="835" t="s">
        <v>4132</v>
      </c>
      <c r="F525" s="863" t="s">
        <v>4133</v>
      </c>
      <c r="G525" s="835" t="s">
        <v>4402</v>
      </c>
      <c r="H525" s="835" t="s">
        <v>4403</v>
      </c>
      <c r="I525" s="849">
        <v>5.809999942779541</v>
      </c>
      <c r="J525" s="849">
        <v>500</v>
      </c>
      <c r="K525" s="850">
        <v>2905</v>
      </c>
    </row>
    <row r="526" spans="1:11" ht="14.4" customHeight="1" x14ac:dyDescent="0.3">
      <c r="A526" s="831" t="s">
        <v>574</v>
      </c>
      <c r="B526" s="832" t="s">
        <v>575</v>
      </c>
      <c r="C526" s="835" t="s">
        <v>602</v>
      </c>
      <c r="D526" s="863" t="s">
        <v>603</v>
      </c>
      <c r="E526" s="835" t="s">
        <v>4132</v>
      </c>
      <c r="F526" s="863" t="s">
        <v>4133</v>
      </c>
      <c r="G526" s="835" t="s">
        <v>4244</v>
      </c>
      <c r="H526" s="835" t="s">
        <v>4245</v>
      </c>
      <c r="I526" s="849">
        <v>3.1340001106262205</v>
      </c>
      <c r="J526" s="849">
        <v>250</v>
      </c>
      <c r="K526" s="850">
        <v>783.5</v>
      </c>
    </row>
    <row r="527" spans="1:11" ht="14.4" customHeight="1" x14ac:dyDescent="0.3">
      <c r="A527" s="831" t="s">
        <v>574</v>
      </c>
      <c r="B527" s="832" t="s">
        <v>575</v>
      </c>
      <c r="C527" s="835" t="s">
        <v>602</v>
      </c>
      <c r="D527" s="863" t="s">
        <v>603</v>
      </c>
      <c r="E527" s="835" t="s">
        <v>4132</v>
      </c>
      <c r="F527" s="863" t="s">
        <v>4133</v>
      </c>
      <c r="G527" s="835" t="s">
        <v>4612</v>
      </c>
      <c r="H527" s="835" t="s">
        <v>4613</v>
      </c>
      <c r="I527" s="849">
        <v>653.4000244140625</v>
      </c>
      <c r="J527" s="849">
        <v>1</v>
      </c>
      <c r="K527" s="850">
        <v>653.4000244140625</v>
      </c>
    </row>
    <row r="528" spans="1:11" ht="14.4" customHeight="1" x14ac:dyDescent="0.3">
      <c r="A528" s="831" t="s">
        <v>574</v>
      </c>
      <c r="B528" s="832" t="s">
        <v>575</v>
      </c>
      <c r="C528" s="835" t="s">
        <v>602</v>
      </c>
      <c r="D528" s="863" t="s">
        <v>603</v>
      </c>
      <c r="E528" s="835" t="s">
        <v>4132</v>
      </c>
      <c r="F528" s="863" t="s">
        <v>4133</v>
      </c>
      <c r="G528" s="835" t="s">
        <v>4246</v>
      </c>
      <c r="H528" s="835" t="s">
        <v>4247</v>
      </c>
      <c r="I528" s="849">
        <v>0.47199999690055849</v>
      </c>
      <c r="J528" s="849">
        <v>2700</v>
      </c>
      <c r="K528" s="850">
        <v>1275</v>
      </c>
    </row>
    <row r="529" spans="1:11" ht="14.4" customHeight="1" x14ac:dyDescent="0.3">
      <c r="A529" s="831" t="s">
        <v>574</v>
      </c>
      <c r="B529" s="832" t="s">
        <v>575</v>
      </c>
      <c r="C529" s="835" t="s">
        <v>602</v>
      </c>
      <c r="D529" s="863" t="s">
        <v>603</v>
      </c>
      <c r="E529" s="835" t="s">
        <v>4132</v>
      </c>
      <c r="F529" s="863" t="s">
        <v>4133</v>
      </c>
      <c r="G529" s="835" t="s">
        <v>4250</v>
      </c>
      <c r="H529" s="835" t="s">
        <v>4251</v>
      </c>
      <c r="I529" s="849">
        <v>2.3719999313354494</v>
      </c>
      <c r="J529" s="849">
        <v>100</v>
      </c>
      <c r="K529" s="850">
        <v>237.20000457763672</v>
      </c>
    </row>
    <row r="530" spans="1:11" ht="14.4" customHeight="1" x14ac:dyDescent="0.3">
      <c r="A530" s="831" t="s">
        <v>574</v>
      </c>
      <c r="B530" s="832" t="s">
        <v>575</v>
      </c>
      <c r="C530" s="835" t="s">
        <v>602</v>
      </c>
      <c r="D530" s="863" t="s">
        <v>603</v>
      </c>
      <c r="E530" s="835" t="s">
        <v>4132</v>
      </c>
      <c r="F530" s="863" t="s">
        <v>4133</v>
      </c>
      <c r="G530" s="835" t="s">
        <v>4252</v>
      </c>
      <c r="H530" s="835" t="s">
        <v>4253</v>
      </c>
      <c r="I530" s="849">
        <v>3.75</v>
      </c>
      <c r="J530" s="849">
        <v>50</v>
      </c>
      <c r="K530" s="850">
        <v>187.5</v>
      </c>
    </row>
    <row r="531" spans="1:11" ht="14.4" customHeight="1" x14ac:dyDescent="0.3">
      <c r="A531" s="831" t="s">
        <v>574</v>
      </c>
      <c r="B531" s="832" t="s">
        <v>575</v>
      </c>
      <c r="C531" s="835" t="s">
        <v>602</v>
      </c>
      <c r="D531" s="863" t="s">
        <v>603</v>
      </c>
      <c r="E531" s="835" t="s">
        <v>4132</v>
      </c>
      <c r="F531" s="863" t="s">
        <v>4133</v>
      </c>
      <c r="G531" s="835" t="s">
        <v>4254</v>
      </c>
      <c r="H531" s="835" t="s">
        <v>4255</v>
      </c>
      <c r="I531" s="849">
        <v>1.9840000152587891</v>
      </c>
      <c r="J531" s="849">
        <v>1350</v>
      </c>
      <c r="K531" s="850">
        <v>2678</v>
      </c>
    </row>
    <row r="532" spans="1:11" ht="14.4" customHeight="1" x14ac:dyDescent="0.3">
      <c r="A532" s="831" t="s">
        <v>574</v>
      </c>
      <c r="B532" s="832" t="s">
        <v>575</v>
      </c>
      <c r="C532" s="835" t="s">
        <v>602</v>
      </c>
      <c r="D532" s="863" t="s">
        <v>603</v>
      </c>
      <c r="E532" s="835" t="s">
        <v>4132</v>
      </c>
      <c r="F532" s="863" t="s">
        <v>4133</v>
      </c>
      <c r="G532" s="835" t="s">
        <v>4504</v>
      </c>
      <c r="H532" s="835" t="s">
        <v>4505</v>
      </c>
      <c r="I532" s="849">
        <v>2.0399999618530273</v>
      </c>
      <c r="J532" s="849">
        <v>50</v>
      </c>
      <c r="K532" s="850">
        <v>102</v>
      </c>
    </row>
    <row r="533" spans="1:11" ht="14.4" customHeight="1" x14ac:dyDescent="0.3">
      <c r="A533" s="831" t="s">
        <v>574</v>
      </c>
      <c r="B533" s="832" t="s">
        <v>575</v>
      </c>
      <c r="C533" s="835" t="s">
        <v>602</v>
      </c>
      <c r="D533" s="863" t="s">
        <v>603</v>
      </c>
      <c r="E533" s="835" t="s">
        <v>4132</v>
      </c>
      <c r="F533" s="863" t="s">
        <v>4133</v>
      </c>
      <c r="G533" s="835" t="s">
        <v>4256</v>
      </c>
      <c r="H533" s="835" t="s">
        <v>4257</v>
      </c>
      <c r="I533" s="849">
        <v>2.6980000495910645</v>
      </c>
      <c r="J533" s="849">
        <v>1100</v>
      </c>
      <c r="K533" s="850">
        <v>2968</v>
      </c>
    </row>
    <row r="534" spans="1:11" ht="14.4" customHeight="1" x14ac:dyDescent="0.3">
      <c r="A534" s="831" t="s">
        <v>574</v>
      </c>
      <c r="B534" s="832" t="s">
        <v>575</v>
      </c>
      <c r="C534" s="835" t="s">
        <v>602</v>
      </c>
      <c r="D534" s="863" t="s">
        <v>603</v>
      </c>
      <c r="E534" s="835" t="s">
        <v>4132</v>
      </c>
      <c r="F534" s="863" t="s">
        <v>4133</v>
      </c>
      <c r="G534" s="835" t="s">
        <v>4258</v>
      </c>
      <c r="H534" s="835" t="s">
        <v>4259</v>
      </c>
      <c r="I534" s="849">
        <v>1.9199999570846558</v>
      </c>
      <c r="J534" s="849">
        <v>50</v>
      </c>
      <c r="K534" s="850">
        <v>96</v>
      </c>
    </row>
    <row r="535" spans="1:11" ht="14.4" customHeight="1" x14ac:dyDescent="0.3">
      <c r="A535" s="831" t="s">
        <v>574</v>
      </c>
      <c r="B535" s="832" t="s">
        <v>575</v>
      </c>
      <c r="C535" s="835" t="s">
        <v>602</v>
      </c>
      <c r="D535" s="863" t="s">
        <v>603</v>
      </c>
      <c r="E535" s="835" t="s">
        <v>4132</v>
      </c>
      <c r="F535" s="863" t="s">
        <v>4133</v>
      </c>
      <c r="G535" s="835" t="s">
        <v>4260</v>
      </c>
      <c r="H535" s="835" t="s">
        <v>4261</v>
      </c>
      <c r="I535" s="849">
        <v>3.0999999046325684</v>
      </c>
      <c r="J535" s="849">
        <v>200</v>
      </c>
      <c r="K535" s="850">
        <v>620</v>
      </c>
    </row>
    <row r="536" spans="1:11" ht="14.4" customHeight="1" x14ac:dyDescent="0.3">
      <c r="A536" s="831" t="s">
        <v>574</v>
      </c>
      <c r="B536" s="832" t="s">
        <v>575</v>
      </c>
      <c r="C536" s="835" t="s">
        <v>602</v>
      </c>
      <c r="D536" s="863" t="s">
        <v>603</v>
      </c>
      <c r="E536" s="835" t="s">
        <v>4132</v>
      </c>
      <c r="F536" s="863" t="s">
        <v>4133</v>
      </c>
      <c r="G536" s="835" t="s">
        <v>4508</v>
      </c>
      <c r="H536" s="835" t="s">
        <v>4509</v>
      </c>
      <c r="I536" s="849">
        <v>4.4266665776570635</v>
      </c>
      <c r="J536" s="849">
        <v>70</v>
      </c>
      <c r="K536" s="850">
        <v>309.89999389648437</v>
      </c>
    </row>
    <row r="537" spans="1:11" ht="14.4" customHeight="1" x14ac:dyDescent="0.3">
      <c r="A537" s="831" t="s">
        <v>574</v>
      </c>
      <c r="B537" s="832" t="s">
        <v>575</v>
      </c>
      <c r="C537" s="835" t="s">
        <v>602</v>
      </c>
      <c r="D537" s="863" t="s">
        <v>603</v>
      </c>
      <c r="E537" s="835" t="s">
        <v>4132</v>
      </c>
      <c r="F537" s="863" t="s">
        <v>4133</v>
      </c>
      <c r="G537" s="835" t="s">
        <v>4262</v>
      </c>
      <c r="H537" s="835" t="s">
        <v>4263</v>
      </c>
      <c r="I537" s="849">
        <v>2.1700000762939453</v>
      </c>
      <c r="J537" s="849">
        <v>360</v>
      </c>
      <c r="K537" s="850">
        <v>781.20000076293945</v>
      </c>
    </row>
    <row r="538" spans="1:11" ht="14.4" customHeight="1" x14ac:dyDescent="0.3">
      <c r="A538" s="831" t="s">
        <v>574</v>
      </c>
      <c r="B538" s="832" t="s">
        <v>575</v>
      </c>
      <c r="C538" s="835" t="s">
        <v>602</v>
      </c>
      <c r="D538" s="863" t="s">
        <v>603</v>
      </c>
      <c r="E538" s="835" t="s">
        <v>4132</v>
      </c>
      <c r="F538" s="863" t="s">
        <v>4133</v>
      </c>
      <c r="G538" s="835" t="s">
        <v>4264</v>
      </c>
      <c r="H538" s="835" t="s">
        <v>4265</v>
      </c>
      <c r="I538" s="849">
        <v>4.7750000953674316</v>
      </c>
      <c r="J538" s="849">
        <v>100</v>
      </c>
      <c r="K538" s="850">
        <v>477.5</v>
      </c>
    </row>
    <row r="539" spans="1:11" ht="14.4" customHeight="1" x14ac:dyDescent="0.3">
      <c r="A539" s="831" t="s">
        <v>574</v>
      </c>
      <c r="B539" s="832" t="s">
        <v>575</v>
      </c>
      <c r="C539" s="835" t="s">
        <v>602</v>
      </c>
      <c r="D539" s="863" t="s">
        <v>603</v>
      </c>
      <c r="E539" s="835" t="s">
        <v>4132</v>
      </c>
      <c r="F539" s="863" t="s">
        <v>4133</v>
      </c>
      <c r="G539" s="835" t="s">
        <v>4266</v>
      </c>
      <c r="H539" s="835" t="s">
        <v>4267</v>
      </c>
      <c r="I539" s="849">
        <v>21.229999542236328</v>
      </c>
      <c r="J539" s="849">
        <v>30</v>
      </c>
      <c r="K539" s="850">
        <v>636.9000244140625</v>
      </c>
    </row>
    <row r="540" spans="1:11" ht="14.4" customHeight="1" x14ac:dyDescent="0.3">
      <c r="A540" s="831" t="s">
        <v>574</v>
      </c>
      <c r="B540" s="832" t="s">
        <v>575</v>
      </c>
      <c r="C540" s="835" t="s">
        <v>602</v>
      </c>
      <c r="D540" s="863" t="s">
        <v>603</v>
      </c>
      <c r="E540" s="835" t="s">
        <v>4132</v>
      </c>
      <c r="F540" s="863" t="s">
        <v>4133</v>
      </c>
      <c r="G540" s="835" t="s">
        <v>4268</v>
      </c>
      <c r="H540" s="835" t="s">
        <v>4269</v>
      </c>
      <c r="I540" s="849">
        <v>2.5199999809265137</v>
      </c>
      <c r="J540" s="849">
        <v>100</v>
      </c>
      <c r="K540" s="850">
        <v>252</v>
      </c>
    </row>
    <row r="541" spans="1:11" ht="14.4" customHeight="1" x14ac:dyDescent="0.3">
      <c r="A541" s="831" t="s">
        <v>574</v>
      </c>
      <c r="B541" s="832" t="s">
        <v>575</v>
      </c>
      <c r="C541" s="835" t="s">
        <v>602</v>
      </c>
      <c r="D541" s="863" t="s">
        <v>603</v>
      </c>
      <c r="E541" s="835" t="s">
        <v>4132</v>
      </c>
      <c r="F541" s="863" t="s">
        <v>4133</v>
      </c>
      <c r="G541" s="835" t="s">
        <v>4270</v>
      </c>
      <c r="H541" s="835" t="s">
        <v>4271</v>
      </c>
      <c r="I541" s="849">
        <v>21.239999771118164</v>
      </c>
      <c r="J541" s="849">
        <v>20</v>
      </c>
      <c r="K541" s="850">
        <v>424.79998779296875</v>
      </c>
    </row>
    <row r="542" spans="1:11" ht="14.4" customHeight="1" x14ac:dyDescent="0.3">
      <c r="A542" s="831" t="s">
        <v>574</v>
      </c>
      <c r="B542" s="832" t="s">
        <v>575</v>
      </c>
      <c r="C542" s="835" t="s">
        <v>602</v>
      </c>
      <c r="D542" s="863" t="s">
        <v>603</v>
      </c>
      <c r="E542" s="835" t="s">
        <v>4132</v>
      </c>
      <c r="F542" s="863" t="s">
        <v>4133</v>
      </c>
      <c r="G542" s="835" t="s">
        <v>4614</v>
      </c>
      <c r="H542" s="835" t="s">
        <v>4615</v>
      </c>
      <c r="I542" s="849">
        <v>1.9900000095367432</v>
      </c>
      <c r="J542" s="849">
        <v>50</v>
      </c>
      <c r="K542" s="850">
        <v>99.5</v>
      </c>
    </row>
    <row r="543" spans="1:11" ht="14.4" customHeight="1" x14ac:dyDescent="0.3">
      <c r="A543" s="831" t="s">
        <v>574</v>
      </c>
      <c r="B543" s="832" t="s">
        <v>575</v>
      </c>
      <c r="C543" s="835" t="s">
        <v>602</v>
      </c>
      <c r="D543" s="863" t="s">
        <v>603</v>
      </c>
      <c r="E543" s="835" t="s">
        <v>4272</v>
      </c>
      <c r="F543" s="863" t="s">
        <v>4273</v>
      </c>
      <c r="G543" s="835" t="s">
        <v>4274</v>
      </c>
      <c r="H543" s="835" t="s">
        <v>4275</v>
      </c>
      <c r="I543" s="849">
        <v>10.163999938964844</v>
      </c>
      <c r="J543" s="849">
        <v>2000</v>
      </c>
      <c r="K543" s="850">
        <v>20328</v>
      </c>
    </row>
    <row r="544" spans="1:11" ht="14.4" customHeight="1" x14ac:dyDescent="0.3">
      <c r="A544" s="831" t="s">
        <v>574</v>
      </c>
      <c r="B544" s="832" t="s">
        <v>575</v>
      </c>
      <c r="C544" s="835" t="s">
        <v>602</v>
      </c>
      <c r="D544" s="863" t="s">
        <v>603</v>
      </c>
      <c r="E544" s="835" t="s">
        <v>4272</v>
      </c>
      <c r="F544" s="863" t="s">
        <v>4273</v>
      </c>
      <c r="G544" s="835" t="s">
        <v>4276</v>
      </c>
      <c r="H544" s="835" t="s">
        <v>4277</v>
      </c>
      <c r="I544" s="849">
        <v>16.819999694824219</v>
      </c>
      <c r="J544" s="849">
        <v>150</v>
      </c>
      <c r="K544" s="850">
        <v>2523.0000305175781</v>
      </c>
    </row>
    <row r="545" spans="1:11" ht="14.4" customHeight="1" x14ac:dyDescent="0.3">
      <c r="A545" s="831" t="s">
        <v>574</v>
      </c>
      <c r="B545" s="832" t="s">
        <v>575</v>
      </c>
      <c r="C545" s="835" t="s">
        <v>602</v>
      </c>
      <c r="D545" s="863" t="s">
        <v>603</v>
      </c>
      <c r="E545" s="835" t="s">
        <v>4510</v>
      </c>
      <c r="F545" s="863" t="s">
        <v>4511</v>
      </c>
      <c r="G545" s="835" t="s">
        <v>4616</v>
      </c>
      <c r="H545" s="835" t="s">
        <v>4617</v>
      </c>
      <c r="I545" s="849">
        <v>27.260000228881836</v>
      </c>
      <c r="J545" s="849">
        <v>36</v>
      </c>
      <c r="K545" s="850">
        <v>981.17999267578125</v>
      </c>
    </row>
    <row r="546" spans="1:11" ht="14.4" customHeight="1" x14ac:dyDescent="0.3">
      <c r="A546" s="831" t="s">
        <v>574</v>
      </c>
      <c r="B546" s="832" t="s">
        <v>575</v>
      </c>
      <c r="C546" s="835" t="s">
        <v>602</v>
      </c>
      <c r="D546" s="863" t="s">
        <v>603</v>
      </c>
      <c r="E546" s="835" t="s">
        <v>4278</v>
      </c>
      <c r="F546" s="863" t="s">
        <v>4279</v>
      </c>
      <c r="G546" s="835" t="s">
        <v>4280</v>
      </c>
      <c r="H546" s="835" t="s">
        <v>4281</v>
      </c>
      <c r="I546" s="849">
        <v>132.67999267578125</v>
      </c>
      <c r="J546" s="849">
        <v>25</v>
      </c>
      <c r="K546" s="850">
        <v>3316.909912109375</v>
      </c>
    </row>
    <row r="547" spans="1:11" ht="14.4" customHeight="1" x14ac:dyDescent="0.3">
      <c r="A547" s="831" t="s">
        <v>574</v>
      </c>
      <c r="B547" s="832" t="s">
        <v>575</v>
      </c>
      <c r="C547" s="835" t="s">
        <v>602</v>
      </c>
      <c r="D547" s="863" t="s">
        <v>603</v>
      </c>
      <c r="E547" s="835" t="s">
        <v>4278</v>
      </c>
      <c r="F547" s="863" t="s">
        <v>4279</v>
      </c>
      <c r="G547" s="835" t="s">
        <v>4618</v>
      </c>
      <c r="H547" s="835" t="s">
        <v>4619</v>
      </c>
      <c r="I547" s="849">
        <v>11.989999771118164</v>
      </c>
      <c r="J547" s="849">
        <v>10</v>
      </c>
      <c r="K547" s="850">
        <v>119.91000366210937</v>
      </c>
    </row>
    <row r="548" spans="1:11" ht="14.4" customHeight="1" x14ac:dyDescent="0.3">
      <c r="A548" s="831" t="s">
        <v>574</v>
      </c>
      <c r="B548" s="832" t="s">
        <v>575</v>
      </c>
      <c r="C548" s="835" t="s">
        <v>602</v>
      </c>
      <c r="D548" s="863" t="s">
        <v>603</v>
      </c>
      <c r="E548" s="835" t="s">
        <v>4278</v>
      </c>
      <c r="F548" s="863" t="s">
        <v>4279</v>
      </c>
      <c r="G548" s="835" t="s">
        <v>4620</v>
      </c>
      <c r="H548" s="835" t="s">
        <v>4621</v>
      </c>
      <c r="I548" s="849">
        <v>11.989999771118164</v>
      </c>
      <c r="J548" s="849">
        <v>10</v>
      </c>
      <c r="K548" s="850">
        <v>119.91000366210937</v>
      </c>
    </row>
    <row r="549" spans="1:11" ht="14.4" customHeight="1" x14ac:dyDescent="0.3">
      <c r="A549" s="831" t="s">
        <v>574</v>
      </c>
      <c r="B549" s="832" t="s">
        <v>575</v>
      </c>
      <c r="C549" s="835" t="s">
        <v>602</v>
      </c>
      <c r="D549" s="863" t="s">
        <v>603</v>
      </c>
      <c r="E549" s="835" t="s">
        <v>4278</v>
      </c>
      <c r="F549" s="863" t="s">
        <v>4279</v>
      </c>
      <c r="G549" s="835" t="s">
        <v>4622</v>
      </c>
      <c r="H549" s="835" t="s">
        <v>4623</v>
      </c>
      <c r="I549" s="849">
        <v>11.989999771118164</v>
      </c>
      <c r="J549" s="849">
        <v>10</v>
      </c>
      <c r="K549" s="850">
        <v>119.91000366210937</v>
      </c>
    </row>
    <row r="550" spans="1:11" ht="14.4" customHeight="1" x14ac:dyDescent="0.3">
      <c r="A550" s="831" t="s">
        <v>574</v>
      </c>
      <c r="B550" s="832" t="s">
        <v>575</v>
      </c>
      <c r="C550" s="835" t="s">
        <v>602</v>
      </c>
      <c r="D550" s="863" t="s">
        <v>603</v>
      </c>
      <c r="E550" s="835" t="s">
        <v>4278</v>
      </c>
      <c r="F550" s="863" t="s">
        <v>4279</v>
      </c>
      <c r="G550" s="835" t="s">
        <v>4514</v>
      </c>
      <c r="H550" s="835" t="s">
        <v>4515</v>
      </c>
      <c r="I550" s="849">
        <v>12.609999656677246</v>
      </c>
      <c r="J550" s="849">
        <v>10</v>
      </c>
      <c r="K550" s="850">
        <v>126.09999847412109</v>
      </c>
    </row>
    <row r="551" spans="1:11" ht="14.4" customHeight="1" x14ac:dyDescent="0.3">
      <c r="A551" s="831" t="s">
        <v>574</v>
      </c>
      <c r="B551" s="832" t="s">
        <v>575</v>
      </c>
      <c r="C551" s="835" t="s">
        <v>602</v>
      </c>
      <c r="D551" s="863" t="s">
        <v>603</v>
      </c>
      <c r="E551" s="835" t="s">
        <v>4278</v>
      </c>
      <c r="F551" s="863" t="s">
        <v>4279</v>
      </c>
      <c r="G551" s="835" t="s">
        <v>4624</v>
      </c>
      <c r="H551" s="835" t="s">
        <v>4625</v>
      </c>
      <c r="I551" s="849">
        <v>0.30000001192092896</v>
      </c>
      <c r="J551" s="849">
        <v>200</v>
      </c>
      <c r="K551" s="850">
        <v>60</v>
      </c>
    </row>
    <row r="552" spans="1:11" ht="14.4" customHeight="1" x14ac:dyDescent="0.3">
      <c r="A552" s="831" t="s">
        <v>574</v>
      </c>
      <c r="B552" s="832" t="s">
        <v>575</v>
      </c>
      <c r="C552" s="835" t="s">
        <v>602</v>
      </c>
      <c r="D552" s="863" t="s">
        <v>603</v>
      </c>
      <c r="E552" s="835" t="s">
        <v>4278</v>
      </c>
      <c r="F552" s="863" t="s">
        <v>4279</v>
      </c>
      <c r="G552" s="835" t="s">
        <v>4410</v>
      </c>
      <c r="H552" s="835" t="s">
        <v>4411</v>
      </c>
      <c r="I552" s="849">
        <v>0.30000001192092896</v>
      </c>
      <c r="J552" s="849">
        <v>600</v>
      </c>
      <c r="K552" s="850">
        <v>180</v>
      </c>
    </row>
    <row r="553" spans="1:11" ht="14.4" customHeight="1" x14ac:dyDescent="0.3">
      <c r="A553" s="831" t="s">
        <v>574</v>
      </c>
      <c r="B553" s="832" t="s">
        <v>575</v>
      </c>
      <c r="C553" s="835" t="s">
        <v>602</v>
      </c>
      <c r="D553" s="863" t="s">
        <v>603</v>
      </c>
      <c r="E553" s="835" t="s">
        <v>4278</v>
      </c>
      <c r="F553" s="863" t="s">
        <v>4279</v>
      </c>
      <c r="G553" s="835" t="s">
        <v>4284</v>
      </c>
      <c r="H553" s="835" t="s">
        <v>4285</v>
      </c>
      <c r="I553" s="849">
        <v>0.30500000715255737</v>
      </c>
      <c r="J553" s="849">
        <v>200</v>
      </c>
      <c r="K553" s="850">
        <v>61</v>
      </c>
    </row>
    <row r="554" spans="1:11" ht="14.4" customHeight="1" x14ac:dyDescent="0.3">
      <c r="A554" s="831" t="s">
        <v>574</v>
      </c>
      <c r="B554" s="832" t="s">
        <v>575</v>
      </c>
      <c r="C554" s="835" t="s">
        <v>602</v>
      </c>
      <c r="D554" s="863" t="s">
        <v>603</v>
      </c>
      <c r="E554" s="835" t="s">
        <v>4278</v>
      </c>
      <c r="F554" s="863" t="s">
        <v>4279</v>
      </c>
      <c r="G554" s="835" t="s">
        <v>4626</v>
      </c>
      <c r="H554" s="835" t="s">
        <v>4627</v>
      </c>
      <c r="I554" s="849">
        <v>0.30000001192092896</v>
      </c>
      <c r="J554" s="849">
        <v>100</v>
      </c>
      <c r="K554" s="850">
        <v>30</v>
      </c>
    </row>
    <row r="555" spans="1:11" ht="14.4" customHeight="1" x14ac:dyDescent="0.3">
      <c r="A555" s="831" t="s">
        <v>574</v>
      </c>
      <c r="B555" s="832" t="s">
        <v>575</v>
      </c>
      <c r="C555" s="835" t="s">
        <v>602</v>
      </c>
      <c r="D555" s="863" t="s">
        <v>603</v>
      </c>
      <c r="E555" s="835" t="s">
        <v>4278</v>
      </c>
      <c r="F555" s="863" t="s">
        <v>4279</v>
      </c>
      <c r="G555" s="835" t="s">
        <v>4628</v>
      </c>
      <c r="H555" s="835" t="s">
        <v>4629</v>
      </c>
      <c r="I555" s="849">
        <v>0.68000000715255737</v>
      </c>
      <c r="J555" s="849">
        <v>100</v>
      </c>
      <c r="K555" s="850">
        <v>68</v>
      </c>
    </row>
    <row r="556" spans="1:11" ht="14.4" customHeight="1" x14ac:dyDescent="0.3">
      <c r="A556" s="831" t="s">
        <v>574</v>
      </c>
      <c r="B556" s="832" t="s">
        <v>575</v>
      </c>
      <c r="C556" s="835" t="s">
        <v>602</v>
      </c>
      <c r="D556" s="863" t="s">
        <v>603</v>
      </c>
      <c r="E556" s="835" t="s">
        <v>4278</v>
      </c>
      <c r="F556" s="863" t="s">
        <v>4279</v>
      </c>
      <c r="G556" s="835" t="s">
        <v>4286</v>
      </c>
      <c r="H556" s="835" t="s">
        <v>4287</v>
      </c>
      <c r="I556" s="849">
        <v>0.54800001382827757</v>
      </c>
      <c r="J556" s="849">
        <v>13000</v>
      </c>
      <c r="K556" s="850">
        <v>7120</v>
      </c>
    </row>
    <row r="557" spans="1:11" ht="14.4" customHeight="1" x14ac:dyDescent="0.3">
      <c r="A557" s="831" t="s">
        <v>574</v>
      </c>
      <c r="B557" s="832" t="s">
        <v>575</v>
      </c>
      <c r="C557" s="835" t="s">
        <v>602</v>
      </c>
      <c r="D557" s="863" t="s">
        <v>603</v>
      </c>
      <c r="E557" s="835" t="s">
        <v>4278</v>
      </c>
      <c r="F557" s="863" t="s">
        <v>4279</v>
      </c>
      <c r="G557" s="835" t="s">
        <v>4630</v>
      </c>
      <c r="H557" s="835" t="s">
        <v>4631</v>
      </c>
      <c r="I557" s="849">
        <v>0.97000002861022949</v>
      </c>
      <c r="J557" s="849">
        <v>1400</v>
      </c>
      <c r="K557" s="850">
        <v>1358</v>
      </c>
    </row>
    <row r="558" spans="1:11" ht="14.4" customHeight="1" x14ac:dyDescent="0.3">
      <c r="A558" s="831" t="s">
        <v>574</v>
      </c>
      <c r="B558" s="832" t="s">
        <v>575</v>
      </c>
      <c r="C558" s="835" t="s">
        <v>602</v>
      </c>
      <c r="D558" s="863" t="s">
        <v>603</v>
      </c>
      <c r="E558" s="835" t="s">
        <v>4278</v>
      </c>
      <c r="F558" s="863" t="s">
        <v>4279</v>
      </c>
      <c r="G558" s="835" t="s">
        <v>4632</v>
      </c>
      <c r="H558" s="835" t="s">
        <v>4633</v>
      </c>
      <c r="I558" s="849">
        <v>1.559999942779541</v>
      </c>
      <c r="J558" s="849">
        <v>100</v>
      </c>
      <c r="K558" s="850">
        <v>155.78999328613281</v>
      </c>
    </row>
    <row r="559" spans="1:11" ht="14.4" customHeight="1" x14ac:dyDescent="0.3">
      <c r="A559" s="831" t="s">
        <v>574</v>
      </c>
      <c r="B559" s="832" t="s">
        <v>575</v>
      </c>
      <c r="C559" s="835" t="s">
        <v>602</v>
      </c>
      <c r="D559" s="863" t="s">
        <v>603</v>
      </c>
      <c r="E559" s="835" t="s">
        <v>4278</v>
      </c>
      <c r="F559" s="863" t="s">
        <v>4279</v>
      </c>
      <c r="G559" s="835" t="s">
        <v>4634</v>
      </c>
      <c r="H559" s="835" t="s">
        <v>4635</v>
      </c>
      <c r="I559" s="849">
        <v>1.809999942779541</v>
      </c>
      <c r="J559" s="849">
        <v>100</v>
      </c>
      <c r="K559" s="850">
        <v>181</v>
      </c>
    </row>
    <row r="560" spans="1:11" ht="14.4" customHeight="1" x14ac:dyDescent="0.3">
      <c r="A560" s="831" t="s">
        <v>574</v>
      </c>
      <c r="B560" s="832" t="s">
        <v>575</v>
      </c>
      <c r="C560" s="835" t="s">
        <v>602</v>
      </c>
      <c r="D560" s="863" t="s">
        <v>603</v>
      </c>
      <c r="E560" s="835" t="s">
        <v>4278</v>
      </c>
      <c r="F560" s="863" t="s">
        <v>4279</v>
      </c>
      <c r="G560" s="835" t="s">
        <v>4288</v>
      </c>
      <c r="H560" s="835" t="s">
        <v>4289</v>
      </c>
      <c r="I560" s="849">
        <v>1.7999999523162842</v>
      </c>
      <c r="J560" s="849">
        <v>100</v>
      </c>
      <c r="K560" s="850">
        <v>180</v>
      </c>
    </row>
    <row r="561" spans="1:11" ht="14.4" customHeight="1" x14ac:dyDescent="0.3">
      <c r="A561" s="831" t="s">
        <v>574</v>
      </c>
      <c r="B561" s="832" t="s">
        <v>575</v>
      </c>
      <c r="C561" s="835" t="s">
        <v>602</v>
      </c>
      <c r="D561" s="863" t="s">
        <v>603</v>
      </c>
      <c r="E561" s="835" t="s">
        <v>4278</v>
      </c>
      <c r="F561" s="863" t="s">
        <v>4279</v>
      </c>
      <c r="G561" s="835" t="s">
        <v>4516</v>
      </c>
      <c r="H561" s="835" t="s">
        <v>4517</v>
      </c>
      <c r="I561" s="849">
        <v>1.7999999523162842</v>
      </c>
      <c r="J561" s="849">
        <v>100</v>
      </c>
      <c r="K561" s="850">
        <v>180</v>
      </c>
    </row>
    <row r="562" spans="1:11" ht="14.4" customHeight="1" x14ac:dyDescent="0.3">
      <c r="A562" s="831" t="s">
        <v>574</v>
      </c>
      <c r="B562" s="832" t="s">
        <v>575</v>
      </c>
      <c r="C562" s="835" t="s">
        <v>602</v>
      </c>
      <c r="D562" s="863" t="s">
        <v>603</v>
      </c>
      <c r="E562" s="835" t="s">
        <v>4290</v>
      </c>
      <c r="F562" s="863" t="s">
        <v>4291</v>
      </c>
      <c r="G562" s="835" t="s">
        <v>4636</v>
      </c>
      <c r="H562" s="835" t="s">
        <v>4637</v>
      </c>
      <c r="I562" s="849">
        <v>15.729999542236328</v>
      </c>
      <c r="J562" s="849">
        <v>10</v>
      </c>
      <c r="K562" s="850">
        <v>157.30000305175781</v>
      </c>
    </row>
    <row r="563" spans="1:11" ht="14.4" customHeight="1" x14ac:dyDescent="0.3">
      <c r="A563" s="831" t="s">
        <v>574</v>
      </c>
      <c r="B563" s="832" t="s">
        <v>575</v>
      </c>
      <c r="C563" s="835" t="s">
        <v>602</v>
      </c>
      <c r="D563" s="863" t="s">
        <v>603</v>
      </c>
      <c r="E563" s="835" t="s">
        <v>4290</v>
      </c>
      <c r="F563" s="863" t="s">
        <v>4291</v>
      </c>
      <c r="G563" s="835" t="s">
        <v>4292</v>
      </c>
      <c r="H563" s="835" t="s">
        <v>4293</v>
      </c>
      <c r="I563" s="849">
        <v>15.729999542236328</v>
      </c>
      <c r="J563" s="849">
        <v>10</v>
      </c>
      <c r="K563" s="850">
        <v>157.30000305175781</v>
      </c>
    </row>
    <row r="564" spans="1:11" ht="14.4" customHeight="1" x14ac:dyDescent="0.3">
      <c r="A564" s="831" t="s">
        <v>574</v>
      </c>
      <c r="B564" s="832" t="s">
        <v>575</v>
      </c>
      <c r="C564" s="835" t="s">
        <v>602</v>
      </c>
      <c r="D564" s="863" t="s">
        <v>603</v>
      </c>
      <c r="E564" s="835" t="s">
        <v>4290</v>
      </c>
      <c r="F564" s="863" t="s">
        <v>4291</v>
      </c>
      <c r="G564" s="835" t="s">
        <v>4638</v>
      </c>
      <c r="H564" s="835" t="s">
        <v>4639</v>
      </c>
      <c r="I564" s="849">
        <v>15.729999542236328</v>
      </c>
      <c r="J564" s="849">
        <v>10</v>
      </c>
      <c r="K564" s="850">
        <v>157.30000305175781</v>
      </c>
    </row>
    <row r="565" spans="1:11" ht="14.4" customHeight="1" x14ac:dyDescent="0.3">
      <c r="A565" s="831" t="s">
        <v>574</v>
      </c>
      <c r="B565" s="832" t="s">
        <v>575</v>
      </c>
      <c r="C565" s="835" t="s">
        <v>602</v>
      </c>
      <c r="D565" s="863" t="s">
        <v>603</v>
      </c>
      <c r="E565" s="835" t="s">
        <v>4290</v>
      </c>
      <c r="F565" s="863" t="s">
        <v>4291</v>
      </c>
      <c r="G565" s="835" t="s">
        <v>4640</v>
      </c>
      <c r="H565" s="835" t="s">
        <v>4641</v>
      </c>
      <c r="I565" s="849">
        <v>15.590000152587891</v>
      </c>
      <c r="J565" s="849">
        <v>10</v>
      </c>
      <c r="K565" s="850">
        <v>155.89999389648437</v>
      </c>
    </row>
    <row r="566" spans="1:11" ht="14.4" customHeight="1" x14ac:dyDescent="0.3">
      <c r="A566" s="831" t="s">
        <v>574</v>
      </c>
      <c r="B566" s="832" t="s">
        <v>575</v>
      </c>
      <c r="C566" s="835" t="s">
        <v>602</v>
      </c>
      <c r="D566" s="863" t="s">
        <v>603</v>
      </c>
      <c r="E566" s="835" t="s">
        <v>4290</v>
      </c>
      <c r="F566" s="863" t="s">
        <v>4291</v>
      </c>
      <c r="G566" s="835" t="s">
        <v>4294</v>
      </c>
      <c r="H566" s="835" t="s">
        <v>4295</v>
      </c>
      <c r="I566" s="849">
        <v>15.729999542236328</v>
      </c>
      <c r="J566" s="849">
        <v>10</v>
      </c>
      <c r="K566" s="850">
        <v>157.30000305175781</v>
      </c>
    </row>
    <row r="567" spans="1:11" ht="14.4" customHeight="1" x14ac:dyDescent="0.3">
      <c r="A567" s="831" t="s">
        <v>574</v>
      </c>
      <c r="B567" s="832" t="s">
        <v>575</v>
      </c>
      <c r="C567" s="835" t="s">
        <v>602</v>
      </c>
      <c r="D567" s="863" t="s">
        <v>603</v>
      </c>
      <c r="E567" s="835" t="s">
        <v>4290</v>
      </c>
      <c r="F567" s="863" t="s">
        <v>4291</v>
      </c>
      <c r="G567" s="835" t="s">
        <v>4296</v>
      </c>
      <c r="H567" s="835" t="s">
        <v>4297</v>
      </c>
      <c r="I567" s="849">
        <v>0.62999999523162842</v>
      </c>
      <c r="J567" s="849">
        <v>13000</v>
      </c>
      <c r="K567" s="850">
        <v>8190</v>
      </c>
    </row>
    <row r="568" spans="1:11" ht="14.4" customHeight="1" x14ac:dyDescent="0.3">
      <c r="A568" s="831" t="s">
        <v>574</v>
      </c>
      <c r="B568" s="832" t="s">
        <v>575</v>
      </c>
      <c r="C568" s="835" t="s">
        <v>602</v>
      </c>
      <c r="D568" s="863" t="s">
        <v>603</v>
      </c>
      <c r="E568" s="835" t="s">
        <v>4290</v>
      </c>
      <c r="F568" s="863" t="s">
        <v>4291</v>
      </c>
      <c r="G568" s="835" t="s">
        <v>4298</v>
      </c>
      <c r="H568" s="835" t="s">
        <v>4299</v>
      </c>
      <c r="I568" s="849">
        <v>0.62999999523162842</v>
      </c>
      <c r="J568" s="849">
        <v>30000</v>
      </c>
      <c r="K568" s="850">
        <v>18900</v>
      </c>
    </row>
    <row r="569" spans="1:11" ht="14.4" customHeight="1" x14ac:dyDescent="0.3">
      <c r="A569" s="831" t="s">
        <v>574</v>
      </c>
      <c r="B569" s="832" t="s">
        <v>575</v>
      </c>
      <c r="C569" s="835" t="s">
        <v>602</v>
      </c>
      <c r="D569" s="863" t="s">
        <v>603</v>
      </c>
      <c r="E569" s="835" t="s">
        <v>4290</v>
      </c>
      <c r="F569" s="863" t="s">
        <v>4291</v>
      </c>
      <c r="G569" s="835" t="s">
        <v>4522</v>
      </c>
      <c r="H569" s="835" t="s">
        <v>4523</v>
      </c>
      <c r="I569" s="849">
        <v>0.62999999523162842</v>
      </c>
      <c r="J569" s="849">
        <v>8000</v>
      </c>
      <c r="K569" s="850">
        <v>5040</v>
      </c>
    </row>
    <row r="570" spans="1:11" ht="14.4" customHeight="1" x14ac:dyDescent="0.3">
      <c r="A570" s="831" t="s">
        <v>574</v>
      </c>
      <c r="B570" s="832" t="s">
        <v>575</v>
      </c>
      <c r="C570" s="835" t="s">
        <v>602</v>
      </c>
      <c r="D570" s="863" t="s">
        <v>603</v>
      </c>
      <c r="E570" s="835" t="s">
        <v>4300</v>
      </c>
      <c r="F570" s="863" t="s">
        <v>4301</v>
      </c>
      <c r="G570" s="835" t="s">
        <v>4412</v>
      </c>
      <c r="H570" s="835" t="s">
        <v>4413</v>
      </c>
      <c r="I570" s="849">
        <v>267.79000854492187</v>
      </c>
      <c r="J570" s="849">
        <v>20</v>
      </c>
      <c r="K570" s="850">
        <v>5355.7998046875</v>
      </c>
    </row>
    <row r="571" spans="1:11" ht="14.4" customHeight="1" x14ac:dyDescent="0.3">
      <c r="A571" s="831" t="s">
        <v>574</v>
      </c>
      <c r="B571" s="832" t="s">
        <v>575</v>
      </c>
      <c r="C571" s="835" t="s">
        <v>602</v>
      </c>
      <c r="D571" s="863" t="s">
        <v>603</v>
      </c>
      <c r="E571" s="835" t="s">
        <v>4300</v>
      </c>
      <c r="F571" s="863" t="s">
        <v>4301</v>
      </c>
      <c r="G571" s="835" t="s">
        <v>4302</v>
      </c>
      <c r="H571" s="835" t="s">
        <v>4303</v>
      </c>
      <c r="I571" s="849">
        <v>442.3800048828125</v>
      </c>
      <c r="J571" s="849">
        <v>10</v>
      </c>
      <c r="K571" s="850">
        <v>4423.81982421875</v>
      </c>
    </row>
    <row r="572" spans="1:11" ht="14.4" customHeight="1" x14ac:dyDescent="0.3">
      <c r="A572" s="831" t="s">
        <v>574</v>
      </c>
      <c r="B572" s="832" t="s">
        <v>575</v>
      </c>
      <c r="C572" s="835" t="s">
        <v>602</v>
      </c>
      <c r="D572" s="863" t="s">
        <v>603</v>
      </c>
      <c r="E572" s="835" t="s">
        <v>4300</v>
      </c>
      <c r="F572" s="863" t="s">
        <v>4301</v>
      </c>
      <c r="G572" s="835" t="s">
        <v>4414</v>
      </c>
      <c r="H572" s="835" t="s">
        <v>4415</v>
      </c>
      <c r="I572" s="849">
        <v>560.84002685546875</v>
      </c>
      <c r="J572" s="849">
        <v>10</v>
      </c>
      <c r="K572" s="850">
        <v>5608.35009765625</v>
      </c>
    </row>
    <row r="573" spans="1:11" ht="14.4" customHeight="1" x14ac:dyDescent="0.3">
      <c r="A573" s="831" t="s">
        <v>574</v>
      </c>
      <c r="B573" s="832" t="s">
        <v>575</v>
      </c>
      <c r="C573" s="835" t="s">
        <v>602</v>
      </c>
      <c r="D573" s="863" t="s">
        <v>603</v>
      </c>
      <c r="E573" s="835" t="s">
        <v>4304</v>
      </c>
      <c r="F573" s="863" t="s">
        <v>4305</v>
      </c>
      <c r="G573" s="835" t="s">
        <v>4642</v>
      </c>
      <c r="H573" s="835" t="s">
        <v>4643</v>
      </c>
      <c r="I573" s="849">
        <v>373.84500122070313</v>
      </c>
      <c r="J573" s="849">
        <v>20</v>
      </c>
      <c r="K573" s="850">
        <v>7476.89013671875</v>
      </c>
    </row>
    <row r="574" spans="1:11" ht="14.4" customHeight="1" x14ac:dyDescent="0.3">
      <c r="A574" s="831" t="s">
        <v>574</v>
      </c>
      <c r="B574" s="832" t="s">
        <v>575</v>
      </c>
      <c r="C574" s="835" t="s">
        <v>602</v>
      </c>
      <c r="D574" s="863" t="s">
        <v>603</v>
      </c>
      <c r="E574" s="835" t="s">
        <v>4304</v>
      </c>
      <c r="F574" s="863" t="s">
        <v>4305</v>
      </c>
      <c r="G574" s="835" t="s">
        <v>4644</v>
      </c>
      <c r="H574" s="835" t="s">
        <v>4645</v>
      </c>
      <c r="I574" s="849">
        <v>39.930000305175781</v>
      </c>
      <c r="J574" s="849">
        <v>2</v>
      </c>
      <c r="K574" s="850">
        <v>79.860000610351563</v>
      </c>
    </row>
    <row r="575" spans="1:11" ht="14.4" customHeight="1" x14ac:dyDescent="0.3">
      <c r="A575" s="831" t="s">
        <v>574</v>
      </c>
      <c r="B575" s="832" t="s">
        <v>575</v>
      </c>
      <c r="C575" s="835" t="s">
        <v>602</v>
      </c>
      <c r="D575" s="863" t="s">
        <v>603</v>
      </c>
      <c r="E575" s="835" t="s">
        <v>4304</v>
      </c>
      <c r="F575" s="863" t="s">
        <v>4305</v>
      </c>
      <c r="G575" s="835" t="s">
        <v>4646</v>
      </c>
      <c r="H575" s="835" t="s">
        <v>4647</v>
      </c>
      <c r="I575" s="849">
        <v>11.800000190734863</v>
      </c>
      <c r="J575" s="849">
        <v>200</v>
      </c>
      <c r="K575" s="850">
        <v>2359.580078125</v>
      </c>
    </row>
    <row r="576" spans="1:11" ht="14.4" customHeight="1" x14ac:dyDescent="0.3">
      <c r="A576" s="831" t="s">
        <v>574</v>
      </c>
      <c r="B576" s="832" t="s">
        <v>575</v>
      </c>
      <c r="C576" s="835" t="s">
        <v>602</v>
      </c>
      <c r="D576" s="863" t="s">
        <v>603</v>
      </c>
      <c r="E576" s="835" t="s">
        <v>4304</v>
      </c>
      <c r="F576" s="863" t="s">
        <v>4305</v>
      </c>
      <c r="G576" s="835" t="s">
        <v>4418</v>
      </c>
      <c r="H576" s="835" t="s">
        <v>4419</v>
      </c>
      <c r="I576" s="849">
        <v>19.969999313354492</v>
      </c>
      <c r="J576" s="849">
        <v>100</v>
      </c>
      <c r="K576" s="850">
        <v>1997</v>
      </c>
    </row>
    <row r="577" spans="1:11" ht="14.4" customHeight="1" x14ac:dyDescent="0.3">
      <c r="A577" s="831" t="s">
        <v>574</v>
      </c>
      <c r="B577" s="832" t="s">
        <v>575</v>
      </c>
      <c r="C577" s="835" t="s">
        <v>602</v>
      </c>
      <c r="D577" s="863" t="s">
        <v>603</v>
      </c>
      <c r="E577" s="835" t="s">
        <v>4304</v>
      </c>
      <c r="F577" s="863" t="s">
        <v>4305</v>
      </c>
      <c r="G577" s="835" t="s">
        <v>4648</v>
      </c>
      <c r="H577" s="835" t="s">
        <v>4649</v>
      </c>
      <c r="I577" s="849">
        <v>50.599998474121094</v>
      </c>
      <c r="J577" s="849">
        <v>2</v>
      </c>
      <c r="K577" s="850">
        <v>101.19999694824219</v>
      </c>
    </row>
    <row r="578" spans="1:11" ht="14.4" customHeight="1" x14ac:dyDescent="0.3">
      <c r="A578" s="831" t="s">
        <v>574</v>
      </c>
      <c r="B578" s="832" t="s">
        <v>575</v>
      </c>
      <c r="C578" s="835" t="s">
        <v>605</v>
      </c>
      <c r="D578" s="863" t="s">
        <v>606</v>
      </c>
      <c r="E578" s="835" t="s">
        <v>4650</v>
      </c>
      <c r="F578" s="863" t="s">
        <v>4651</v>
      </c>
      <c r="G578" s="835" t="s">
        <v>4652</v>
      </c>
      <c r="H578" s="835" t="s">
        <v>4653</v>
      </c>
      <c r="I578" s="849">
        <v>10864</v>
      </c>
      <c r="J578" s="849">
        <v>2</v>
      </c>
      <c r="K578" s="850">
        <v>21727.990234375</v>
      </c>
    </row>
    <row r="579" spans="1:11" ht="14.4" customHeight="1" x14ac:dyDescent="0.3">
      <c r="A579" s="831" t="s">
        <v>574</v>
      </c>
      <c r="B579" s="832" t="s">
        <v>575</v>
      </c>
      <c r="C579" s="835" t="s">
        <v>605</v>
      </c>
      <c r="D579" s="863" t="s">
        <v>606</v>
      </c>
      <c r="E579" s="835" t="s">
        <v>4650</v>
      </c>
      <c r="F579" s="863" t="s">
        <v>4651</v>
      </c>
      <c r="G579" s="835" t="s">
        <v>4654</v>
      </c>
      <c r="H579" s="835" t="s">
        <v>4655</v>
      </c>
      <c r="I579" s="849">
        <v>5432</v>
      </c>
      <c r="J579" s="849">
        <v>2</v>
      </c>
      <c r="K579" s="850">
        <v>10864</v>
      </c>
    </row>
    <row r="580" spans="1:11" ht="14.4" customHeight="1" x14ac:dyDescent="0.3">
      <c r="A580" s="831" t="s">
        <v>574</v>
      </c>
      <c r="B580" s="832" t="s">
        <v>575</v>
      </c>
      <c r="C580" s="835" t="s">
        <v>605</v>
      </c>
      <c r="D580" s="863" t="s">
        <v>606</v>
      </c>
      <c r="E580" s="835" t="s">
        <v>4650</v>
      </c>
      <c r="F580" s="863" t="s">
        <v>4651</v>
      </c>
      <c r="G580" s="835" t="s">
        <v>4656</v>
      </c>
      <c r="H580" s="835" t="s">
        <v>4657</v>
      </c>
      <c r="I580" s="849">
        <v>9195.400390625</v>
      </c>
      <c r="J580" s="849">
        <v>1</v>
      </c>
      <c r="K580" s="850">
        <v>9195.400390625</v>
      </c>
    </row>
    <row r="581" spans="1:11" ht="14.4" customHeight="1" x14ac:dyDescent="0.3">
      <c r="A581" s="831" t="s">
        <v>574</v>
      </c>
      <c r="B581" s="832" t="s">
        <v>575</v>
      </c>
      <c r="C581" s="835" t="s">
        <v>605</v>
      </c>
      <c r="D581" s="863" t="s">
        <v>606</v>
      </c>
      <c r="E581" s="835" t="s">
        <v>4650</v>
      </c>
      <c r="F581" s="863" t="s">
        <v>4651</v>
      </c>
      <c r="G581" s="835" t="s">
        <v>4658</v>
      </c>
      <c r="H581" s="835" t="s">
        <v>4659</v>
      </c>
      <c r="I581" s="849">
        <v>9430</v>
      </c>
      <c r="J581" s="849">
        <v>1</v>
      </c>
      <c r="K581" s="850">
        <v>9430</v>
      </c>
    </row>
    <row r="582" spans="1:11" ht="14.4" customHeight="1" x14ac:dyDescent="0.3">
      <c r="A582" s="831" t="s">
        <v>574</v>
      </c>
      <c r="B582" s="832" t="s">
        <v>575</v>
      </c>
      <c r="C582" s="835" t="s">
        <v>605</v>
      </c>
      <c r="D582" s="863" t="s">
        <v>606</v>
      </c>
      <c r="E582" s="835" t="s">
        <v>4650</v>
      </c>
      <c r="F582" s="863" t="s">
        <v>4651</v>
      </c>
      <c r="G582" s="835" t="s">
        <v>4660</v>
      </c>
      <c r="H582" s="835" t="s">
        <v>4661</v>
      </c>
      <c r="I582" s="849">
        <v>9430</v>
      </c>
      <c r="J582" s="849">
        <v>1</v>
      </c>
      <c r="K582" s="850">
        <v>9430</v>
      </c>
    </row>
    <row r="583" spans="1:11" ht="14.4" customHeight="1" x14ac:dyDescent="0.3">
      <c r="A583" s="831" t="s">
        <v>574</v>
      </c>
      <c r="B583" s="832" t="s">
        <v>575</v>
      </c>
      <c r="C583" s="835" t="s">
        <v>605</v>
      </c>
      <c r="D583" s="863" t="s">
        <v>606</v>
      </c>
      <c r="E583" s="835" t="s">
        <v>4650</v>
      </c>
      <c r="F583" s="863" t="s">
        <v>4651</v>
      </c>
      <c r="G583" s="835" t="s">
        <v>4662</v>
      </c>
      <c r="H583" s="835" t="s">
        <v>4663</v>
      </c>
      <c r="I583" s="849">
        <v>9430</v>
      </c>
      <c r="J583" s="849">
        <v>1</v>
      </c>
      <c r="K583" s="850">
        <v>9430</v>
      </c>
    </row>
    <row r="584" spans="1:11" ht="14.4" customHeight="1" x14ac:dyDescent="0.3">
      <c r="A584" s="831" t="s">
        <v>574</v>
      </c>
      <c r="B584" s="832" t="s">
        <v>575</v>
      </c>
      <c r="C584" s="835" t="s">
        <v>605</v>
      </c>
      <c r="D584" s="863" t="s">
        <v>606</v>
      </c>
      <c r="E584" s="835" t="s">
        <v>4650</v>
      </c>
      <c r="F584" s="863" t="s">
        <v>4651</v>
      </c>
      <c r="G584" s="835" t="s">
        <v>4664</v>
      </c>
      <c r="H584" s="835" t="s">
        <v>4665</v>
      </c>
      <c r="I584" s="849">
        <v>714.46002197265625</v>
      </c>
      <c r="J584" s="849">
        <v>7</v>
      </c>
      <c r="K584" s="850">
        <v>5001.22021484375</v>
      </c>
    </row>
    <row r="585" spans="1:11" ht="14.4" customHeight="1" x14ac:dyDescent="0.3">
      <c r="A585" s="831" t="s">
        <v>574</v>
      </c>
      <c r="B585" s="832" t="s">
        <v>575</v>
      </c>
      <c r="C585" s="835" t="s">
        <v>605</v>
      </c>
      <c r="D585" s="863" t="s">
        <v>606</v>
      </c>
      <c r="E585" s="835" t="s">
        <v>4650</v>
      </c>
      <c r="F585" s="863" t="s">
        <v>4651</v>
      </c>
      <c r="G585" s="835" t="s">
        <v>4666</v>
      </c>
      <c r="H585" s="835" t="s">
        <v>4667</v>
      </c>
      <c r="I585" s="849">
        <v>714.46002197265625</v>
      </c>
      <c r="J585" s="849">
        <v>11</v>
      </c>
      <c r="K585" s="850">
        <v>7859.06982421875</v>
      </c>
    </row>
    <row r="586" spans="1:11" ht="14.4" customHeight="1" x14ac:dyDescent="0.3">
      <c r="A586" s="831" t="s">
        <v>574</v>
      </c>
      <c r="B586" s="832" t="s">
        <v>575</v>
      </c>
      <c r="C586" s="835" t="s">
        <v>605</v>
      </c>
      <c r="D586" s="863" t="s">
        <v>606</v>
      </c>
      <c r="E586" s="835" t="s">
        <v>4650</v>
      </c>
      <c r="F586" s="863" t="s">
        <v>4651</v>
      </c>
      <c r="G586" s="835" t="s">
        <v>4668</v>
      </c>
      <c r="H586" s="835" t="s">
        <v>4669</v>
      </c>
      <c r="I586" s="849">
        <v>714.46002197265625</v>
      </c>
      <c r="J586" s="849">
        <v>4</v>
      </c>
      <c r="K586" s="850">
        <v>2857.840087890625</v>
      </c>
    </row>
    <row r="587" spans="1:11" ht="14.4" customHeight="1" x14ac:dyDescent="0.3">
      <c r="A587" s="831" t="s">
        <v>574</v>
      </c>
      <c r="B587" s="832" t="s">
        <v>575</v>
      </c>
      <c r="C587" s="835" t="s">
        <v>605</v>
      </c>
      <c r="D587" s="863" t="s">
        <v>606</v>
      </c>
      <c r="E587" s="835" t="s">
        <v>4670</v>
      </c>
      <c r="F587" s="863" t="s">
        <v>4671</v>
      </c>
      <c r="G587" s="835" t="s">
        <v>4672</v>
      </c>
      <c r="H587" s="835" t="s">
        <v>4673</v>
      </c>
      <c r="I587" s="849">
        <v>4903.14013671875</v>
      </c>
      <c r="J587" s="849">
        <v>2</v>
      </c>
      <c r="K587" s="850">
        <v>9806.2802734375</v>
      </c>
    </row>
    <row r="588" spans="1:11" ht="14.4" customHeight="1" x14ac:dyDescent="0.3">
      <c r="A588" s="831" t="s">
        <v>574</v>
      </c>
      <c r="B588" s="832" t="s">
        <v>575</v>
      </c>
      <c r="C588" s="835" t="s">
        <v>605</v>
      </c>
      <c r="D588" s="863" t="s">
        <v>606</v>
      </c>
      <c r="E588" s="835" t="s">
        <v>4052</v>
      </c>
      <c r="F588" s="863" t="s">
        <v>4053</v>
      </c>
      <c r="G588" s="835" t="s">
        <v>4558</v>
      </c>
      <c r="H588" s="835" t="s">
        <v>4559</v>
      </c>
      <c r="I588" s="849">
        <v>1348.9249877929687</v>
      </c>
      <c r="J588" s="849">
        <v>11</v>
      </c>
      <c r="K588" s="850">
        <v>14809.6298828125</v>
      </c>
    </row>
    <row r="589" spans="1:11" ht="14.4" customHeight="1" x14ac:dyDescent="0.3">
      <c r="A589" s="831" t="s">
        <v>574</v>
      </c>
      <c r="B589" s="832" t="s">
        <v>575</v>
      </c>
      <c r="C589" s="835" t="s">
        <v>605</v>
      </c>
      <c r="D589" s="863" t="s">
        <v>606</v>
      </c>
      <c r="E589" s="835" t="s">
        <v>4052</v>
      </c>
      <c r="F589" s="863" t="s">
        <v>4053</v>
      </c>
      <c r="G589" s="835" t="s">
        <v>4674</v>
      </c>
      <c r="H589" s="835" t="s">
        <v>4675</v>
      </c>
      <c r="I589" s="849">
        <v>4714.34326171875</v>
      </c>
      <c r="J589" s="849">
        <v>28</v>
      </c>
      <c r="K589" s="850">
        <v>132001.578125</v>
      </c>
    </row>
    <row r="590" spans="1:11" ht="14.4" customHeight="1" x14ac:dyDescent="0.3">
      <c r="A590" s="831" t="s">
        <v>574</v>
      </c>
      <c r="B590" s="832" t="s">
        <v>575</v>
      </c>
      <c r="C590" s="835" t="s">
        <v>605</v>
      </c>
      <c r="D590" s="863" t="s">
        <v>606</v>
      </c>
      <c r="E590" s="835" t="s">
        <v>4132</v>
      </c>
      <c r="F590" s="863" t="s">
        <v>4133</v>
      </c>
      <c r="G590" s="835" t="s">
        <v>4676</v>
      </c>
      <c r="H590" s="835" t="s">
        <v>4677</v>
      </c>
      <c r="I590" s="849">
        <v>26983</v>
      </c>
      <c r="J590" s="849">
        <v>1</v>
      </c>
      <c r="K590" s="850">
        <v>26983</v>
      </c>
    </row>
    <row r="591" spans="1:11" ht="14.4" customHeight="1" x14ac:dyDescent="0.3">
      <c r="A591" s="831" t="s">
        <v>574</v>
      </c>
      <c r="B591" s="832" t="s">
        <v>575</v>
      </c>
      <c r="C591" s="835" t="s">
        <v>605</v>
      </c>
      <c r="D591" s="863" t="s">
        <v>606</v>
      </c>
      <c r="E591" s="835" t="s">
        <v>4132</v>
      </c>
      <c r="F591" s="863" t="s">
        <v>4133</v>
      </c>
      <c r="G591" s="835" t="s">
        <v>4678</v>
      </c>
      <c r="H591" s="835" t="s">
        <v>4679</v>
      </c>
      <c r="I591" s="849">
        <v>32391.69921875</v>
      </c>
      <c r="J591" s="849">
        <v>1</v>
      </c>
      <c r="K591" s="850">
        <v>32391.69921875</v>
      </c>
    </row>
    <row r="592" spans="1:11" ht="14.4" customHeight="1" x14ac:dyDescent="0.3">
      <c r="A592" s="831" t="s">
        <v>574</v>
      </c>
      <c r="B592" s="832" t="s">
        <v>575</v>
      </c>
      <c r="C592" s="835" t="s">
        <v>605</v>
      </c>
      <c r="D592" s="863" t="s">
        <v>606</v>
      </c>
      <c r="E592" s="835" t="s">
        <v>4132</v>
      </c>
      <c r="F592" s="863" t="s">
        <v>4133</v>
      </c>
      <c r="G592" s="835" t="s">
        <v>4680</v>
      </c>
      <c r="H592" s="835" t="s">
        <v>4681</v>
      </c>
      <c r="I592" s="849">
        <v>7078.5</v>
      </c>
      <c r="J592" s="849">
        <v>1</v>
      </c>
      <c r="K592" s="850">
        <v>7078.5</v>
      </c>
    </row>
    <row r="593" spans="1:11" ht="14.4" customHeight="1" x14ac:dyDescent="0.3">
      <c r="A593" s="831" t="s">
        <v>574</v>
      </c>
      <c r="B593" s="832" t="s">
        <v>575</v>
      </c>
      <c r="C593" s="835" t="s">
        <v>605</v>
      </c>
      <c r="D593" s="863" t="s">
        <v>606</v>
      </c>
      <c r="E593" s="835" t="s">
        <v>4132</v>
      </c>
      <c r="F593" s="863" t="s">
        <v>4133</v>
      </c>
      <c r="G593" s="835" t="s">
        <v>4682</v>
      </c>
      <c r="H593" s="835" t="s">
        <v>4683</v>
      </c>
      <c r="I593" s="849">
        <v>6343</v>
      </c>
      <c r="J593" s="849">
        <v>1</v>
      </c>
      <c r="K593" s="850">
        <v>6343</v>
      </c>
    </row>
    <row r="594" spans="1:11" ht="14.4" customHeight="1" x14ac:dyDescent="0.3">
      <c r="A594" s="831" t="s">
        <v>574</v>
      </c>
      <c r="B594" s="832" t="s">
        <v>575</v>
      </c>
      <c r="C594" s="835" t="s">
        <v>605</v>
      </c>
      <c r="D594" s="863" t="s">
        <v>606</v>
      </c>
      <c r="E594" s="835" t="s">
        <v>4132</v>
      </c>
      <c r="F594" s="863" t="s">
        <v>4133</v>
      </c>
      <c r="G594" s="835" t="s">
        <v>4684</v>
      </c>
      <c r="H594" s="835" t="s">
        <v>4685</v>
      </c>
      <c r="I594" s="849">
        <v>447.70001220703125</v>
      </c>
      <c r="J594" s="849">
        <v>20</v>
      </c>
      <c r="K594" s="850">
        <v>8954</v>
      </c>
    </row>
    <row r="595" spans="1:11" ht="14.4" customHeight="1" x14ac:dyDescent="0.3">
      <c r="A595" s="831" t="s">
        <v>574</v>
      </c>
      <c r="B595" s="832" t="s">
        <v>575</v>
      </c>
      <c r="C595" s="835" t="s">
        <v>605</v>
      </c>
      <c r="D595" s="863" t="s">
        <v>606</v>
      </c>
      <c r="E595" s="835" t="s">
        <v>4132</v>
      </c>
      <c r="F595" s="863" t="s">
        <v>4133</v>
      </c>
      <c r="G595" s="835" t="s">
        <v>4686</v>
      </c>
      <c r="H595" s="835" t="s">
        <v>4687</v>
      </c>
      <c r="I595" s="849">
        <v>9419.0498046875</v>
      </c>
      <c r="J595" s="849">
        <v>1</v>
      </c>
      <c r="K595" s="850">
        <v>9419.0498046875</v>
      </c>
    </row>
    <row r="596" spans="1:11" ht="14.4" customHeight="1" x14ac:dyDescent="0.3">
      <c r="A596" s="831" t="s">
        <v>574</v>
      </c>
      <c r="B596" s="832" t="s">
        <v>575</v>
      </c>
      <c r="C596" s="835" t="s">
        <v>605</v>
      </c>
      <c r="D596" s="863" t="s">
        <v>606</v>
      </c>
      <c r="E596" s="835" t="s">
        <v>4132</v>
      </c>
      <c r="F596" s="863" t="s">
        <v>4133</v>
      </c>
      <c r="G596" s="835" t="s">
        <v>4688</v>
      </c>
      <c r="H596" s="835" t="s">
        <v>4689</v>
      </c>
      <c r="I596" s="849">
        <v>1839.219970703125</v>
      </c>
      <c r="J596" s="849">
        <v>10</v>
      </c>
      <c r="K596" s="850">
        <v>18392.240234375</v>
      </c>
    </row>
    <row r="597" spans="1:11" ht="14.4" customHeight="1" x14ac:dyDescent="0.3">
      <c r="A597" s="831" t="s">
        <v>574</v>
      </c>
      <c r="B597" s="832" t="s">
        <v>575</v>
      </c>
      <c r="C597" s="835" t="s">
        <v>605</v>
      </c>
      <c r="D597" s="863" t="s">
        <v>606</v>
      </c>
      <c r="E597" s="835" t="s">
        <v>4132</v>
      </c>
      <c r="F597" s="863" t="s">
        <v>4133</v>
      </c>
      <c r="G597" s="835" t="s">
        <v>4690</v>
      </c>
      <c r="H597" s="835" t="s">
        <v>4691</v>
      </c>
      <c r="I597" s="849">
        <v>2903.179931640625</v>
      </c>
      <c r="J597" s="849">
        <v>3</v>
      </c>
      <c r="K597" s="850">
        <v>8709.5400390625</v>
      </c>
    </row>
    <row r="598" spans="1:11" ht="14.4" customHeight="1" x14ac:dyDescent="0.3">
      <c r="A598" s="831" t="s">
        <v>574</v>
      </c>
      <c r="B598" s="832" t="s">
        <v>575</v>
      </c>
      <c r="C598" s="835" t="s">
        <v>605</v>
      </c>
      <c r="D598" s="863" t="s">
        <v>606</v>
      </c>
      <c r="E598" s="835" t="s">
        <v>4132</v>
      </c>
      <c r="F598" s="863" t="s">
        <v>4133</v>
      </c>
      <c r="G598" s="835" t="s">
        <v>4692</v>
      </c>
      <c r="H598" s="835" t="s">
        <v>4693</v>
      </c>
      <c r="I598" s="849">
        <v>8277.5318885216348</v>
      </c>
      <c r="J598" s="849">
        <v>55</v>
      </c>
      <c r="K598" s="850">
        <v>696279.404296875</v>
      </c>
    </row>
    <row r="599" spans="1:11" ht="14.4" customHeight="1" x14ac:dyDescent="0.3">
      <c r="A599" s="831" t="s">
        <v>574</v>
      </c>
      <c r="B599" s="832" t="s">
        <v>575</v>
      </c>
      <c r="C599" s="835" t="s">
        <v>605</v>
      </c>
      <c r="D599" s="863" t="s">
        <v>606</v>
      </c>
      <c r="E599" s="835" t="s">
        <v>4132</v>
      </c>
      <c r="F599" s="863" t="s">
        <v>4133</v>
      </c>
      <c r="G599" s="835" t="s">
        <v>4694</v>
      </c>
      <c r="H599" s="835" t="s">
        <v>4695</v>
      </c>
      <c r="I599" s="849">
        <v>16637.5</v>
      </c>
      <c r="J599" s="849">
        <v>1</v>
      </c>
      <c r="K599" s="850">
        <v>16637.5</v>
      </c>
    </row>
    <row r="600" spans="1:11" ht="14.4" customHeight="1" x14ac:dyDescent="0.3">
      <c r="A600" s="831" t="s">
        <v>574</v>
      </c>
      <c r="B600" s="832" t="s">
        <v>575</v>
      </c>
      <c r="C600" s="835" t="s">
        <v>605</v>
      </c>
      <c r="D600" s="863" t="s">
        <v>606</v>
      </c>
      <c r="E600" s="835" t="s">
        <v>4132</v>
      </c>
      <c r="F600" s="863" t="s">
        <v>4133</v>
      </c>
      <c r="G600" s="835" t="s">
        <v>4696</v>
      </c>
      <c r="H600" s="835" t="s">
        <v>4697</v>
      </c>
      <c r="I600" s="849">
        <v>10758.41015625</v>
      </c>
      <c r="J600" s="849">
        <v>1</v>
      </c>
      <c r="K600" s="850">
        <v>10758.41015625</v>
      </c>
    </row>
    <row r="601" spans="1:11" ht="14.4" customHeight="1" x14ac:dyDescent="0.3">
      <c r="A601" s="831" t="s">
        <v>574</v>
      </c>
      <c r="B601" s="832" t="s">
        <v>575</v>
      </c>
      <c r="C601" s="835" t="s">
        <v>605</v>
      </c>
      <c r="D601" s="863" t="s">
        <v>606</v>
      </c>
      <c r="E601" s="835" t="s">
        <v>4132</v>
      </c>
      <c r="F601" s="863" t="s">
        <v>4133</v>
      </c>
      <c r="G601" s="835" t="s">
        <v>4698</v>
      </c>
      <c r="H601" s="835" t="s">
        <v>4699</v>
      </c>
      <c r="I601" s="849">
        <v>8965.4798177083339</v>
      </c>
      <c r="J601" s="849">
        <v>6</v>
      </c>
      <c r="K601" s="850">
        <v>64552.30886721611</v>
      </c>
    </row>
    <row r="602" spans="1:11" ht="14.4" customHeight="1" x14ac:dyDescent="0.3">
      <c r="A602" s="831" t="s">
        <v>574</v>
      </c>
      <c r="B602" s="832" t="s">
        <v>575</v>
      </c>
      <c r="C602" s="835" t="s">
        <v>605</v>
      </c>
      <c r="D602" s="863" t="s">
        <v>606</v>
      </c>
      <c r="E602" s="835" t="s">
        <v>4132</v>
      </c>
      <c r="F602" s="863" t="s">
        <v>4133</v>
      </c>
      <c r="G602" s="835" t="s">
        <v>4700</v>
      </c>
      <c r="H602" s="835" t="s">
        <v>4701</v>
      </c>
      <c r="I602" s="849">
        <v>10758.7197265625</v>
      </c>
      <c r="J602" s="849">
        <v>7</v>
      </c>
      <c r="K602" s="850">
        <v>75311.0087890625</v>
      </c>
    </row>
    <row r="603" spans="1:11" ht="14.4" customHeight="1" x14ac:dyDescent="0.3">
      <c r="A603" s="831" t="s">
        <v>574</v>
      </c>
      <c r="B603" s="832" t="s">
        <v>575</v>
      </c>
      <c r="C603" s="835" t="s">
        <v>605</v>
      </c>
      <c r="D603" s="863" t="s">
        <v>606</v>
      </c>
      <c r="E603" s="835" t="s">
        <v>4132</v>
      </c>
      <c r="F603" s="863" t="s">
        <v>4133</v>
      </c>
      <c r="G603" s="835" t="s">
        <v>4702</v>
      </c>
      <c r="H603" s="835" t="s">
        <v>4703</v>
      </c>
      <c r="I603" s="849">
        <v>111.56999969482422</v>
      </c>
      <c r="J603" s="849">
        <v>330</v>
      </c>
      <c r="K603" s="850">
        <v>36818.970703125</v>
      </c>
    </row>
    <row r="604" spans="1:11" ht="14.4" customHeight="1" x14ac:dyDescent="0.3">
      <c r="A604" s="831" t="s">
        <v>574</v>
      </c>
      <c r="B604" s="832" t="s">
        <v>575</v>
      </c>
      <c r="C604" s="835" t="s">
        <v>605</v>
      </c>
      <c r="D604" s="863" t="s">
        <v>606</v>
      </c>
      <c r="E604" s="835" t="s">
        <v>4132</v>
      </c>
      <c r="F604" s="863" t="s">
        <v>4133</v>
      </c>
      <c r="G604" s="835" t="s">
        <v>4704</v>
      </c>
      <c r="H604" s="835" t="s">
        <v>4705</v>
      </c>
      <c r="I604" s="849">
        <v>5355.35986328125</v>
      </c>
      <c r="J604" s="849">
        <v>1</v>
      </c>
      <c r="K604" s="850">
        <v>5355.35986328125</v>
      </c>
    </row>
    <row r="605" spans="1:11" ht="14.4" customHeight="1" x14ac:dyDescent="0.3">
      <c r="A605" s="831" t="s">
        <v>574</v>
      </c>
      <c r="B605" s="832" t="s">
        <v>575</v>
      </c>
      <c r="C605" s="835" t="s">
        <v>605</v>
      </c>
      <c r="D605" s="863" t="s">
        <v>606</v>
      </c>
      <c r="E605" s="835" t="s">
        <v>4132</v>
      </c>
      <c r="F605" s="863" t="s">
        <v>4133</v>
      </c>
      <c r="G605" s="835" t="s">
        <v>4706</v>
      </c>
      <c r="H605" s="835" t="s">
        <v>4707</v>
      </c>
      <c r="I605" s="849">
        <v>4564.7998046875</v>
      </c>
      <c r="J605" s="849">
        <v>1</v>
      </c>
      <c r="K605" s="850">
        <v>4564.7998046875</v>
      </c>
    </row>
    <row r="606" spans="1:11" ht="14.4" customHeight="1" x14ac:dyDescent="0.3">
      <c r="A606" s="831" t="s">
        <v>574</v>
      </c>
      <c r="B606" s="832" t="s">
        <v>575</v>
      </c>
      <c r="C606" s="835" t="s">
        <v>605</v>
      </c>
      <c r="D606" s="863" t="s">
        <v>606</v>
      </c>
      <c r="E606" s="835" t="s">
        <v>4132</v>
      </c>
      <c r="F606" s="863" t="s">
        <v>4133</v>
      </c>
      <c r="G606" s="835" t="s">
        <v>4708</v>
      </c>
      <c r="H606" s="835" t="s">
        <v>4709</v>
      </c>
      <c r="I606" s="849">
        <v>3689.7731628417969</v>
      </c>
      <c r="J606" s="849">
        <v>31</v>
      </c>
      <c r="K606" s="850">
        <v>152507.05023440719</v>
      </c>
    </row>
    <row r="607" spans="1:11" ht="14.4" customHeight="1" x14ac:dyDescent="0.3">
      <c r="A607" s="831" t="s">
        <v>574</v>
      </c>
      <c r="B607" s="832" t="s">
        <v>575</v>
      </c>
      <c r="C607" s="835" t="s">
        <v>605</v>
      </c>
      <c r="D607" s="863" t="s">
        <v>606</v>
      </c>
      <c r="E607" s="835" t="s">
        <v>4132</v>
      </c>
      <c r="F607" s="863" t="s">
        <v>4133</v>
      </c>
      <c r="G607" s="835" t="s">
        <v>4710</v>
      </c>
      <c r="H607" s="835" t="s">
        <v>4711</v>
      </c>
      <c r="I607" s="849">
        <v>7687.289306640625</v>
      </c>
      <c r="J607" s="849">
        <v>28</v>
      </c>
      <c r="K607" s="850">
        <v>286989.02792966366</v>
      </c>
    </row>
    <row r="608" spans="1:11" ht="14.4" customHeight="1" x14ac:dyDescent="0.3">
      <c r="A608" s="831" t="s">
        <v>574</v>
      </c>
      <c r="B608" s="832" t="s">
        <v>575</v>
      </c>
      <c r="C608" s="835" t="s">
        <v>605</v>
      </c>
      <c r="D608" s="863" t="s">
        <v>606</v>
      </c>
      <c r="E608" s="835" t="s">
        <v>4132</v>
      </c>
      <c r="F608" s="863" t="s">
        <v>4133</v>
      </c>
      <c r="G608" s="835" t="s">
        <v>4712</v>
      </c>
      <c r="H608" s="835" t="s">
        <v>4713</v>
      </c>
      <c r="I608" s="849">
        <v>10466.5</v>
      </c>
      <c r="J608" s="849">
        <v>5</v>
      </c>
      <c r="K608" s="850">
        <v>52332.5</v>
      </c>
    </row>
    <row r="609" spans="1:11" ht="14.4" customHeight="1" x14ac:dyDescent="0.3">
      <c r="A609" s="831" t="s">
        <v>574</v>
      </c>
      <c r="B609" s="832" t="s">
        <v>575</v>
      </c>
      <c r="C609" s="835" t="s">
        <v>605</v>
      </c>
      <c r="D609" s="863" t="s">
        <v>606</v>
      </c>
      <c r="E609" s="835" t="s">
        <v>4132</v>
      </c>
      <c r="F609" s="863" t="s">
        <v>4133</v>
      </c>
      <c r="G609" s="835" t="s">
        <v>4714</v>
      </c>
      <c r="H609" s="835" t="s">
        <v>4715</v>
      </c>
      <c r="I609" s="849">
        <v>1692.7900390625</v>
      </c>
      <c r="J609" s="849">
        <v>24</v>
      </c>
      <c r="K609" s="850">
        <v>40626.9609375</v>
      </c>
    </row>
    <row r="610" spans="1:11" ht="14.4" customHeight="1" x14ac:dyDescent="0.3">
      <c r="A610" s="831" t="s">
        <v>574</v>
      </c>
      <c r="B610" s="832" t="s">
        <v>575</v>
      </c>
      <c r="C610" s="835" t="s">
        <v>605</v>
      </c>
      <c r="D610" s="863" t="s">
        <v>606</v>
      </c>
      <c r="E610" s="835" t="s">
        <v>4132</v>
      </c>
      <c r="F610" s="863" t="s">
        <v>4133</v>
      </c>
      <c r="G610" s="835" t="s">
        <v>4716</v>
      </c>
      <c r="H610" s="835" t="s">
        <v>4717</v>
      </c>
      <c r="I610" s="849">
        <v>3198.63330078125</v>
      </c>
      <c r="J610" s="849">
        <v>2</v>
      </c>
      <c r="K610" s="850">
        <v>9595.789902344346</v>
      </c>
    </row>
    <row r="611" spans="1:11" ht="14.4" customHeight="1" x14ac:dyDescent="0.3">
      <c r="A611" s="831" t="s">
        <v>574</v>
      </c>
      <c r="B611" s="832" t="s">
        <v>575</v>
      </c>
      <c r="C611" s="835" t="s">
        <v>605</v>
      </c>
      <c r="D611" s="863" t="s">
        <v>606</v>
      </c>
      <c r="E611" s="835" t="s">
        <v>4132</v>
      </c>
      <c r="F611" s="863" t="s">
        <v>4133</v>
      </c>
      <c r="G611" s="835" t="s">
        <v>4718</v>
      </c>
      <c r="H611" s="835" t="s">
        <v>4719</v>
      </c>
      <c r="I611" s="849">
        <v>3690.7184870793271</v>
      </c>
      <c r="J611" s="849">
        <v>32</v>
      </c>
      <c r="K611" s="850">
        <v>153532.947089836</v>
      </c>
    </row>
    <row r="612" spans="1:11" ht="14.4" customHeight="1" x14ac:dyDescent="0.3">
      <c r="A612" s="831" t="s">
        <v>574</v>
      </c>
      <c r="B612" s="832" t="s">
        <v>575</v>
      </c>
      <c r="C612" s="835" t="s">
        <v>605</v>
      </c>
      <c r="D612" s="863" t="s">
        <v>606</v>
      </c>
      <c r="E612" s="835" t="s">
        <v>4132</v>
      </c>
      <c r="F612" s="863" t="s">
        <v>4133</v>
      </c>
      <c r="G612" s="835" t="s">
        <v>4720</v>
      </c>
      <c r="H612" s="835" t="s">
        <v>4721</v>
      </c>
      <c r="I612" s="849">
        <v>2943.929931640625</v>
      </c>
      <c r="J612" s="849">
        <v>12</v>
      </c>
      <c r="K612" s="850">
        <v>35327.159912109375</v>
      </c>
    </row>
    <row r="613" spans="1:11" ht="14.4" customHeight="1" x14ac:dyDescent="0.3">
      <c r="A613" s="831" t="s">
        <v>574</v>
      </c>
      <c r="B613" s="832" t="s">
        <v>575</v>
      </c>
      <c r="C613" s="835" t="s">
        <v>605</v>
      </c>
      <c r="D613" s="863" t="s">
        <v>606</v>
      </c>
      <c r="E613" s="835" t="s">
        <v>4132</v>
      </c>
      <c r="F613" s="863" t="s">
        <v>4133</v>
      </c>
      <c r="G613" s="835" t="s">
        <v>4722</v>
      </c>
      <c r="H613" s="835" t="s">
        <v>4723</v>
      </c>
      <c r="I613" s="849">
        <v>4101.8798828125</v>
      </c>
      <c r="J613" s="849">
        <v>1</v>
      </c>
      <c r="K613" s="850">
        <v>4101.8798828125</v>
      </c>
    </row>
    <row r="614" spans="1:11" ht="14.4" customHeight="1" x14ac:dyDescent="0.3">
      <c r="A614" s="831" t="s">
        <v>574</v>
      </c>
      <c r="B614" s="832" t="s">
        <v>575</v>
      </c>
      <c r="C614" s="835" t="s">
        <v>605</v>
      </c>
      <c r="D614" s="863" t="s">
        <v>606</v>
      </c>
      <c r="E614" s="835" t="s">
        <v>4132</v>
      </c>
      <c r="F614" s="863" t="s">
        <v>4133</v>
      </c>
      <c r="G614" s="835" t="s">
        <v>4724</v>
      </c>
      <c r="H614" s="835" t="s">
        <v>4725</v>
      </c>
      <c r="I614" s="849">
        <v>5066.050048828125</v>
      </c>
      <c r="J614" s="849">
        <v>2</v>
      </c>
      <c r="K614" s="850">
        <v>10132.10009765625</v>
      </c>
    </row>
    <row r="615" spans="1:11" ht="14.4" customHeight="1" x14ac:dyDescent="0.3">
      <c r="A615" s="831" t="s">
        <v>574</v>
      </c>
      <c r="B615" s="832" t="s">
        <v>575</v>
      </c>
      <c r="C615" s="835" t="s">
        <v>605</v>
      </c>
      <c r="D615" s="863" t="s">
        <v>606</v>
      </c>
      <c r="E615" s="835" t="s">
        <v>4272</v>
      </c>
      <c r="F615" s="863" t="s">
        <v>4273</v>
      </c>
      <c r="G615" s="835" t="s">
        <v>4726</v>
      </c>
      <c r="H615" s="835" t="s">
        <v>4727</v>
      </c>
      <c r="I615" s="849">
        <v>8349</v>
      </c>
      <c r="J615" s="849">
        <v>20</v>
      </c>
      <c r="K615" s="850">
        <v>166980</v>
      </c>
    </row>
    <row r="616" spans="1:11" ht="14.4" customHeight="1" x14ac:dyDescent="0.3">
      <c r="A616" s="831" t="s">
        <v>574</v>
      </c>
      <c r="B616" s="832" t="s">
        <v>575</v>
      </c>
      <c r="C616" s="835" t="s">
        <v>605</v>
      </c>
      <c r="D616" s="863" t="s">
        <v>606</v>
      </c>
      <c r="E616" s="835" t="s">
        <v>4728</v>
      </c>
      <c r="F616" s="863" t="s">
        <v>4729</v>
      </c>
      <c r="G616" s="835" t="s">
        <v>4730</v>
      </c>
      <c r="H616" s="835" t="s">
        <v>4731</v>
      </c>
      <c r="I616" s="849">
        <v>1633.4583333333333</v>
      </c>
      <c r="J616" s="849">
        <v>55</v>
      </c>
      <c r="K616" s="850">
        <v>134763.75</v>
      </c>
    </row>
    <row r="617" spans="1:11" ht="14.4" customHeight="1" x14ac:dyDescent="0.3">
      <c r="A617" s="831" t="s">
        <v>574</v>
      </c>
      <c r="B617" s="832" t="s">
        <v>575</v>
      </c>
      <c r="C617" s="835" t="s">
        <v>605</v>
      </c>
      <c r="D617" s="863" t="s">
        <v>606</v>
      </c>
      <c r="E617" s="835" t="s">
        <v>4728</v>
      </c>
      <c r="F617" s="863" t="s">
        <v>4729</v>
      </c>
      <c r="G617" s="835" t="s">
        <v>4732</v>
      </c>
      <c r="H617" s="835" t="s">
        <v>4733</v>
      </c>
      <c r="I617" s="849">
        <v>5042.3512573242187</v>
      </c>
      <c r="J617" s="849">
        <v>50</v>
      </c>
      <c r="K617" s="850">
        <v>290400.00024414063</v>
      </c>
    </row>
    <row r="618" spans="1:11" ht="14.4" customHeight="1" x14ac:dyDescent="0.3">
      <c r="A618" s="831" t="s">
        <v>574</v>
      </c>
      <c r="B618" s="832" t="s">
        <v>575</v>
      </c>
      <c r="C618" s="835" t="s">
        <v>605</v>
      </c>
      <c r="D618" s="863" t="s">
        <v>606</v>
      </c>
      <c r="E618" s="835" t="s">
        <v>4728</v>
      </c>
      <c r="F618" s="863" t="s">
        <v>4729</v>
      </c>
      <c r="G618" s="835" t="s">
        <v>4734</v>
      </c>
      <c r="H618" s="835" t="s">
        <v>4735</v>
      </c>
      <c r="I618" s="849">
        <v>907.5</v>
      </c>
      <c r="J618" s="849">
        <v>60</v>
      </c>
      <c r="K618" s="850">
        <v>54450</v>
      </c>
    </row>
    <row r="619" spans="1:11" ht="14.4" customHeight="1" x14ac:dyDescent="0.3">
      <c r="A619" s="831" t="s">
        <v>574</v>
      </c>
      <c r="B619" s="832" t="s">
        <v>575</v>
      </c>
      <c r="C619" s="835" t="s">
        <v>605</v>
      </c>
      <c r="D619" s="863" t="s">
        <v>606</v>
      </c>
      <c r="E619" s="835" t="s">
        <v>4728</v>
      </c>
      <c r="F619" s="863" t="s">
        <v>4729</v>
      </c>
      <c r="G619" s="835" t="s">
        <v>4736</v>
      </c>
      <c r="H619" s="835" t="s">
        <v>4737</v>
      </c>
      <c r="I619" s="849">
        <v>866.59002685546875</v>
      </c>
      <c r="J619" s="849">
        <v>12</v>
      </c>
      <c r="K619" s="850">
        <v>10399.080078125</v>
      </c>
    </row>
    <row r="620" spans="1:11" ht="14.4" customHeight="1" x14ac:dyDescent="0.3">
      <c r="A620" s="831" t="s">
        <v>574</v>
      </c>
      <c r="B620" s="832" t="s">
        <v>575</v>
      </c>
      <c r="C620" s="835" t="s">
        <v>605</v>
      </c>
      <c r="D620" s="863" t="s">
        <v>606</v>
      </c>
      <c r="E620" s="835" t="s">
        <v>4728</v>
      </c>
      <c r="F620" s="863" t="s">
        <v>4729</v>
      </c>
      <c r="G620" s="835" t="s">
        <v>4738</v>
      </c>
      <c r="H620" s="835" t="s">
        <v>4739</v>
      </c>
      <c r="I620" s="849">
        <v>5245.77001953125</v>
      </c>
      <c r="J620" s="849">
        <v>1</v>
      </c>
      <c r="K620" s="850">
        <v>5245.77001953125</v>
      </c>
    </row>
    <row r="621" spans="1:11" ht="14.4" customHeight="1" x14ac:dyDescent="0.3">
      <c r="A621" s="831" t="s">
        <v>574</v>
      </c>
      <c r="B621" s="832" t="s">
        <v>575</v>
      </c>
      <c r="C621" s="835" t="s">
        <v>605</v>
      </c>
      <c r="D621" s="863" t="s">
        <v>606</v>
      </c>
      <c r="E621" s="835" t="s">
        <v>4728</v>
      </c>
      <c r="F621" s="863" t="s">
        <v>4729</v>
      </c>
      <c r="G621" s="835" t="s">
        <v>4740</v>
      </c>
      <c r="H621" s="835" t="s">
        <v>4741</v>
      </c>
      <c r="I621" s="849">
        <v>6355.02001953125</v>
      </c>
      <c r="J621" s="849">
        <v>1</v>
      </c>
      <c r="K621" s="850">
        <v>6355.02001953125</v>
      </c>
    </row>
    <row r="622" spans="1:11" ht="14.4" customHeight="1" x14ac:dyDescent="0.3">
      <c r="A622" s="831" t="s">
        <v>574</v>
      </c>
      <c r="B622" s="832" t="s">
        <v>575</v>
      </c>
      <c r="C622" s="835" t="s">
        <v>605</v>
      </c>
      <c r="D622" s="863" t="s">
        <v>606</v>
      </c>
      <c r="E622" s="835" t="s">
        <v>4728</v>
      </c>
      <c r="F622" s="863" t="s">
        <v>4729</v>
      </c>
      <c r="G622" s="835" t="s">
        <v>4742</v>
      </c>
      <c r="H622" s="835" t="s">
        <v>4743</v>
      </c>
      <c r="I622" s="849">
        <v>6679.2001953125</v>
      </c>
      <c r="J622" s="849">
        <v>2</v>
      </c>
      <c r="K622" s="850">
        <v>13358.400390625</v>
      </c>
    </row>
    <row r="623" spans="1:11" ht="14.4" customHeight="1" x14ac:dyDescent="0.3">
      <c r="A623" s="831" t="s">
        <v>574</v>
      </c>
      <c r="B623" s="832" t="s">
        <v>575</v>
      </c>
      <c r="C623" s="835" t="s">
        <v>605</v>
      </c>
      <c r="D623" s="863" t="s">
        <v>606</v>
      </c>
      <c r="E623" s="835" t="s">
        <v>4728</v>
      </c>
      <c r="F623" s="863" t="s">
        <v>4729</v>
      </c>
      <c r="G623" s="835" t="s">
        <v>4744</v>
      </c>
      <c r="H623" s="835" t="s">
        <v>4745</v>
      </c>
      <c r="I623" s="849">
        <v>4061.969970703125</v>
      </c>
      <c r="J623" s="849">
        <v>22</v>
      </c>
      <c r="K623" s="850">
        <v>89363.33935546875</v>
      </c>
    </row>
    <row r="624" spans="1:11" ht="14.4" customHeight="1" x14ac:dyDescent="0.3">
      <c r="A624" s="831" t="s">
        <v>574</v>
      </c>
      <c r="B624" s="832" t="s">
        <v>575</v>
      </c>
      <c r="C624" s="835" t="s">
        <v>605</v>
      </c>
      <c r="D624" s="863" t="s">
        <v>606</v>
      </c>
      <c r="E624" s="835" t="s">
        <v>4728</v>
      </c>
      <c r="F624" s="863" t="s">
        <v>4729</v>
      </c>
      <c r="G624" s="835" t="s">
        <v>4746</v>
      </c>
      <c r="H624" s="835" t="s">
        <v>4747</v>
      </c>
      <c r="I624" s="849">
        <v>363.91000366210937</v>
      </c>
      <c r="J624" s="849">
        <v>36</v>
      </c>
      <c r="K624" s="850">
        <v>13100.6796875</v>
      </c>
    </row>
    <row r="625" spans="1:11" ht="14.4" customHeight="1" x14ac:dyDescent="0.3">
      <c r="A625" s="831" t="s">
        <v>574</v>
      </c>
      <c r="B625" s="832" t="s">
        <v>575</v>
      </c>
      <c r="C625" s="835" t="s">
        <v>605</v>
      </c>
      <c r="D625" s="863" t="s">
        <v>606</v>
      </c>
      <c r="E625" s="835" t="s">
        <v>4728</v>
      </c>
      <c r="F625" s="863" t="s">
        <v>4729</v>
      </c>
      <c r="G625" s="835" t="s">
        <v>4748</v>
      </c>
      <c r="H625" s="835" t="s">
        <v>4749</v>
      </c>
      <c r="I625" s="849">
        <v>231.59727616743609</v>
      </c>
      <c r="J625" s="849">
        <v>216</v>
      </c>
      <c r="K625" s="850">
        <v>78604.039140820503</v>
      </c>
    </row>
    <row r="626" spans="1:11" ht="14.4" customHeight="1" x14ac:dyDescent="0.3">
      <c r="A626" s="831" t="s">
        <v>574</v>
      </c>
      <c r="B626" s="832" t="s">
        <v>575</v>
      </c>
      <c r="C626" s="835" t="s">
        <v>605</v>
      </c>
      <c r="D626" s="863" t="s">
        <v>606</v>
      </c>
      <c r="E626" s="835" t="s">
        <v>4728</v>
      </c>
      <c r="F626" s="863" t="s">
        <v>4729</v>
      </c>
      <c r="G626" s="835" t="s">
        <v>4750</v>
      </c>
      <c r="H626" s="835" t="s">
        <v>4751</v>
      </c>
      <c r="I626" s="849">
        <v>12922.7998046875</v>
      </c>
      <c r="J626" s="849">
        <v>20</v>
      </c>
      <c r="K626" s="850">
        <v>258455.9951171875</v>
      </c>
    </row>
    <row r="627" spans="1:11" ht="14.4" customHeight="1" x14ac:dyDescent="0.3">
      <c r="A627" s="831" t="s">
        <v>574</v>
      </c>
      <c r="B627" s="832" t="s">
        <v>575</v>
      </c>
      <c r="C627" s="835" t="s">
        <v>605</v>
      </c>
      <c r="D627" s="863" t="s">
        <v>606</v>
      </c>
      <c r="E627" s="835" t="s">
        <v>4728</v>
      </c>
      <c r="F627" s="863" t="s">
        <v>4729</v>
      </c>
      <c r="G627" s="835" t="s">
        <v>4752</v>
      </c>
      <c r="H627" s="835" t="s">
        <v>4753</v>
      </c>
      <c r="I627" s="849">
        <v>12947</v>
      </c>
      <c r="J627" s="849">
        <v>5</v>
      </c>
      <c r="K627" s="850">
        <v>64735</v>
      </c>
    </row>
    <row r="628" spans="1:11" ht="14.4" customHeight="1" x14ac:dyDescent="0.3">
      <c r="A628" s="831" t="s">
        <v>574</v>
      </c>
      <c r="B628" s="832" t="s">
        <v>575</v>
      </c>
      <c r="C628" s="835" t="s">
        <v>605</v>
      </c>
      <c r="D628" s="863" t="s">
        <v>606</v>
      </c>
      <c r="E628" s="835" t="s">
        <v>4728</v>
      </c>
      <c r="F628" s="863" t="s">
        <v>4729</v>
      </c>
      <c r="G628" s="835" t="s">
        <v>4754</v>
      </c>
      <c r="H628" s="835" t="s">
        <v>4755</v>
      </c>
      <c r="I628" s="849">
        <v>9026.599609375</v>
      </c>
      <c r="J628" s="849">
        <v>6</v>
      </c>
      <c r="K628" s="850">
        <v>54159.59765625</v>
      </c>
    </row>
    <row r="629" spans="1:11" ht="14.4" customHeight="1" x14ac:dyDescent="0.3">
      <c r="A629" s="831" t="s">
        <v>574</v>
      </c>
      <c r="B629" s="832" t="s">
        <v>575</v>
      </c>
      <c r="C629" s="835" t="s">
        <v>605</v>
      </c>
      <c r="D629" s="863" t="s">
        <v>606</v>
      </c>
      <c r="E629" s="835" t="s">
        <v>4728</v>
      </c>
      <c r="F629" s="863" t="s">
        <v>4729</v>
      </c>
      <c r="G629" s="835" t="s">
        <v>4756</v>
      </c>
      <c r="H629" s="835" t="s">
        <v>4757</v>
      </c>
      <c r="I629" s="849">
        <v>12947</v>
      </c>
      <c r="J629" s="849">
        <v>5</v>
      </c>
      <c r="K629" s="850">
        <v>64735</v>
      </c>
    </row>
    <row r="630" spans="1:11" ht="14.4" customHeight="1" x14ac:dyDescent="0.3">
      <c r="A630" s="831" t="s">
        <v>574</v>
      </c>
      <c r="B630" s="832" t="s">
        <v>575</v>
      </c>
      <c r="C630" s="835" t="s">
        <v>605</v>
      </c>
      <c r="D630" s="863" t="s">
        <v>606</v>
      </c>
      <c r="E630" s="835" t="s">
        <v>4728</v>
      </c>
      <c r="F630" s="863" t="s">
        <v>4729</v>
      </c>
      <c r="G630" s="835" t="s">
        <v>4758</v>
      </c>
      <c r="H630" s="835" t="s">
        <v>4759</v>
      </c>
      <c r="I630" s="849">
        <v>6698.7900390625</v>
      </c>
      <c r="J630" s="849">
        <v>41</v>
      </c>
      <c r="K630" s="850">
        <v>274650.3857421875</v>
      </c>
    </row>
    <row r="631" spans="1:11" ht="14.4" customHeight="1" x14ac:dyDescent="0.3">
      <c r="A631" s="831" t="s">
        <v>574</v>
      </c>
      <c r="B631" s="832" t="s">
        <v>575</v>
      </c>
      <c r="C631" s="835" t="s">
        <v>605</v>
      </c>
      <c r="D631" s="863" t="s">
        <v>606</v>
      </c>
      <c r="E631" s="835" t="s">
        <v>4728</v>
      </c>
      <c r="F631" s="863" t="s">
        <v>4729</v>
      </c>
      <c r="G631" s="835" t="s">
        <v>4760</v>
      </c>
      <c r="H631" s="835" t="s">
        <v>4761</v>
      </c>
      <c r="I631" s="849">
        <v>8766.6</v>
      </c>
      <c r="J631" s="849">
        <v>29</v>
      </c>
      <c r="K631" s="850">
        <v>363181.5</v>
      </c>
    </row>
    <row r="632" spans="1:11" ht="14.4" customHeight="1" x14ac:dyDescent="0.3">
      <c r="A632" s="831" t="s">
        <v>574</v>
      </c>
      <c r="B632" s="832" t="s">
        <v>575</v>
      </c>
      <c r="C632" s="835" t="s">
        <v>605</v>
      </c>
      <c r="D632" s="863" t="s">
        <v>606</v>
      </c>
      <c r="E632" s="835" t="s">
        <v>4728</v>
      </c>
      <c r="F632" s="863" t="s">
        <v>4729</v>
      </c>
      <c r="G632" s="835" t="s">
        <v>4762</v>
      </c>
      <c r="H632" s="835" t="s">
        <v>4763</v>
      </c>
      <c r="I632" s="849">
        <v>7909.6815892269733</v>
      </c>
      <c r="J632" s="849">
        <v>60</v>
      </c>
      <c r="K632" s="850">
        <v>751411.5</v>
      </c>
    </row>
    <row r="633" spans="1:11" ht="14.4" customHeight="1" x14ac:dyDescent="0.3">
      <c r="A633" s="831" t="s">
        <v>574</v>
      </c>
      <c r="B633" s="832" t="s">
        <v>575</v>
      </c>
      <c r="C633" s="835" t="s">
        <v>605</v>
      </c>
      <c r="D633" s="863" t="s">
        <v>606</v>
      </c>
      <c r="E633" s="835" t="s">
        <v>4728</v>
      </c>
      <c r="F633" s="863" t="s">
        <v>4729</v>
      </c>
      <c r="G633" s="835" t="s">
        <v>4764</v>
      </c>
      <c r="H633" s="835" t="s">
        <v>4765</v>
      </c>
      <c r="I633" s="849">
        <v>1636.0899658203125</v>
      </c>
      <c r="J633" s="849">
        <v>20</v>
      </c>
      <c r="K633" s="850">
        <v>32721.740234375</v>
      </c>
    </row>
    <row r="634" spans="1:11" ht="14.4" customHeight="1" x14ac:dyDescent="0.3">
      <c r="A634" s="831" t="s">
        <v>574</v>
      </c>
      <c r="B634" s="832" t="s">
        <v>575</v>
      </c>
      <c r="C634" s="835" t="s">
        <v>605</v>
      </c>
      <c r="D634" s="863" t="s">
        <v>606</v>
      </c>
      <c r="E634" s="835" t="s">
        <v>4728</v>
      </c>
      <c r="F634" s="863" t="s">
        <v>4729</v>
      </c>
      <c r="G634" s="835" t="s">
        <v>4766</v>
      </c>
      <c r="H634" s="835" t="s">
        <v>4767</v>
      </c>
      <c r="I634" s="849">
        <v>7247.85986328125</v>
      </c>
      <c r="J634" s="849">
        <v>1</v>
      </c>
      <c r="K634" s="850">
        <v>7247.85986328125</v>
      </c>
    </row>
    <row r="635" spans="1:11" ht="14.4" customHeight="1" x14ac:dyDescent="0.3">
      <c r="A635" s="831" t="s">
        <v>574</v>
      </c>
      <c r="B635" s="832" t="s">
        <v>575</v>
      </c>
      <c r="C635" s="835" t="s">
        <v>605</v>
      </c>
      <c r="D635" s="863" t="s">
        <v>606</v>
      </c>
      <c r="E635" s="835" t="s">
        <v>4728</v>
      </c>
      <c r="F635" s="863" t="s">
        <v>4729</v>
      </c>
      <c r="G635" s="835" t="s">
        <v>4768</v>
      </c>
      <c r="H635" s="835" t="s">
        <v>4769</v>
      </c>
      <c r="I635" s="849">
        <v>5271.18212890625</v>
      </c>
      <c r="J635" s="849">
        <v>27</v>
      </c>
      <c r="K635" s="850">
        <v>142321.9521484375</v>
      </c>
    </row>
    <row r="636" spans="1:11" ht="14.4" customHeight="1" x14ac:dyDescent="0.3">
      <c r="A636" s="831" t="s">
        <v>574</v>
      </c>
      <c r="B636" s="832" t="s">
        <v>575</v>
      </c>
      <c r="C636" s="835" t="s">
        <v>605</v>
      </c>
      <c r="D636" s="863" t="s">
        <v>606</v>
      </c>
      <c r="E636" s="835" t="s">
        <v>4728</v>
      </c>
      <c r="F636" s="863" t="s">
        <v>4729</v>
      </c>
      <c r="G636" s="835" t="s">
        <v>4770</v>
      </c>
      <c r="H636" s="835" t="s">
        <v>4771</v>
      </c>
      <c r="I636" s="849">
        <v>2359.5</v>
      </c>
      <c r="J636" s="849">
        <v>23</v>
      </c>
      <c r="K636" s="850">
        <v>54268.5</v>
      </c>
    </row>
    <row r="637" spans="1:11" ht="14.4" customHeight="1" x14ac:dyDescent="0.3">
      <c r="A637" s="831" t="s">
        <v>574</v>
      </c>
      <c r="B637" s="832" t="s">
        <v>575</v>
      </c>
      <c r="C637" s="835" t="s">
        <v>605</v>
      </c>
      <c r="D637" s="863" t="s">
        <v>606</v>
      </c>
      <c r="E637" s="835" t="s">
        <v>4728</v>
      </c>
      <c r="F637" s="863" t="s">
        <v>4729</v>
      </c>
      <c r="G637" s="835" t="s">
        <v>4772</v>
      </c>
      <c r="H637" s="835" t="s">
        <v>4773</v>
      </c>
      <c r="I637" s="849">
        <v>1711.2999979654949</v>
      </c>
      <c r="J637" s="849">
        <v>45</v>
      </c>
      <c r="K637" s="850">
        <v>84009.261757813394</v>
      </c>
    </row>
    <row r="638" spans="1:11" ht="14.4" customHeight="1" x14ac:dyDescent="0.3">
      <c r="A638" s="831" t="s">
        <v>574</v>
      </c>
      <c r="B638" s="832" t="s">
        <v>575</v>
      </c>
      <c r="C638" s="835" t="s">
        <v>605</v>
      </c>
      <c r="D638" s="863" t="s">
        <v>606</v>
      </c>
      <c r="E638" s="835" t="s">
        <v>4728</v>
      </c>
      <c r="F638" s="863" t="s">
        <v>4729</v>
      </c>
      <c r="G638" s="835" t="s">
        <v>4774</v>
      </c>
      <c r="H638" s="835" t="s">
        <v>4775</v>
      </c>
      <c r="I638" s="849">
        <v>4235</v>
      </c>
      <c r="J638" s="849">
        <v>2</v>
      </c>
      <c r="K638" s="850">
        <v>8470</v>
      </c>
    </row>
    <row r="639" spans="1:11" ht="14.4" customHeight="1" x14ac:dyDescent="0.3">
      <c r="A639" s="831" t="s">
        <v>574</v>
      </c>
      <c r="B639" s="832" t="s">
        <v>575</v>
      </c>
      <c r="C639" s="835" t="s">
        <v>605</v>
      </c>
      <c r="D639" s="863" t="s">
        <v>606</v>
      </c>
      <c r="E639" s="835" t="s">
        <v>4728</v>
      </c>
      <c r="F639" s="863" t="s">
        <v>4729</v>
      </c>
      <c r="G639" s="835" t="s">
        <v>4776</v>
      </c>
      <c r="H639" s="835" t="s">
        <v>4777</v>
      </c>
      <c r="I639" s="849">
        <v>6321.490234375</v>
      </c>
      <c r="J639" s="849">
        <v>4</v>
      </c>
      <c r="K639" s="850">
        <v>25285.9609375</v>
      </c>
    </row>
    <row r="640" spans="1:11" ht="14.4" customHeight="1" x14ac:dyDescent="0.3">
      <c r="A640" s="831" t="s">
        <v>574</v>
      </c>
      <c r="B640" s="832" t="s">
        <v>575</v>
      </c>
      <c r="C640" s="835" t="s">
        <v>605</v>
      </c>
      <c r="D640" s="863" t="s">
        <v>606</v>
      </c>
      <c r="E640" s="835" t="s">
        <v>4728</v>
      </c>
      <c r="F640" s="863" t="s">
        <v>4729</v>
      </c>
      <c r="G640" s="835" t="s">
        <v>4778</v>
      </c>
      <c r="H640" s="835" t="s">
        <v>4779</v>
      </c>
      <c r="I640" s="849">
        <v>12705</v>
      </c>
      <c r="J640" s="849">
        <v>9</v>
      </c>
      <c r="K640" s="850">
        <v>114345</v>
      </c>
    </row>
    <row r="641" spans="1:11" ht="14.4" customHeight="1" x14ac:dyDescent="0.3">
      <c r="A641" s="831" t="s">
        <v>574</v>
      </c>
      <c r="B641" s="832" t="s">
        <v>575</v>
      </c>
      <c r="C641" s="835" t="s">
        <v>605</v>
      </c>
      <c r="D641" s="863" t="s">
        <v>606</v>
      </c>
      <c r="E641" s="835" t="s">
        <v>4728</v>
      </c>
      <c r="F641" s="863" t="s">
        <v>4729</v>
      </c>
      <c r="G641" s="835" t="s">
        <v>4780</v>
      </c>
      <c r="H641" s="835" t="s">
        <v>4781</v>
      </c>
      <c r="I641" s="849">
        <v>12977.25</v>
      </c>
      <c r="J641" s="849">
        <v>18</v>
      </c>
      <c r="K641" s="850">
        <v>231412.5</v>
      </c>
    </row>
    <row r="642" spans="1:11" ht="14.4" customHeight="1" x14ac:dyDescent="0.3">
      <c r="A642" s="831" t="s">
        <v>574</v>
      </c>
      <c r="B642" s="832" t="s">
        <v>575</v>
      </c>
      <c r="C642" s="835" t="s">
        <v>605</v>
      </c>
      <c r="D642" s="863" t="s">
        <v>606</v>
      </c>
      <c r="E642" s="835" t="s">
        <v>4728</v>
      </c>
      <c r="F642" s="863" t="s">
        <v>4729</v>
      </c>
      <c r="G642" s="835" t="s">
        <v>4782</v>
      </c>
      <c r="H642" s="835" t="s">
        <v>4783</v>
      </c>
      <c r="I642" s="849">
        <v>14520</v>
      </c>
      <c r="J642" s="849">
        <v>3</v>
      </c>
      <c r="K642" s="850">
        <v>43560</v>
      </c>
    </row>
    <row r="643" spans="1:11" ht="14.4" customHeight="1" x14ac:dyDescent="0.3">
      <c r="A643" s="831" t="s">
        <v>574</v>
      </c>
      <c r="B643" s="832" t="s">
        <v>575</v>
      </c>
      <c r="C643" s="835" t="s">
        <v>605</v>
      </c>
      <c r="D643" s="863" t="s">
        <v>606</v>
      </c>
      <c r="E643" s="835" t="s">
        <v>4728</v>
      </c>
      <c r="F643" s="863" t="s">
        <v>4729</v>
      </c>
      <c r="G643" s="835" t="s">
        <v>4784</v>
      </c>
      <c r="H643" s="835" t="s">
        <v>4785</v>
      </c>
      <c r="I643" s="849">
        <v>12705</v>
      </c>
      <c r="J643" s="849">
        <v>25</v>
      </c>
      <c r="K643" s="850">
        <v>317625</v>
      </c>
    </row>
    <row r="644" spans="1:11" ht="14.4" customHeight="1" x14ac:dyDescent="0.3">
      <c r="A644" s="831" t="s">
        <v>574</v>
      </c>
      <c r="B644" s="832" t="s">
        <v>575</v>
      </c>
      <c r="C644" s="835" t="s">
        <v>605</v>
      </c>
      <c r="D644" s="863" t="s">
        <v>606</v>
      </c>
      <c r="E644" s="835" t="s">
        <v>4728</v>
      </c>
      <c r="F644" s="863" t="s">
        <v>4729</v>
      </c>
      <c r="G644" s="835" t="s">
        <v>4786</v>
      </c>
      <c r="H644" s="835" t="s">
        <v>4787</v>
      </c>
      <c r="I644" s="849">
        <v>8403.4501953125</v>
      </c>
      <c r="J644" s="849">
        <v>1</v>
      </c>
      <c r="K644" s="850">
        <v>8403.4501953125</v>
      </c>
    </row>
    <row r="645" spans="1:11" ht="14.4" customHeight="1" x14ac:dyDescent="0.3">
      <c r="A645" s="831" t="s">
        <v>574</v>
      </c>
      <c r="B645" s="832" t="s">
        <v>575</v>
      </c>
      <c r="C645" s="835" t="s">
        <v>605</v>
      </c>
      <c r="D645" s="863" t="s">
        <v>606</v>
      </c>
      <c r="E645" s="835" t="s">
        <v>4728</v>
      </c>
      <c r="F645" s="863" t="s">
        <v>4729</v>
      </c>
      <c r="G645" s="835" t="s">
        <v>4788</v>
      </c>
      <c r="H645" s="835" t="s">
        <v>4789</v>
      </c>
      <c r="I645" s="849">
        <v>8403.4501953125</v>
      </c>
      <c r="J645" s="849">
        <v>11</v>
      </c>
      <c r="K645" s="850">
        <v>92437.9501953125</v>
      </c>
    </row>
    <row r="646" spans="1:11" ht="14.4" customHeight="1" x14ac:dyDescent="0.3">
      <c r="A646" s="831" t="s">
        <v>574</v>
      </c>
      <c r="B646" s="832" t="s">
        <v>575</v>
      </c>
      <c r="C646" s="835" t="s">
        <v>605</v>
      </c>
      <c r="D646" s="863" t="s">
        <v>606</v>
      </c>
      <c r="E646" s="835" t="s">
        <v>4728</v>
      </c>
      <c r="F646" s="863" t="s">
        <v>4729</v>
      </c>
      <c r="G646" s="835" t="s">
        <v>4790</v>
      </c>
      <c r="H646" s="835" t="s">
        <v>4791</v>
      </c>
      <c r="I646" s="849">
        <v>8403.4501953125</v>
      </c>
      <c r="J646" s="849">
        <v>1</v>
      </c>
      <c r="K646" s="850">
        <v>8403.4501953125</v>
      </c>
    </row>
    <row r="647" spans="1:11" ht="14.4" customHeight="1" x14ac:dyDescent="0.3">
      <c r="A647" s="831" t="s">
        <v>574</v>
      </c>
      <c r="B647" s="832" t="s">
        <v>575</v>
      </c>
      <c r="C647" s="835" t="s">
        <v>605</v>
      </c>
      <c r="D647" s="863" t="s">
        <v>606</v>
      </c>
      <c r="E647" s="835" t="s">
        <v>4728</v>
      </c>
      <c r="F647" s="863" t="s">
        <v>4729</v>
      </c>
      <c r="G647" s="835" t="s">
        <v>4792</v>
      </c>
      <c r="H647" s="835" t="s">
        <v>4793</v>
      </c>
      <c r="I647" s="849">
        <v>5524.9349539620534</v>
      </c>
      <c r="J647" s="849">
        <v>24</v>
      </c>
      <c r="K647" s="850">
        <v>168765.99828130007</v>
      </c>
    </row>
    <row r="648" spans="1:11" ht="14.4" customHeight="1" x14ac:dyDescent="0.3">
      <c r="A648" s="831" t="s">
        <v>574</v>
      </c>
      <c r="B648" s="832" t="s">
        <v>575</v>
      </c>
      <c r="C648" s="835" t="s">
        <v>605</v>
      </c>
      <c r="D648" s="863" t="s">
        <v>606</v>
      </c>
      <c r="E648" s="835" t="s">
        <v>4728</v>
      </c>
      <c r="F648" s="863" t="s">
        <v>4729</v>
      </c>
      <c r="G648" s="835" t="s">
        <v>4794</v>
      </c>
      <c r="H648" s="835" t="s">
        <v>4795</v>
      </c>
      <c r="I648" s="849">
        <v>4730.7998046875</v>
      </c>
      <c r="J648" s="849">
        <v>1</v>
      </c>
      <c r="K648" s="850">
        <v>4730.7998046875</v>
      </c>
    </row>
    <row r="649" spans="1:11" ht="14.4" customHeight="1" x14ac:dyDescent="0.3">
      <c r="A649" s="831" t="s">
        <v>574</v>
      </c>
      <c r="B649" s="832" t="s">
        <v>575</v>
      </c>
      <c r="C649" s="835" t="s">
        <v>605</v>
      </c>
      <c r="D649" s="863" t="s">
        <v>606</v>
      </c>
      <c r="E649" s="835" t="s">
        <v>4728</v>
      </c>
      <c r="F649" s="863" t="s">
        <v>4729</v>
      </c>
      <c r="G649" s="835" t="s">
        <v>4796</v>
      </c>
      <c r="H649" s="835" t="s">
        <v>4797</v>
      </c>
      <c r="I649" s="849">
        <v>5574.2035271139703</v>
      </c>
      <c r="J649" s="849">
        <v>43</v>
      </c>
      <c r="K649" s="850">
        <v>313447.5175781548</v>
      </c>
    </row>
    <row r="650" spans="1:11" ht="14.4" customHeight="1" x14ac:dyDescent="0.3">
      <c r="A650" s="831" t="s">
        <v>574</v>
      </c>
      <c r="B650" s="832" t="s">
        <v>575</v>
      </c>
      <c r="C650" s="835" t="s">
        <v>605</v>
      </c>
      <c r="D650" s="863" t="s">
        <v>606</v>
      </c>
      <c r="E650" s="835" t="s">
        <v>4728</v>
      </c>
      <c r="F650" s="863" t="s">
        <v>4729</v>
      </c>
      <c r="G650" s="835" t="s">
        <v>4798</v>
      </c>
      <c r="H650" s="835" t="s">
        <v>4799</v>
      </c>
      <c r="I650" s="849">
        <v>7289.47998046875</v>
      </c>
      <c r="J650" s="849">
        <v>1</v>
      </c>
      <c r="K650" s="850">
        <v>7289.47998046875</v>
      </c>
    </row>
    <row r="651" spans="1:11" ht="14.4" customHeight="1" x14ac:dyDescent="0.3">
      <c r="A651" s="831" t="s">
        <v>574</v>
      </c>
      <c r="B651" s="832" t="s">
        <v>575</v>
      </c>
      <c r="C651" s="835" t="s">
        <v>605</v>
      </c>
      <c r="D651" s="863" t="s">
        <v>606</v>
      </c>
      <c r="E651" s="835" t="s">
        <v>4728</v>
      </c>
      <c r="F651" s="863" t="s">
        <v>4729</v>
      </c>
      <c r="G651" s="835" t="s">
        <v>4800</v>
      </c>
      <c r="H651" s="835" t="s">
        <v>4801</v>
      </c>
      <c r="I651" s="849">
        <v>3357.8014090401784</v>
      </c>
      <c r="J651" s="849">
        <v>9</v>
      </c>
      <c r="K651" s="850">
        <v>35257.149453133345</v>
      </c>
    </row>
    <row r="652" spans="1:11" ht="14.4" customHeight="1" x14ac:dyDescent="0.3">
      <c r="A652" s="831" t="s">
        <v>574</v>
      </c>
      <c r="B652" s="832" t="s">
        <v>575</v>
      </c>
      <c r="C652" s="835" t="s">
        <v>605</v>
      </c>
      <c r="D652" s="863" t="s">
        <v>606</v>
      </c>
      <c r="E652" s="835" t="s">
        <v>4728</v>
      </c>
      <c r="F652" s="863" t="s">
        <v>4729</v>
      </c>
      <c r="G652" s="835" t="s">
        <v>4802</v>
      </c>
      <c r="H652" s="835" t="s">
        <v>4803</v>
      </c>
      <c r="I652" s="849">
        <v>4730.7998046875</v>
      </c>
      <c r="J652" s="849">
        <v>1</v>
      </c>
      <c r="K652" s="850">
        <v>4730.7998046875</v>
      </c>
    </row>
    <row r="653" spans="1:11" ht="14.4" customHeight="1" x14ac:dyDescent="0.3">
      <c r="A653" s="831" t="s">
        <v>574</v>
      </c>
      <c r="B653" s="832" t="s">
        <v>575</v>
      </c>
      <c r="C653" s="835" t="s">
        <v>605</v>
      </c>
      <c r="D653" s="863" t="s">
        <v>606</v>
      </c>
      <c r="E653" s="835" t="s">
        <v>4728</v>
      </c>
      <c r="F653" s="863" t="s">
        <v>4729</v>
      </c>
      <c r="G653" s="835" t="s">
        <v>4804</v>
      </c>
      <c r="H653" s="835" t="s">
        <v>4805</v>
      </c>
      <c r="I653" s="849">
        <v>5881.309037642045</v>
      </c>
      <c r="J653" s="849">
        <v>13</v>
      </c>
      <c r="K653" s="850">
        <v>91414.919799804688</v>
      </c>
    </row>
    <row r="654" spans="1:11" ht="14.4" customHeight="1" x14ac:dyDescent="0.3">
      <c r="A654" s="831" t="s">
        <v>574</v>
      </c>
      <c r="B654" s="832" t="s">
        <v>575</v>
      </c>
      <c r="C654" s="835" t="s">
        <v>605</v>
      </c>
      <c r="D654" s="863" t="s">
        <v>606</v>
      </c>
      <c r="E654" s="835" t="s">
        <v>4728</v>
      </c>
      <c r="F654" s="863" t="s">
        <v>4729</v>
      </c>
      <c r="G654" s="835" t="s">
        <v>4806</v>
      </c>
      <c r="H654" s="835" t="s">
        <v>4807</v>
      </c>
      <c r="I654" s="849">
        <v>11046.169921875</v>
      </c>
      <c r="J654" s="849">
        <v>1</v>
      </c>
      <c r="K654" s="850">
        <v>11046.169921875</v>
      </c>
    </row>
    <row r="655" spans="1:11" ht="14.4" customHeight="1" x14ac:dyDescent="0.3">
      <c r="A655" s="831" t="s">
        <v>574</v>
      </c>
      <c r="B655" s="832" t="s">
        <v>575</v>
      </c>
      <c r="C655" s="835" t="s">
        <v>605</v>
      </c>
      <c r="D655" s="863" t="s">
        <v>606</v>
      </c>
      <c r="E655" s="835" t="s">
        <v>4728</v>
      </c>
      <c r="F655" s="863" t="s">
        <v>4729</v>
      </c>
      <c r="G655" s="835" t="s">
        <v>4808</v>
      </c>
      <c r="H655" s="835" t="s">
        <v>4809</v>
      </c>
      <c r="I655" s="849">
        <v>3650</v>
      </c>
      <c r="J655" s="849">
        <v>1</v>
      </c>
      <c r="K655" s="850">
        <v>3650</v>
      </c>
    </row>
    <row r="656" spans="1:11" ht="14.4" customHeight="1" x14ac:dyDescent="0.3">
      <c r="A656" s="831" t="s">
        <v>574</v>
      </c>
      <c r="B656" s="832" t="s">
        <v>575</v>
      </c>
      <c r="C656" s="835" t="s">
        <v>605</v>
      </c>
      <c r="D656" s="863" t="s">
        <v>606</v>
      </c>
      <c r="E656" s="835" t="s">
        <v>4728</v>
      </c>
      <c r="F656" s="863" t="s">
        <v>4729</v>
      </c>
      <c r="G656" s="835" t="s">
        <v>4810</v>
      </c>
      <c r="H656" s="835" t="s">
        <v>4811</v>
      </c>
      <c r="I656" s="849">
        <v>3650</v>
      </c>
      <c r="J656" s="849">
        <v>12</v>
      </c>
      <c r="K656" s="850">
        <v>43800</v>
      </c>
    </row>
    <row r="657" spans="1:11" ht="14.4" customHeight="1" x14ac:dyDescent="0.3">
      <c r="A657" s="831" t="s">
        <v>574</v>
      </c>
      <c r="B657" s="832" t="s">
        <v>575</v>
      </c>
      <c r="C657" s="835" t="s">
        <v>605</v>
      </c>
      <c r="D657" s="863" t="s">
        <v>606</v>
      </c>
      <c r="E657" s="835" t="s">
        <v>4728</v>
      </c>
      <c r="F657" s="863" t="s">
        <v>4729</v>
      </c>
      <c r="G657" s="835" t="s">
        <v>4812</v>
      </c>
      <c r="H657" s="835" t="s">
        <v>4813</v>
      </c>
      <c r="I657" s="849">
        <v>4450</v>
      </c>
      <c r="J657" s="849">
        <v>2</v>
      </c>
      <c r="K657" s="850">
        <v>8900</v>
      </c>
    </row>
    <row r="658" spans="1:11" ht="14.4" customHeight="1" x14ac:dyDescent="0.3">
      <c r="A658" s="831" t="s">
        <v>574</v>
      </c>
      <c r="B658" s="832" t="s">
        <v>575</v>
      </c>
      <c r="C658" s="835" t="s">
        <v>605</v>
      </c>
      <c r="D658" s="863" t="s">
        <v>606</v>
      </c>
      <c r="E658" s="835" t="s">
        <v>4728</v>
      </c>
      <c r="F658" s="863" t="s">
        <v>4729</v>
      </c>
      <c r="G658" s="835" t="s">
        <v>4814</v>
      </c>
      <c r="H658" s="835" t="s">
        <v>4815</v>
      </c>
      <c r="I658" s="849">
        <v>4081.818181818182</v>
      </c>
      <c r="J658" s="849">
        <v>44</v>
      </c>
      <c r="K658" s="850">
        <v>197559.88234375045</v>
      </c>
    </row>
    <row r="659" spans="1:11" ht="14.4" customHeight="1" x14ac:dyDescent="0.3">
      <c r="A659" s="831" t="s">
        <v>574</v>
      </c>
      <c r="B659" s="832" t="s">
        <v>575</v>
      </c>
      <c r="C659" s="835" t="s">
        <v>605</v>
      </c>
      <c r="D659" s="863" t="s">
        <v>606</v>
      </c>
      <c r="E659" s="835" t="s">
        <v>4728</v>
      </c>
      <c r="F659" s="863" t="s">
        <v>4729</v>
      </c>
      <c r="G659" s="835" t="s">
        <v>4816</v>
      </c>
      <c r="H659" s="835" t="s">
        <v>4817</v>
      </c>
      <c r="I659" s="849">
        <v>6957.5</v>
      </c>
      <c r="J659" s="849">
        <v>4</v>
      </c>
      <c r="K659" s="850">
        <v>27830</v>
      </c>
    </row>
    <row r="660" spans="1:11" ht="14.4" customHeight="1" x14ac:dyDescent="0.3">
      <c r="A660" s="831" t="s">
        <v>574</v>
      </c>
      <c r="B660" s="832" t="s">
        <v>575</v>
      </c>
      <c r="C660" s="835" t="s">
        <v>605</v>
      </c>
      <c r="D660" s="863" t="s">
        <v>606</v>
      </c>
      <c r="E660" s="835" t="s">
        <v>4728</v>
      </c>
      <c r="F660" s="863" t="s">
        <v>4729</v>
      </c>
      <c r="G660" s="835" t="s">
        <v>4818</v>
      </c>
      <c r="H660" s="835" t="s">
        <v>4819</v>
      </c>
      <c r="I660" s="849">
        <v>12176.224414062501</v>
      </c>
      <c r="J660" s="849">
        <v>10</v>
      </c>
      <c r="K660" s="850">
        <v>121762.2744140625</v>
      </c>
    </row>
    <row r="661" spans="1:11" ht="14.4" customHeight="1" x14ac:dyDescent="0.3">
      <c r="A661" s="831" t="s">
        <v>574</v>
      </c>
      <c r="B661" s="832" t="s">
        <v>575</v>
      </c>
      <c r="C661" s="835" t="s">
        <v>605</v>
      </c>
      <c r="D661" s="863" t="s">
        <v>606</v>
      </c>
      <c r="E661" s="835" t="s">
        <v>4728</v>
      </c>
      <c r="F661" s="863" t="s">
        <v>4729</v>
      </c>
      <c r="G661" s="835" t="s">
        <v>4820</v>
      </c>
      <c r="H661" s="835" t="s">
        <v>4821</v>
      </c>
      <c r="I661" s="849">
        <v>8659</v>
      </c>
      <c r="J661" s="849">
        <v>5</v>
      </c>
      <c r="K661" s="850">
        <v>43295</v>
      </c>
    </row>
    <row r="662" spans="1:11" ht="14.4" customHeight="1" x14ac:dyDescent="0.3">
      <c r="A662" s="831" t="s">
        <v>574</v>
      </c>
      <c r="B662" s="832" t="s">
        <v>575</v>
      </c>
      <c r="C662" s="835" t="s">
        <v>605</v>
      </c>
      <c r="D662" s="863" t="s">
        <v>606</v>
      </c>
      <c r="E662" s="835" t="s">
        <v>4728</v>
      </c>
      <c r="F662" s="863" t="s">
        <v>4729</v>
      </c>
      <c r="G662" s="835" t="s">
        <v>4822</v>
      </c>
      <c r="H662" s="835" t="s">
        <v>4823</v>
      </c>
      <c r="I662" s="849">
        <v>933.44000244140625</v>
      </c>
      <c r="J662" s="849">
        <v>60</v>
      </c>
      <c r="K662" s="850">
        <v>56006.5283203125</v>
      </c>
    </row>
    <row r="663" spans="1:11" ht="14.4" customHeight="1" x14ac:dyDescent="0.3">
      <c r="A663" s="831" t="s">
        <v>574</v>
      </c>
      <c r="B663" s="832" t="s">
        <v>575</v>
      </c>
      <c r="C663" s="835" t="s">
        <v>605</v>
      </c>
      <c r="D663" s="863" t="s">
        <v>606</v>
      </c>
      <c r="E663" s="835" t="s">
        <v>4728</v>
      </c>
      <c r="F663" s="863" t="s">
        <v>4729</v>
      </c>
      <c r="G663" s="835" t="s">
        <v>4824</v>
      </c>
      <c r="H663" s="835" t="s">
        <v>4825</v>
      </c>
      <c r="I663" s="849">
        <v>287.5</v>
      </c>
      <c r="J663" s="849">
        <v>45</v>
      </c>
      <c r="K663" s="850">
        <v>12937.5</v>
      </c>
    </row>
    <row r="664" spans="1:11" ht="14.4" customHeight="1" x14ac:dyDescent="0.3">
      <c r="A664" s="831" t="s">
        <v>574</v>
      </c>
      <c r="B664" s="832" t="s">
        <v>575</v>
      </c>
      <c r="C664" s="835" t="s">
        <v>605</v>
      </c>
      <c r="D664" s="863" t="s">
        <v>606</v>
      </c>
      <c r="E664" s="835" t="s">
        <v>4728</v>
      </c>
      <c r="F664" s="863" t="s">
        <v>4729</v>
      </c>
      <c r="G664" s="835" t="s">
        <v>4826</v>
      </c>
      <c r="H664" s="835" t="s">
        <v>4827</v>
      </c>
      <c r="I664" s="849">
        <v>494.5</v>
      </c>
      <c r="J664" s="849">
        <v>28</v>
      </c>
      <c r="K664" s="850">
        <v>13846</v>
      </c>
    </row>
    <row r="665" spans="1:11" ht="14.4" customHeight="1" x14ac:dyDescent="0.3">
      <c r="A665" s="831" t="s">
        <v>574</v>
      </c>
      <c r="B665" s="832" t="s">
        <v>575</v>
      </c>
      <c r="C665" s="835" t="s">
        <v>605</v>
      </c>
      <c r="D665" s="863" t="s">
        <v>606</v>
      </c>
      <c r="E665" s="835" t="s">
        <v>4728</v>
      </c>
      <c r="F665" s="863" t="s">
        <v>4729</v>
      </c>
      <c r="G665" s="835" t="s">
        <v>4828</v>
      </c>
      <c r="H665" s="835" t="s">
        <v>4829</v>
      </c>
      <c r="I665" s="849">
        <v>1713.5</v>
      </c>
      <c r="J665" s="849">
        <v>15</v>
      </c>
      <c r="K665" s="850">
        <v>25702.5</v>
      </c>
    </row>
    <row r="666" spans="1:11" ht="14.4" customHeight="1" x14ac:dyDescent="0.3">
      <c r="A666" s="831" t="s">
        <v>574</v>
      </c>
      <c r="B666" s="832" t="s">
        <v>575</v>
      </c>
      <c r="C666" s="835" t="s">
        <v>605</v>
      </c>
      <c r="D666" s="863" t="s">
        <v>606</v>
      </c>
      <c r="E666" s="835" t="s">
        <v>4728</v>
      </c>
      <c r="F666" s="863" t="s">
        <v>4729</v>
      </c>
      <c r="G666" s="835" t="s">
        <v>4830</v>
      </c>
      <c r="H666" s="835" t="s">
        <v>4831</v>
      </c>
      <c r="I666" s="849">
        <v>571.02001953125</v>
      </c>
      <c r="J666" s="849">
        <v>14</v>
      </c>
      <c r="K666" s="850">
        <v>7994.2900390625</v>
      </c>
    </row>
    <row r="667" spans="1:11" ht="14.4" customHeight="1" x14ac:dyDescent="0.3">
      <c r="A667" s="831" t="s">
        <v>574</v>
      </c>
      <c r="B667" s="832" t="s">
        <v>575</v>
      </c>
      <c r="C667" s="835" t="s">
        <v>605</v>
      </c>
      <c r="D667" s="863" t="s">
        <v>606</v>
      </c>
      <c r="E667" s="835" t="s">
        <v>4728</v>
      </c>
      <c r="F667" s="863" t="s">
        <v>4729</v>
      </c>
      <c r="G667" s="835" t="s">
        <v>4832</v>
      </c>
      <c r="H667" s="835" t="s">
        <v>4833</v>
      </c>
      <c r="I667" s="849">
        <v>543.59429059709817</v>
      </c>
      <c r="J667" s="849">
        <v>32</v>
      </c>
      <c r="K667" s="850">
        <v>17395</v>
      </c>
    </row>
    <row r="668" spans="1:11" ht="14.4" customHeight="1" x14ac:dyDescent="0.3">
      <c r="A668" s="831" t="s">
        <v>574</v>
      </c>
      <c r="B668" s="832" t="s">
        <v>575</v>
      </c>
      <c r="C668" s="835" t="s">
        <v>605</v>
      </c>
      <c r="D668" s="863" t="s">
        <v>606</v>
      </c>
      <c r="E668" s="835" t="s">
        <v>4728</v>
      </c>
      <c r="F668" s="863" t="s">
        <v>4729</v>
      </c>
      <c r="G668" s="835" t="s">
        <v>4834</v>
      </c>
      <c r="H668" s="835" t="s">
        <v>4835</v>
      </c>
      <c r="I668" s="849">
        <v>1372.699951171875</v>
      </c>
      <c r="J668" s="849">
        <v>24</v>
      </c>
      <c r="K668" s="850">
        <v>32944.71875</v>
      </c>
    </row>
    <row r="669" spans="1:11" ht="14.4" customHeight="1" x14ac:dyDescent="0.3">
      <c r="A669" s="831" t="s">
        <v>574</v>
      </c>
      <c r="B669" s="832" t="s">
        <v>575</v>
      </c>
      <c r="C669" s="835" t="s">
        <v>605</v>
      </c>
      <c r="D669" s="863" t="s">
        <v>606</v>
      </c>
      <c r="E669" s="835" t="s">
        <v>4728</v>
      </c>
      <c r="F669" s="863" t="s">
        <v>4729</v>
      </c>
      <c r="G669" s="835" t="s">
        <v>4836</v>
      </c>
      <c r="H669" s="835" t="s">
        <v>4837</v>
      </c>
      <c r="I669" s="849">
        <v>791.34002685546875</v>
      </c>
      <c r="J669" s="849">
        <v>288</v>
      </c>
      <c r="K669" s="850">
        <v>227905.91796875</v>
      </c>
    </row>
    <row r="670" spans="1:11" ht="14.4" customHeight="1" x14ac:dyDescent="0.3">
      <c r="A670" s="831" t="s">
        <v>574</v>
      </c>
      <c r="B670" s="832" t="s">
        <v>575</v>
      </c>
      <c r="C670" s="835" t="s">
        <v>605</v>
      </c>
      <c r="D670" s="863" t="s">
        <v>606</v>
      </c>
      <c r="E670" s="835" t="s">
        <v>4728</v>
      </c>
      <c r="F670" s="863" t="s">
        <v>4729</v>
      </c>
      <c r="G670" s="835" t="s">
        <v>4838</v>
      </c>
      <c r="H670" s="835" t="s">
        <v>4839</v>
      </c>
      <c r="I670" s="849">
        <v>791.34002685546875</v>
      </c>
      <c r="J670" s="849">
        <v>282</v>
      </c>
      <c r="K670" s="850">
        <v>223157.875</v>
      </c>
    </row>
    <row r="671" spans="1:11" ht="14.4" customHeight="1" x14ac:dyDescent="0.3">
      <c r="A671" s="831" t="s">
        <v>574</v>
      </c>
      <c r="B671" s="832" t="s">
        <v>575</v>
      </c>
      <c r="C671" s="835" t="s">
        <v>605</v>
      </c>
      <c r="D671" s="863" t="s">
        <v>606</v>
      </c>
      <c r="E671" s="835" t="s">
        <v>4728</v>
      </c>
      <c r="F671" s="863" t="s">
        <v>4729</v>
      </c>
      <c r="G671" s="835" t="s">
        <v>4840</v>
      </c>
      <c r="H671" s="835" t="s">
        <v>4841</v>
      </c>
      <c r="I671" s="849">
        <v>2122.3579589843748</v>
      </c>
      <c r="J671" s="849">
        <v>84</v>
      </c>
      <c r="K671" s="850">
        <v>222845.69765627384</v>
      </c>
    </row>
    <row r="672" spans="1:11" ht="14.4" customHeight="1" x14ac:dyDescent="0.3">
      <c r="A672" s="831" t="s">
        <v>574</v>
      </c>
      <c r="B672" s="832" t="s">
        <v>575</v>
      </c>
      <c r="C672" s="835" t="s">
        <v>605</v>
      </c>
      <c r="D672" s="863" t="s">
        <v>606</v>
      </c>
      <c r="E672" s="835" t="s">
        <v>4728</v>
      </c>
      <c r="F672" s="863" t="s">
        <v>4729</v>
      </c>
      <c r="G672" s="835" t="s">
        <v>4842</v>
      </c>
      <c r="H672" s="835" t="s">
        <v>4843</v>
      </c>
      <c r="I672" s="849">
        <v>2244.7099609375</v>
      </c>
      <c r="J672" s="849">
        <v>6</v>
      </c>
      <c r="K672" s="850">
        <v>13468.240234375</v>
      </c>
    </row>
    <row r="673" spans="1:11" ht="14.4" customHeight="1" x14ac:dyDescent="0.3">
      <c r="A673" s="831" t="s">
        <v>574</v>
      </c>
      <c r="B673" s="832" t="s">
        <v>575</v>
      </c>
      <c r="C673" s="835" t="s">
        <v>605</v>
      </c>
      <c r="D673" s="863" t="s">
        <v>606</v>
      </c>
      <c r="E673" s="835" t="s">
        <v>4728</v>
      </c>
      <c r="F673" s="863" t="s">
        <v>4729</v>
      </c>
      <c r="G673" s="835" t="s">
        <v>4844</v>
      </c>
      <c r="H673" s="835" t="s">
        <v>4845</v>
      </c>
      <c r="I673" s="849">
        <v>2652.929931640625</v>
      </c>
      <c r="J673" s="849">
        <v>12</v>
      </c>
      <c r="K673" s="850">
        <v>31835.099609375</v>
      </c>
    </row>
    <row r="674" spans="1:11" ht="14.4" customHeight="1" x14ac:dyDescent="0.3">
      <c r="A674" s="831" t="s">
        <v>574</v>
      </c>
      <c r="B674" s="832" t="s">
        <v>575</v>
      </c>
      <c r="C674" s="835" t="s">
        <v>605</v>
      </c>
      <c r="D674" s="863" t="s">
        <v>606</v>
      </c>
      <c r="E674" s="835" t="s">
        <v>4728</v>
      </c>
      <c r="F674" s="863" t="s">
        <v>4729</v>
      </c>
      <c r="G674" s="835" t="s">
        <v>4846</v>
      </c>
      <c r="H674" s="835" t="s">
        <v>4847</v>
      </c>
      <c r="I674" s="849">
        <v>4471.2621527777774</v>
      </c>
      <c r="J674" s="849">
        <v>18</v>
      </c>
      <c r="K674" s="850">
        <v>89059.750244140625</v>
      </c>
    </row>
    <row r="675" spans="1:11" ht="14.4" customHeight="1" x14ac:dyDescent="0.3">
      <c r="A675" s="831" t="s">
        <v>574</v>
      </c>
      <c r="B675" s="832" t="s">
        <v>575</v>
      </c>
      <c r="C675" s="835" t="s">
        <v>605</v>
      </c>
      <c r="D675" s="863" t="s">
        <v>606</v>
      </c>
      <c r="E675" s="835" t="s">
        <v>4728</v>
      </c>
      <c r="F675" s="863" t="s">
        <v>4729</v>
      </c>
      <c r="G675" s="835" t="s">
        <v>4848</v>
      </c>
      <c r="H675" s="835" t="s">
        <v>4849</v>
      </c>
      <c r="I675" s="849">
        <v>4947.76708984375</v>
      </c>
      <c r="J675" s="849">
        <v>14</v>
      </c>
      <c r="K675" s="850">
        <v>69268.701171875</v>
      </c>
    </row>
    <row r="676" spans="1:11" ht="14.4" customHeight="1" x14ac:dyDescent="0.3">
      <c r="A676" s="831" t="s">
        <v>574</v>
      </c>
      <c r="B676" s="832" t="s">
        <v>575</v>
      </c>
      <c r="C676" s="835" t="s">
        <v>605</v>
      </c>
      <c r="D676" s="863" t="s">
        <v>606</v>
      </c>
      <c r="E676" s="835" t="s">
        <v>4728</v>
      </c>
      <c r="F676" s="863" t="s">
        <v>4729</v>
      </c>
      <c r="G676" s="835" t="s">
        <v>4850</v>
      </c>
      <c r="H676" s="835" t="s">
        <v>4851</v>
      </c>
      <c r="I676" s="849">
        <v>3660.02001953125</v>
      </c>
      <c r="J676" s="849">
        <v>1</v>
      </c>
      <c r="K676" s="850">
        <v>3660.02001953125</v>
      </c>
    </row>
    <row r="677" spans="1:11" ht="14.4" customHeight="1" x14ac:dyDescent="0.3">
      <c r="A677" s="831" t="s">
        <v>574</v>
      </c>
      <c r="B677" s="832" t="s">
        <v>575</v>
      </c>
      <c r="C677" s="835" t="s">
        <v>605</v>
      </c>
      <c r="D677" s="863" t="s">
        <v>606</v>
      </c>
      <c r="E677" s="835" t="s">
        <v>4728</v>
      </c>
      <c r="F677" s="863" t="s">
        <v>4729</v>
      </c>
      <c r="G677" s="835" t="s">
        <v>4852</v>
      </c>
      <c r="H677" s="835" t="s">
        <v>4853</v>
      </c>
      <c r="I677" s="849">
        <v>8029.56005859375</v>
      </c>
      <c r="J677" s="849">
        <v>2</v>
      </c>
      <c r="K677" s="850">
        <v>16059.1201171875</v>
      </c>
    </row>
    <row r="678" spans="1:11" ht="14.4" customHeight="1" x14ac:dyDescent="0.3">
      <c r="A678" s="831" t="s">
        <v>574</v>
      </c>
      <c r="B678" s="832" t="s">
        <v>575</v>
      </c>
      <c r="C678" s="835" t="s">
        <v>605</v>
      </c>
      <c r="D678" s="863" t="s">
        <v>606</v>
      </c>
      <c r="E678" s="835" t="s">
        <v>4728</v>
      </c>
      <c r="F678" s="863" t="s">
        <v>4729</v>
      </c>
      <c r="G678" s="835" t="s">
        <v>4854</v>
      </c>
      <c r="H678" s="835" t="s">
        <v>4855</v>
      </c>
      <c r="I678" s="849">
        <v>8288.5</v>
      </c>
      <c r="J678" s="849">
        <v>1</v>
      </c>
      <c r="K678" s="850">
        <v>8288.5</v>
      </c>
    </row>
    <row r="679" spans="1:11" ht="14.4" customHeight="1" x14ac:dyDescent="0.3">
      <c r="A679" s="831" t="s">
        <v>574</v>
      </c>
      <c r="B679" s="832" t="s">
        <v>575</v>
      </c>
      <c r="C679" s="835" t="s">
        <v>605</v>
      </c>
      <c r="D679" s="863" t="s">
        <v>606</v>
      </c>
      <c r="E679" s="835" t="s">
        <v>4728</v>
      </c>
      <c r="F679" s="863" t="s">
        <v>4729</v>
      </c>
      <c r="G679" s="835" t="s">
        <v>4856</v>
      </c>
      <c r="H679" s="835" t="s">
        <v>4857</v>
      </c>
      <c r="I679" s="849">
        <v>11046.1796875</v>
      </c>
      <c r="J679" s="849">
        <v>2</v>
      </c>
      <c r="K679" s="850">
        <v>22092.349609375</v>
      </c>
    </row>
    <row r="680" spans="1:11" ht="14.4" customHeight="1" x14ac:dyDescent="0.3">
      <c r="A680" s="831" t="s">
        <v>574</v>
      </c>
      <c r="B680" s="832" t="s">
        <v>575</v>
      </c>
      <c r="C680" s="835" t="s">
        <v>605</v>
      </c>
      <c r="D680" s="863" t="s">
        <v>606</v>
      </c>
      <c r="E680" s="835" t="s">
        <v>4728</v>
      </c>
      <c r="F680" s="863" t="s">
        <v>4729</v>
      </c>
      <c r="G680" s="835" t="s">
        <v>4858</v>
      </c>
      <c r="H680" s="835" t="s">
        <v>4859</v>
      </c>
      <c r="I680" s="849">
        <v>4186.6099008413457</v>
      </c>
      <c r="J680" s="849">
        <v>28</v>
      </c>
      <c r="K680" s="850">
        <v>138537.35074213147</v>
      </c>
    </row>
    <row r="681" spans="1:11" ht="14.4" customHeight="1" x14ac:dyDescent="0.3">
      <c r="A681" s="831" t="s">
        <v>574</v>
      </c>
      <c r="B681" s="832" t="s">
        <v>575</v>
      </c>
      <c r="C681" s="835" t="s">
        <v>605</v>
      </c>
      <c r="D681" s="863" t="s">
        <v>606</v>
      </c>
      <c r="E681" s="835" t="s">
        <v>4728</v>
      </c>
      <c r="F681" s="863" t="s">
        <v>4729</v>
      </c>
      <c r="G681" s="835" t="s">
        <v>4860</v>
      </c>
      <c r="H681" s="835" t="s">
        <v>4861</v>
      </c>
      <c r="I681" s="849">
        <v>4947.759765625</v>
      </c>
      <c r="J681" s="849">
        <v>11</v>
      </c>
      <c r="K681" s="850">
        <v>54425.3896484375</v>
      </c>
    </row>
    <row r="682" spans="1:11" ht="14.4" customHeight="1" x14ac:dyDescent="0.3">
      <c r="A682" s="831" t="s">
        <v>574</v>
      </c>
      <c r="B682" s="832" t="s">
        <v>575</v>
      </c>
      <c r="C682" s="835" t="s">
        <v>605</v>
      </c>
      <c r="D682" s="863" t="s">
        <v>606</v>
      </c>
      <c r="E682" s="835" t="s">
        <v>4728</v>
      </c>
      <c r="F682" s="863" t="s">
        <v>4729</v>
      </c>
      <c r="G682" s="835" t="s">
        <v>4862</v>
      </c>
      <c r="H682" s="835" t="s">
        <v>4863</v>
      </c>
      <c r="I682" s="849">
        <v>4485.9349121093746</v>
      </c>
      <c r="J682" s="849">
        <v>14</v>
      </c>
      <c r="K682" s="850">
        <v>69268.539306640625</v>
      </c>
    </row>
    <row r="683" spans="1:11" ht="14.4" customHeight="1" x14ac:dyDescent="0.3">
      <c r="A683" s="831" t="s">
        <v>574</v>
      </c>
      <c r="B683" s="832" t="s">
        <v>575</v>
      </c>
      <c r="C683" s="835" t="s">
        <v>605</v>
      </c>
      <c r="D683" s="863" t="s">
        <v>606</v>
      </c>
      <c r="E683" s="835" t="s">
        <v>4728</v>
      </c>
      <c r="F683" s="863" t="s">
        <v>4729</v>
      </c>
      <c r="G683" s="835" t="s">
        <v>4864</v>
      </c>
      <c r="H683" s="835" t="s">
        <v>4865</v>
      </c>
      <c r="I683" s="849">
        <v>2238.5</v>
      </c>
      <c r="J683" s="849">
        <v>3</v>
      </c>
      <c r="K683" s="850">
        <v>6715.5</v>
      </c>
    </row>
    <row r="684" spans="1:11" ht="14.4" customHeight="1" x14ac:dyDescent="0.3">
      <c r="A684" s="831" t="s">
        <v>574</v>
      </c>
      <c r="B684" s="832" t="s">
        <v>575</v>
      </c>
      <c r="C684" s="835" t="s">
        <v>605</v>
      </c>
      <c r="D684" s="863" t="s">
        <v>606</v>
      </c>
      <c r="E684" s="835" t="s">
        <v>4728</v>
      </c>
      <c r="F684" s="863" t="s">
        <v>4729</v>
      </c>
      <c r="G684" s="835" t="s">
        <v>4866</v>
      </c>
      <c r="H684" s="835" t="s">
        <v>4867</v>
      </c>
      <c r="I684" s="849">
        <v>2378.860107421875</v>
      </c>
      <c r="J684" s="849">
        <v>2</v>
      </c>
      <c r="K684" s="850">
        <v>4757.72021484375</v>
      </c>
    </row>
    <row r="685" spans="1:11" ht="14.4" customHeight="1" x14ac:dyDescent="0.3">
      <c r="A685" s="831" t="s">
        <v>574</v>
      </c>
      <c r="B685" s="832" t="s">
        <v>575</v>
      </c>
      <c r="C685" s="835" t="s">
        <v>605</v>
      </c>
      <c r="D685" s="863" t="s">
        <v>606</v>
      </c>
      <c r="E685" s="835" t="s">
        <v>4728</v>
      </c>
      <c r="F685" s="863" t="s">
        <v>4729</v>
      </c>
      <c r="G685" s="835" t="s">
        <v>4868</v>
      </c>
      <c r="H685" s="835" t="s">
        <v>4869</v>
      </c>
      <c r="I685" s="849">
        <v>2577.300048828125</v>
      </c>
      <c r="J685" s="849">
        <v>13</v>
      </c>
      <c r="K685" s="850">
        <v>33504.900146484375</v>
      </c>
    </row>
    <row r="686" spans="1:11" ht="14.4" customHeight="1" thickBot="1" x14ac:dyDescent="0.35">
      <c r="A686" s="839" t="s">
        <v>574</v>
      </c>
      <c r="B686" s="840" t="s">
        <v>575</v>
      </c>
      <c r="C686" s="843" t="s">
        <v>4049</v>
      </c>
      <c r="D686" s="864" t="s">
        <v>4050</v>
      </c>
      <c r="E686" s="843" t="s">
        <v>4728</v>
      </c>
      <c r="F686" s="864" t="s">
        <v>4729</v>
      </c>
      <c r="G686" s="843" t="s">
        <v>4870</v>
      </c>
      <c r="H686" s="843" t="s">
        <v>4871</v>
      </c>
      <c r="I686" s="851">
        <v>953.47998046875</v>
      </c>
      <c r="J686" s="851">
        <v>18</v>
      </c>
      <c r="K686" s="852">
        <v>17162.640625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119.30399999999997</v>
      </c>
      <c r="D6" s="491"/>
      <c r="E6" s="491"/>
      <c r="F6" s="490"/>
      <c r="G6" s="492">
        <f ca="1">SUM(Tabulka[05 h_vram])/2</f>
        <v>92489.8</v>
      </c>
      <c r="H6" s="491">
        <f ca="1">SUM(Tabulka[06 h_naduv])/2</f>
        <v>4787.1000000000004</v>
      </c>
      <c r="I6" s="491">
        <f ca="1">SUM(Tabulka[07 h_nadzk])/2</f>
        <v>791.5</v>
      </c>
      <c r="J6" s="490">
        <f ca="1">SUM(Tabulka[08 h_oon])/2</f>
        <v>223.5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34364</v>
      </c>
      <c r="N6" s="491">
        <f ca="1">SUM(Tabulka[12 m_oc])/2</f>
        <v>34364</v>
      </c>
      <c r="O6" s="490">
        <f ca="1">SUM(Tabulka[13 m_sk])/2</f>
        <v>32659099</v>
      </c>
      <c r="P6" s="489">
        <f ca="1">SUM(Tabulka[14_vzsk])/2</f>
        <v>20840</v>
      </c>
      <c r="Q6" s="489">
        <f ca="1">SUM(Tabulka[15_vzpl])/2</f>
        <v>49853.372434017598</v>
      </c>
      <c r="R6" s="488">
        <f ca="1">IF(Q6=0,0,P6/Q6)</f>
        <v>0.41802588235294114</v>
      </c>
      <c r="S6" s="487">
        <f ca="1">Q6-P6</f>
        <v>29013.372434017598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27.004000000000001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21752.800000000003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4364.1000000000004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14949586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33186.705767350926</v>
      </c>
      <c r="R8" s="471">
        <f ca="1">IF(Tabulka[[#This Row],[15_vzpl]]=0,"",Tabulka[[#This Row],[14_vzsk]]/Tabulka[[#This Row],[15_vzpl]])</f>
        <v>0.62796229749631816</v>
      </c>
      <c r="S8" s="470">
        <f ca="1">IF(Tabulka[[#This Row],[15_vzpl]]-Tabulka[[#This Row],[14_vzsk]]=0,"",Tabulka[[#This Row],[15_vzpl]]-Tabulka[[#This Row],[14_vzsk]])</f>
        <v>12346.705767350926</v>
      </c>
    </row>
    <row r="9" spans="1:19" x14ac:dyDescent="0.3">
      <c r="A9" s="469">
        <v>99</v>
      </c>
      <c r="B9" s="468" t="s">
        <v>4881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0.54400000000000015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175.3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136.30000000000001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219174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33186.705767350926</v>
      </c>
      <c r="R9" s="471">
        <f ca="1">IF(Tabulka[[#This Row],[15_vzpl]]=0,"",Tabulka[[#This Row],[14_vzsk]]/Tabulka[[#This Row],[15_vzpl]])</f>
        <v>0.62796229749631816</v>
      </c>
      <c r="S9" s="470">
        <f ca="1">IF(Tabulka[[#This Row],[15_vzpl]]-Tabulka[[#This Row],[14_vzsk]]=0,"",Tabulka[[#This Row],[15_vzpl]]-Tabulka[[#This Row],[14_vzsk]])</f>
        <v>12346.705767350926</v>
      </c>
    </row>
    <row r="10" spans="1:19" x14ac:dyDescent="0.3">
      <c r="A10" s="469">
        <v>100</v>
      </c>
      <c r="B10" s="468" t="s">
        <v>4882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2.2400000000000002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1913.6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337.20000000000005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385.6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826117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4883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24.22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19436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3851.6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73.600000000000009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13904295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4873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88.3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67505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21864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21864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17130340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16666.666666666668</v>
      </c>
    </row>
    <row r="13" spans="1:19" x14ac:dyDescent="0.3">
      <c r="A13" s="469">
        <v>303</v>
      </c>
      <c r="B13" s="468" t="s">
        <v>4884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36.200000000000003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27166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7570283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16666.666666666668</v>
      </c>
    </row>
    <row r="14" spans="1:19" x14ac:dyDescent="0.3">
      <c r="A14" s="469">
        <v>304</v>
      </c>
      <c r="B14" s="468" t="s">
        <v>4885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17840.75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5384427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4886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3196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1060911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4887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972819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636</v>
      </c>
      <c r="B17" s="468" t="s">
        <v>4888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4092.75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692471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4889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8925.5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1449429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4874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579173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4890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579173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301</v>
      </c>
    </row>
    <row r="22" spans="1:19" x14ac:dyDescent="0.3">
      <c r="A22" s="222" t="s">
        <v>201</v>
      </c>
    </row>
    <row r="23" spans="1:19" x14ac:dyDescent="0.3">
      <c r="A23" s="223" t="s">
        <v>271</v>
      </c>
    </row>
    <row r="24" spans="1:19" x14ac:dyDescent="0.3">
      <c r="A24" s="461" t="s">
        <v>270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4880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26.9</v>
      </c>
      <c r="F4" s="498"/>
      <c r="G4" s="498"/>
      <c r="H4" s="498"/>
      <c r="I4" s="498">
        <v>4735.2</v>
      </c>
      <c r="J4" s="498">
        <v>864.7</v>
      </c>
      <c r="K4" s="498">
        <v>110.39999999999999</v>
      </c>
      <c r="L4" s="498">
        <v>39.5</v>
      </c>
      <c r="M4" s="498"/>
      <c r="N4" s="498"/>
      <c r="O4" s="498">
        <v>12500</v>
      </c>
      <c r="P4" s="498">
        <v>12500</v>
      </c>
      <c r="Q4" s="498">
        <v>3044136</v>
      </c>
      <c r="R4" s="498"/>
      <c r="S4" s="498">
        <v>6637.3411534701854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0.8</v>
      </c>
      <c r="I5">
        <v>147.19999999999999</v>
      </c>
      <c r="J5">
        <v>23.6</v>
      </c>
      <c r="K5">
        <v>36.799999999999997</v>
      </c>
      <c r="Q5">
        <v>52947</v>
      </c>
      <c r="S5">
        <v>6637.3411534701854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1.6</v>
      </c>
      <c r="I6">
        <v>300.79999999999995</v>
      </c>
      <c r="J6">
        <v>62.1</v>
      </c>
      <c r="K6">
        <v>73.599999999999994</v>
      </c>
      <c r="Q6">
        <v>161273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24.5</v>
      </c>
      <c r="I7">
        <v>4287.2</v>
      </c>
      <c r="J7">
        <v>779</v>
      </c>
      <c r="L7">
        <v>39.5</v>
      </c>
      <c r="O7">
        <v>12500</v>
      </c>
      <c r="P7">
        <v>12500</v>
      </c>
      <c r="Q7">
        <v>2829916</v>
      </c>
    </row>
    <row r="8" spans="1:19" x14ac:dyDescent="0.3">
      <c r="A8" s="505" t="s">
        <v>215</v>
      </c>
      <c r="B8" s="504">
        <v>5</v>
      </c>
      <c r="C8">
        <v>1</v>
      </c>
      <c r="D8" t="s">
        <v>4873</v>
      </c>
      <c r="E8">
        <v>87.6</v>
      </c>
      <c r="I8">
        <v>14436.5</v>
      </c>
      <c r="J8">
        <v>423</v>
      </c>
      <c r="K8">
        <v>196</v>
      </c>
      <c r="O8">
        <v>21864</v>
      </c>
      <c r="P8">
        <v>21864</v>
      </c>
      <c r="Q8">
        <v>3450836</v>
      </c>
      <c r="S8">
        <v>3333.3333333333335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36.1</v>
      </c>
      <c r="I9">
        <v>5875.5</v>
      </c>
      <c r="J9">
        <v>179</v>
      </c>
      <c r="K9">
        <v>166</v>
      </c>
      <c r="O9">
        <v>8550</v>
      </c>
      <c r="P9">
        <v>8550</v>
      </c>
      <c r="Q9">
        <v>1540629</v>
      </c>
      <c r="S9">
        <v>3333.3333333333335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23.5</v>
      </c>
      <c r="I10">
        <v>3895.5</v>
      </c>
      <c r="J10">
        <v>80</v>
      </c>
      <c r="K10">
        <v>30</v>
      </c>
      <c r="O10">
        <v>3750</v>
      </c>
      <c r="P10">
        <v>3750</v>
      </c>
      <c r="Q10">
        <v>1080744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4</v>
      </c>
      <c r="I11">
        <v>693.5</v>
      </c>
      <c r="J11">
        <v>10</v>
      </c>
      <c r="Q11">
        <v>208633</v>
      </c>
    </row>
    <row r="12" spans="1:19" x14ac:dyDescent="0.3">
      <c r="A12" s="505" t="s">
        <v>219</v>
      </c>
      <c r="B12" s="504">
        <v>9</v>
      </c>
      <c r="C12">
        <v>1</v>
      </c>
      <c r="D12">
        <v>424</v>
      </c>
      <c r="E12">
        <v>7.5</v>
      </c>
      <c r="I12">
        <v>1312</v>
      </c>
      <c r="O12">
        <v>1164</v>
      </c>
      <c r="P12">
        <v>1164</v>
      </c>
      <c r="Q12">
        <v>189320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5</v>
      </c>
      <c r="I13">
        <v>840.75</v>
      </c>
      <c r="J13">
        <v>50</v>
      </c>
      <c r="O13">
        <v>2800</v>
      </c>
      <c r="P13">
        <v>2800</v>
      </c>
      <c r="Q13">
        <v>148061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11.5</v>
      </c>
      <c r="I14">
        <v>1819.25</v>
      </c>
      <c r="J14">
        <v>104</v>
      </c>
      <c r="O14">
        <v>5600</v>
      </c>
      <c r="P14">
        <v>5600</v>
      </c>
      <c r="Q14">
        <v>283449</v>
      </c>
    </row>
    <row r="15" spans="1:19" x14ac:dyDescent="0.3">
      <c r="A15" s="503" t="s">
        <v>222</v>
      </c>
      <c r="B15" s="502">
        <v>12</v>
      </c>
      <c r="C15">
        <v>1</v>
      </c>
      <c r="D15" t="s">
        <v>4874</v>
      </c>
      <c r="E15">
        <v>4</v>
      </c>
      <c r="I15">
        <v>560</v>
      </c>
      <c r="Q15">
        <v>118078</v>
      </c>
    </row>
    <row r="16" spans="1:19" x14ac:dyDescent="0.3">
      <c r="A16" s="501" t="s">
        <v>210</v>
      </c>
      <c r="B16" s="500">
        <v>2019</v>
      </c>
      <c r="C16">
        <v>1</v>
      </c>
      <c r="D16">
        <v>30</v>
      </c>
      <c r="E16">
        <v>4</v>
      </c>
      <c r="I16">
        <v>560</v>
      </c>
      <c r="Q16">
        <v>118078</v>
      </c>
    </row>
    <row r="17" spans="3:19" x14ac:dyDescent="0.3">
      <c r="C17" t="s">
        <v>4875</v>
      </c>
      <c r="E17">
        <v>118.5</v>
      </c>
      <c r="I17">
        <v>19731.7</v>
      </c>
      <c r="J17">
        <v>1287.7</v>
      </c>
      <c r="K17">
        <v>306.39999999999998</v>
      </c>
      <c r="L17">
        <v>39.5</v>
      </c>
      <c r="O17">
        <v>34364</v>
      </c>
      <c r="P17">
        <v>34364</v>
      </c>
      <c r="Q17">
        <v>6613050</v>
      </c>
      <c r="S17">
        <v>9970.6744868035184</v>
      </c>
    </row>
    <row r="18" spans="3:19" x14ac:dyDescent="0.3">
      <c r="C18">
        <v>2</v>
      </c>
      <c r="D18" t="s">
        <v>272</v>
      </c>
      <c r="E18">
        <v>27.5</v>
      </c>
      <c r="I18">
        <v>4096</v>
      </c>
      <c r="J18">
        <v>823.6</v>
      </c>
      <c r="K18">
        <v>64</v>
      </c>
      <c r="L18">
        <v>58</v>
      </c>
      <c r="Q18">
        <v>3005005</v>
      </c>
      <c r="S18">
        <v>6637.3411534701854</v>
      </c>
    </row>
    <row r="19" spans="3:19" x14ac:dyDescent="0.3">
      <c r="C19">
        <v>2</v>
      </c>
      <c r="D19">
        <v>99</v>
      </c>
      <c r="E19">
        <v>0.8</v>
      </c>
      <c r="I19">
        <v>128</v>
      </c>
      <c r="Q19">
        <v>35523</v>
      </c>
      <c r="S19">
        <v>6637.3411534701854</v>
      </c>
    </row>
    <row r="20" spans="3:19" x14ac:dyDescent="0.3">
      <c r="C20">
        <v>2</v>
      </c>
      <c r="D20">
        <v>100</v>
      </c>
      <c r="E20">
        <v>2.4</v>
      </c>
      <c r="I20">
        <v>384</v>
      </c>
      <c r="J20">
        <v>38.6</v>
      </c>
      <c r="K20">
        <v>64</v>
      </c>
      <c r="Q20">
        <v>147542</v>
      </c>
    </row>
    <row r="21" spans="3:19" x14ac:dyDescent="0.3">
      <c r="C21">
        <v>2</v>
      </c>
      <c r="D21">
        <v>101</v>
      </c>
      <c r="E21">
        <v>24.3</v>
      </c>
      <c r="I21">
        <v>3584</v>
      </c>
      <c r="J21">
        <v>785</v>
      </c>
      <c r="L21">
        <v>58</v>
      </c>
      <c r="Q21">
        <v>2821940</v>
      </c>
    </row>
    <row r="22" spans="3:19" x14ac:dyDescent="0.3">
      <c r="C22">
        <v>2</v>
      </c>
      <c r="D22" t="s">
        <v>4873</v>
      </c>
      <c r="E22">
        <v>87.6</v>
      </c>
      <c r="I22">
        <v>12282.25</v>
      </c>
      <c r="Q22">
        <v>3252816</v>
      </c>
      <c r="S22">
        <v>3333.3333333333335</v>
      </c>
    </row>
    <row r="23" spans="3:19" x14ac:dyDescent="0.3">
      <c r="C23">
        <v>2</v>
      </c>
      <c r="D23">
        <v>303</v>
      </c>
      <c r="E23">
        <v>36.1</v>
      </c>
      <c r="I23">
        <v>5083</v>
      </c>
      <c r="Q23">
        <v>1429631</v>
      </c>
      <c r="S23">
        <v>3333.3333333333335</v>
      </c>
    </row>
    <row r="24" spans="3:19" x14ac:dyDescent="0.3">
      <c r="C24">
        <v>2</v>
      </c>
      <c r="D24">
        <v>304</v>
      </c>
      <c r="E24">
        <v>23.5</v>
      </c>
      <c r="I24">
        <v>3108.75</v>
      </c>
      <c r="Q24">
        <v>1029722</v>
      </c>
    </row>
    <row r="25" spans="3:19" x14ac:dyDescent="0.3">
      <c r="C25">
        <v>2</v>
      </c>
      <c r="D25">
        <v>305</v>
      </c>
      <c r="E25">
        <v>4</v>
      </c>
      <c r="I25">
        <v>540</v>
      </c>
      <c r="Q25">
        <v>208496</v>
      </c>
    </row>
    <row r="26" spans="3:19" x14ac:dyDescent="0.3">
      <c r="C26">
        <v>2</v>
      </c>
      <c r="D26">
        <v>424</v>
      </c>
      <c r="E26">
        <v>7.5</v>
      </c>
      <c r="I26">
        <v>1115.5</v>
      </c>
      <c r="Q26">
        <v>179491</v>
      </c>
    </row>
    <row r="27" spans="3:19" x14ac:dyDescent="0.3">
      <c r="C27">
        <v>2</v>
      </c>
      <c r="D27">
        <v>636</v>
      </c>
      <c r="E27">
        <v>5</v>
      </c>
      <c r="I27">
        <v>749.5</v>
      </c>
      <c r="Q27">
        <v>133336</v>
      </c>
    </row>
    <row r="28" spans="3:19" x14ac:dyDescent="0.3">
      <c r="C28">
        <v>2</v>
      </c>
      <c r="D28">
        <v>642</v>
      </c>
      <c r="E28">
        <v>11.5</v>
      </c>
      <c r="I28">
        <v>1685.5</v>
      </c>
      <c r="Q28">
        <v>272140</v>
      </c>
    </row>
    <row r="29" spans="3:19" x14ac:dyDescent="0.3">
      <c r="C29">
        <v>2</v>
      </c>
      <c r="D29" t="s">
        <v>4874</v>
      </c>
      <c r="E29">
        <v>4</v>
      </c>
      <c r="I29">
        <v>600</v>
      </c>
      <c r="Q29">
        <v>114938</v>
      </c>
    </row>
    <row r="30" spans="3:19" x14ac:dyDescent="0.3">
      <c r="C30">
        <v>2</v>
      </c>
      <c r="D30">
        <v>30</v>
      </c>
      <c r="E30">
        <v>4</v>
      </c>
      <c r="I30">
        <v>600</v>
      </c>
      <c r="Q30">
        <v>114938</v>
      </c>
    </row>
    <row r="31" spans="3:19" x14ac:dyDescent="0.3">
      <c r="C31" t="s">
        <v>4876</v>
      </c>
      <c r="E31">
        <v>119.1</v>
      </c>
      <c r="I31">
        <v>16978.25</v>
      </c>
      <c r="J31">
        <v>823.6</v>
      </c>
      <c r="K31">
        <v>64</v>
      </c>
      <c r="L31">
        <v>58</v>
      </c>
      <c r="Q31">
        <v>6372759</v>
      </c>
      <c r="S31">
        <v>9970.6744868035184</v>
      </c>
    </row>
    <row r="32" spans="3:19" x14ac:dyDescent="0.3">
      <c r="C32">
        <v>3</v>
      </c>
      <c r="D32" t="s">
        <v>272</v>
      </c>
      <c r="E32">
        <v>27.3</v>
      </c>
      <c r="I32">
        <v>4125.6000000000004</v>
      </c>
      <c r="J32">
        <v>935.7</v>
      </c>
      <c r="K32">
        <v>116.80000000000001</v>
      </c>
      <c r="L32">
        <v>42</v>
      </c>
      <c r="Q32">
        <v>3047430</v>
      </c>
      <c r="R32">
        <v>3950</v>
      </c>
      <c r="S32">
        <v>6637.3411534701854</v>
      </c>
    </row>
    <row r="33" spans="3:19" x14ac:dyDescent="0.3">
      <c r="C33">
        <v>3</v>
      </c>
      <c r="D33">
        <v>99</v>
      </c>
      <c r="E33">
        <v>0.8</v>
      </c>
      <c r="I33">
        <v>128</v>
      </c>
      <c r="J33">
        <v>79.7</v>
      </c>
      <c r="K33">
        <v>32</v>
      </c>
      <c r="Q33">
        <v>71198</v>
      </c>
      <c r="R33">
        <v>3950</v>
      </c>
      <c r="S33">
        <v>6637.3411534701854</v>
      </c>
    </row>
    <row r="34" spans="3:19" x14ac:dyDescent="0.3">
      <c r="C34">
        <v>3</v>
      </c>
      <c r="D34">
        <v>100</v>
      </c>
      <c r="E34">
        <v>2.4</v>
      </c>
      <c r="I34">
        <v>364.8</v>
      </c>
      <c r="J34">
        <v>83.4</v>
      </c>
      <c r="K34">
        <v>67.2</v>
      </c>
      <c r="Q34">
        <v>172771</v>
      </c>
    </row>
    <row r="35" spans="3:19" x14ac:dyDescent="0.3">
      <c r="C35">
        <v>3</v>
      </c>
      <c r="D35">
        <v>101</v>
      </c>
      <c r="E35">
        <v>24.1</v>
      </c>
      <c r="I35">
        <v>3632.8</v>
      </c>
      <c r="J35">
        <v>772.6</v>
      </c>
      <c r="K35">
        <v>17.600000000000001</v>
      </c>
      <c r="L35">
        <v>42</v>
      </c>
      <c r="Q35">
        <v>2803461</v>
      </c>
    </row>
    <row r="36" spans="3:19" x14ac:dyDescent="0.3">
      <c r="C36">
        <v>3</v>
      </c>
      <c r="D36" t="s">
        <v>4873</v>
      </c>
      <c r="E36">
        <v>88.1</v>
      </c>
      <c r="I36">
        <v>13269.75</v>
      </c>
      <c r="Q36">
        <v>3345185</v>
      </c>
      <c r="S36">
        <v>3333.3333333333335</v>
      </c>
    </row>
    <row r="37" spans="3:19" x14ac:dyDescent="0.3">
      <c r="C37">
        <v>3</v>
      </c>
      <c r="D37">
        <v>303</v>
      </c>
      <c r="E37">
        <v>36.6</v>
      </c>
      <c r="I37">
        <v>5355.5</v>
      </c>
      <c r="Q37">
        <v>1481696</v>
      </c>
      <c r="S37">
        <v>3333.3333333333335</v>
      </c>
    </row>
    <row r="38" spans="3:19" x14ac:dyDescent="0.3">
      <c r="C38">
        <v>3</v>
      </c>
      <c r="D38">
        <v>304</v>
      </c>
      <c r="E38">
        <v>23.5</v>
      </c>
      <c r="I38">
        <v>3473</v>
      </c>
      <c r="Q38">
        <v>1047228</v>
      </c>
    </row>
    <row r="39" spans="3:19" x14ac:dyDescent="0.3">
      <c r="C39">
        <v>3</v>
      </c>
      <c r="D39">
        <v>305</v>
      </c>
      <c r="E39">
        <v>4</v>
      </c>
      <c r="I39">
        <v>629</v>
      </c>
      <c r="Q39">
        <v>210406</v>
      </c>
    </row>
    <row r="40" spans="3:19" x14ac:dyDescent="0.3">
      <c r="C40">
        <v>3</v>
      </c>
      <c r="D40">
        <v>424</v>
      </c>
      <c r="E40">
        <v>7.5</v>
      </c>
      <c r="I40">
        <v>1200.5</v>
      </c>
      <c r="Q40">
        <v>188098</v>
      </c>
    </row>
    <row r="41" spans="3:19" x14ac:dyDescent="0.3">
      <c r="C41">
        <v>3</v>
      </c>
      <c r="D41">
        <v>636</v>
      </c>
      <c r="E41">
        <v>5</v>
      </c>
      <c r="I41">
        <v>833.75</v>
      </c>
      <c r="Q41">
        <v>133745</v>
      </c>
    </row>
    <row r="42" spans="3:19" x14ac:dyDescent="0.3">
      <c r="C42">
        <v>3</v>
      </c>
      <c r="D42">
        <v>642</v>
      </c>
      <c r="E42">
        <v>11.5</v>
      </c>
      <c r="I42">
        <v>1778</v>
      </c>
      <c r="Q42">
        <v>284012</v>
      </c>
    </row>
    <row r="43" spans="3:19" x14ac:dyDescent="0.3">
      <c r="C43">
        <v>3</v>
      </c>
      <c r="D43" t="s">
        <v>4874</v>
      </c>
      <c r="E43">
        <v>4</v>
      </c>
      <c r="I43">
        <v>664</v>
      </c>
      <c r="Q43">
        <v>115213</v>
      </c>
    </row>
    <row r="44" spans="3:19" x14ac:dyDescent="0.3">
      <c r="C44">
        <v>3</v>
      </c>
      <c r="D44">
        <v>30</v>
      </c>
      <c r="E44">
        <v>4</v>
      </c>
      <c r="I44">
        <v>664</v>
      </c>
      <c r="Q44">
        <v>115213</v>
      </c>
    </row>
    <row r="45" spans="3:19" x14ac:dyDescent="0.3">
      <c r="C45" t="s">
        <v>4877</v>
      </c>
      <c r="E45">
        <v>119.4</v>
      </c>
      <c r="I45">
        <v>18059.349999999999</v>
      </c>
      <c r="J45">
        <v>935.7</v>
      </c>
      <c r="K45">
        <v>116.80000000000001</v>
      </c>
      <c r="L45">
        <v>42</v>
      </c>
      <c r="Q45">
        <v>6507828</v>
      </c>
      <c r="R45">
        <v>3950</v>
      </c>
      <c r="S45">
        <v>9970.6744868035184</v>
      </c>
    </row>
    <row r="46" spans="3:19" x14ac:dyDescent="0.3">
      <c r="C46">
        <v>4</v>
      </c>
      <c r="D46" t="s">
        <v>272</v>
      </c>
      <c r="E46">
        <v>26.66</v>
      </c>
      <c r="I46">
        <v>4456</v>
      </c>
      <c r="J46">
        <v>850.3</v>
      </c>
      <c r="K46">
        <v>138.60000000000002</v>
      </c>
      <c r="L46">
        <v>42</v>
      </c>
      <c r="Q46">
        <v>2972055</v>
      </c>
      <c r="R46">
        <v>16890</v>
      </c>
      <c r="S46">
        <v>6637.3411534701854</v>
      </c>
    </row>
    <row r="47" spans="3:19" x14ac:dyDescent="0.3">
      <c r="C47">
        <v>4</v>
      </c>
      <c r="D47">
        <v>99</v>
      </c>
      <c r="E47">
        <v>0.16</v>
      </c>
      <c r="J47">
        <v>36</v>
      </c>
      <c r="K47">
        <v>33</v>
      </c>
      <c r="Q47">
        <v>25090</v>
      </c>
      <c r="R47">
        <v>16890</v>
      </c>
      <c r="S47">
        <v>6637.3411534701854</v>
      </c>
    </row>
    <row r="48" spans="3:19" x14ac:dyDescent="0.3">
      <c r="C48">
        <v>4</v>
      </c>
      <c r="D48">
        <v>100</v>
      </c>
      <c r="E48">
        <v>2.4</v>
      </c>
      <c r="I48">
        <v>422.4</v>
      </c>
      <c r="J48">
        <v>65.3</v>
      </c>
      <c r="K48">
        <v>70.400000000000006</v>
      </c>
      <c r="Q48">
        <v>163559</v>
      </c>
    </row>
    <row r="49" spans="3:19" x14ac:dyDescent="0.3">
      <c r="C49">
        <v>4</v>
      </c>
      <c r="D49">
        <v>101</v>
      </c>
      <c r="E49">
        <v>24.1</v>
      </c>
      <c r="I49">
        <v>4033.6000000000004</v>
      </c>
      <c r="J49">
        <v>749</v>
      </c>
      <c r="K49">
        <v>35.200000000000003</v>
      </c>
      <c r="L49">
        <v>42</v>
      </c>
      <c r="Q49">
        <v>2783406</v>
      </c>
    </row>
    <row r="50" spans="3:19" x14ac:dyDescent="0.3">
      <c r="C50">
        <v>4</v>
      </c>
      <c r="D50" t="s">
        <v>4873</v>
      </c>
      <c r="E50">
        <v>89.1</v>
      </c>
      <c r="I50">
        <v>13695.75</v>
      </c>
      <c r="Q50">
        <v>3506179</v>
      </c>
      <c r="S50">
        <v>3333.3333333333335</v>
      </c>
    </row>
    <row r="51" spans="3:19" x14ac:dyDescent="0.3">
      <c r="C51">
        <v>4</v>
      </c>
      <c r="D51">
        <v>303</v>
      </c>
      <c r="E51">
        <v>36.6</v>
      </c>
      <c r="I51">
        <v>5401.5</v>
      </c>
      <c r="Q51">
        <v>1555246</v>
      </c>
      <c r="S51">
        <v>3333.3333333333335</v>
      </c>
    </row>
    <row r="52" spans="3:19" x14ac:dyDescent="0.3">
      <c r="C52">
        <v>4</v>
      </c>
      <c r="D52">
        <v>304</v>
      </c>
      <c r="E52">
        <v>24</v>
      </c>
      <c r="I52">
        <v>3698.5</v>
      </c>
      <c r="Q52">
        <v>1102208</v>
      </c>
    </row>
    <row r="53" spans="3:19" x14ac:dyDescent="0.3">
      <c r="C53">
        <v>4</v>
      </c>
      <c r="D53">
        <v>305</v>
      </c>
      <c r="E53">
        <v>4</v>
      </c>
      <c r="I53">
        <v>673.5</v>
      </c>
      <c r="Q53">
        <v>217365</v>
      </c>
    </row>
    <row r="54" spans="3:19" x14ac:dyDescent="0.3">
      <c r="C54">
        <v>4</v>
      </c>
      <c r="D54">
        <v>424</v>
      </c>
      <c r="E54">
        <v>8</v>
      </c>
      <c r="I54">
        <v>1290</v>
      </c>
      <c r="Q54">
        <v>199788</v>
      </c>
    </row>
    <row r="55" spans="3:19" x14ac:dyDescent="0.3">
      <c r="C55">
        <v>4</v>
      </c>
      <c r="D55">
        <v>636</v>
      </c>
      <c r="E55">
        <v>5</v>
      </c>
      <c r="I55">
        <v>792</v>
      </c>
      <c r="Q55">
        <v>138927</v>
      </c>
    </row>
    <row r="56" spans="3:19" x14ac:dyDescent="0.3">
      <c r="C56">
        <v>4</v>
      </c>
      <c r="D56">
        <v>642</v>
      </c>
      <c r="E56">
        <v>11.5</v>
      </c>
      <c r="I56">
        <v>1840.25</v>
      </c>
      <c r="Q56">
        <v>292645</v>
      </c>
    </row>
    <row r="57" spans="3:19" x14ac:dyDescent="0.3">
      <c r="C57">
        <v>4</v>
      </c>
      <c r="D57" t="s">
        <v>4874</v>
      </c>
      <c r="E57">
        <v>4</v>
      </c>
      <c r="I57">
        <v>688</v>
      </c>
      <c r="Q57">
        <v>115423</v>
      </c>
    </row>
    <row r="58" spans="3:19" x14ac:dyDescent="0.3">
      <c r="C58">
        <v>4</v>
      </c>
      <c r="D58">
        <v>30</v>
      </c>
      <c r="E58">
        <v>4</v>
      </c>
      <c r="I58">
        <v>688</v>
      </c>
      <c r="Q58">
        <v>115423</v>
      </c>
    </row>
    <row r="59" spans="3:19" x14ac:dyDescent="0.3">
      <c r="C59" t="s">
        <v>4878</v>
      </c>
      <c r="E59">
        <v>119.76</v>
      </c>
      <c r="I59">
        <v>18839.75</v>
      </c>
      <c r="J59">
        <v>850.3</v>
      </c>
      <c r="K59">
        <v>138.60000000000002</v>
      </c>
      <c r="L59">
        <v>42</v>
      </c>
      <c r="Q59">
        <v>6593657</v>
      </c>
      <c r="R59">
        <v>16890</v>
      </c>
      <c r="S59">
        <v>9970.6744868035184</v>
      </c>
    </row>
    <row r="60" spans="3:19" x14ac:dyDescent="0.3">
      <c r="C60">
        <v>5</v>
      </c>
      <c r="D60" t="s">
        <v>272</v>
      </c>
      <c r="E60">
        <v>26.66</v>
      </c>
      <c r="I60">
        <v>4340</v>
      </c>
      <c r="J60">
        <v>889.8</v>
      </c>
      <c r="K60">
        <v>165.70000000000002</v>
      </c>
      <c r="L60">
        <v>42</v>
      </c>
      <c r="Q60">
        <v>2880960</v>
      </c>
      <c r="S60">
        <v>6637.3411534701854</v>
      </c>
    </row>
    <row r="61" spans="3:19" x14ac:dyDescent="0.3">
      <c r="C61">
        <v>5</v>
      </c>
      <c r="D61">
        <v>99</v>
      </c>
      <c r="E61">
        <v>0.16</v>
      </c>
      <c r="J61">
        <v>36</v>
      </c>
      <c r="K61">
        <v>34.5</v>
      </c>
      <c r="Q61">
        <v>34416</v>
      </c>
      <c r="S61">
        <v>6637.3411534701854</v>
      </c>
    </row>
    <row r="62" spans="3:19" x14ac:dyDescent="0.3">
      <c r="C62">
        <v>5</v>
      </c>
      <c r="D62">
        <v>100</v>
      </c>
      <c r="E62">
        <v>2.4</v>
      </c>
      <c r="I62">
        <v>441.6</v>
      </c>
      <c r="J62">
        <v>87.8</v>
      </c>
      <c r="K62">
        <v>110.4</v>
      </c>
      <c r="Q62">
        <v>180972</v>
      </c>
    </row>
    <row r="63" spans="3:19" x14ac:dyDescent="0.3">
      <c r="C63">
        <v>5</v>
      </c>
      <c r="D63">
        <v>101</v>
      </c>
      <c r="E63">
        <v>24.1</v>
      </c>
      <c r="I63">
        <v>3898.3999999999996</v>
      </c>
      <c r="J63">
        <v>766</v>
      </c>
      <c r="K63">
        <v>20.8</v>
      </c>
      <c r="L63">
        <v>42</v>
      </c>
      <c r="Q63">
        <v>2665572</v>
      </c>
    </row>
    <row r="64" spans="3:19" x14ac:dyDescent="0.3">
      <c r="C64">
        <v>5</v>
      </c>
      <c r="D64" t="s">
        <v>4873</v>
      </c>
      <c r="E64">
        <v>89.1</v>
      </c>
      <c r="I64">
        <v>13820.75</v>
      </c>
      <c r="Q64">
        <v>3575324</v>
      </c>
      <c r="S64">
        <v>3333.3333333333335</v>
      </c>
    </row>
    <row r="65" spans="3:19" x14ac:dyDescent="0.3">
      <c r="C65">
        <v>5</v>
      </c>
      <c r="D65">
        <v>303</v>
      </c>
      <c r="E65">
        <v>35.6</v>
      </c>
      <c r="I65">
        <v>5450.5</v>
      </c>
      <c r="Q65">
        <v>1563081</v>
      </c>
      <c r="S65">
        <v>3333.3333333333335</v>
      </c>
    </row>
    <row r="66" spans="3:19" x14ac:dyDescent="0.3">
      <c r="C66">
        <v>5</v>
      </c>
      <c r="D66">
        <v>304</v>
      </c>
      <c r="E66">
        <v>24</v>
      </c>
      <c r="I66">
        <v>3665</v>
      </c>
      <c r="Q66">
        <v>1124525</v>
      </c>
    </row>
    <row r="67" spans="3:19" x14ac:dyDescent="0.3">
      <c r="C67">
        <v>5</v>
      </c>
      <c r="D67">
        <v>305</v>
      </c>
      <c r="E67">
        <v>4</v>
      </c>
      <c r="I67">
        <v>660</v>
      </c>
      <c r="Q67">
        <v>216011</v>
      </c>
    </row>
    <row r="68" spans="3:19" x14ac:dyDescent="0.3">
      <c r="C68">
        <v>5</v>
      </c>
      <c r="D68">
        <v>424</v>
      </c>
      <c r="E68">
        <v>8</v>
      </c>
      <c r="I68">
        <v>1366</v>
      </c>
      <c r="Q68">
        <v>216122</v>
      </c>
    </row>
    <row r="69" spans="3:19" x14ac:dyDescent="0.3">
      <c r="C69">
        <v>5</v>
      </c>
      <c r="D69">
        <v>636</v>
      </c>
      <c r="E69">
        <v>5</v>
      </c>
      <c r="I69">
        <v>876.75</v>
      </c>
      <c r="Q69">
        <v>138402</v>
      </c>
    </row>
    <row r="70" spans="3:19" x14ac:dyDescent="0.3">
      <c r="C70">
        <v>5</v>
      </c>
      <c r="D70">
        <v>642</v>
      </c>
      <c r="E70">
        <v>12.5</v>
      </c>
      <c r="I70">
        <v>1802.5</v>
      </c>
      <c r="Q70">
        <v>317183</v>
      </c>
    </row>
    <row r="71" spans="3:19" x14ac:dyDescent="0.3">
      <c r="C71">
        <v>5</v>
      </c>
      <c r="D71" t="s">
        <v>4874</v>
      </c>
      <c r="E71">
        <v>4</v>
      </c>
      <c r="I71">
        <v>720</v>
      </c>
      <c r="Q71">
        <v>115521</v>
      </c>
    </row>
    <row r="72" spans="3:19" x14ac:dyDescent="0.3">
      <c r="C72">
        <v>5</v>
      </c>
      <c r="D72">
        <v>30</v>
      </c>
      <c r="E72">
        <v>4</v>
      </c>
      <c r="I72">
        <v>720</v>
      </c>
      <c r="Q72">
        <v>115521</v>
      </c>
    </row>
    <row r="73" spans="3:19" x14ac:dyDescent="0.3">
      <c r="C73" t="s">
        <v>4879</v>
      </c>
      <c r="E73">
        <v>119.76</v>
      </c>
      <c r="I73">
        <v>18880.75</v>
      </c>
      <c r="J73">
        <v>889.8</v>
      </c>
      <c r="K73">
        <v>165.70000000000002</v>
      </c>
      <c r="L73">
        <v>42</v>
      </c>
      <c r="Q73">
        <v>6571805</v>
      </c>
      <c r="S73">
        <v>9970.6744868035184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4897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2229687.2700000014</v>
      </c>
      <c r="C3" s="344">
        <f t="shared" ref="C3:Z3" si="0">SUBTOTAL(9,C6:C1048576)</f>
        <v>9</v>
      </c>
      <c r="D3" s="344"/>
      <c r="E3" s="344">
        <f>SUBTOTAL(9,E6:E1048576)/4</f>
        <v>2817057.5900000012</v>
      </c>
      <c r="F3" s="344"/>
      <c r="G3" s="344">
        <f t="shared" si="0"/>
        <v>12</v>
      </c>
      <c r="H3" s="344">
        <f>SUBTOTAL(9,H6:H1048576)/4</f>
        <v>2028564.6399999992</v>
      </c>
      <c r="I3" s="347">
        <f>IF(B3&lt;&gt;0,H3/B3,"")</f>
        <v>0.909797830078654</v>
      </c>
      <c r="J3" s="345">
        <f>IF(E3&lt;&gt;0,H3/E3,"")</f>
        <v>0.72010052162263327</v>
      </c>
      <c r="K3" s="346">
        <f t="shared" si="0"/>
        <v>20097.559999999998</v>
      </c>
      <c r="L3" s="346"/>
      <c r="M3" s="344">
        <f t="shared" si="0"/>
        <v>1.3584581723207247</v>
      </c>
      <c r="N3" s="344">
        <f t="shared" si="0"/>
        <v>29588.779999999984</v>
      </c>
      <c r="O3" s="344"/>
      <c r="P3" s="344">
        <f t="shared" si="0"/>
        <v>2</v>
      </c>
      <c r="Q3" s="344">
        <f t="shared" si="0"/>
        <v>48694.159999999989</v>
      </c>
      <c r="R3" s="347">
        <f>IF(K3&lt;&gt;0,Q3/K3,"")</f>
        <v>2.4228891467421914</v>
      </c>
      <c r="S3" s="347">
        <f>IF(N3&lt;&gt;0,Q3/N3,"")</f>
        <v>1.6456967810095589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4891</v>
      </c>
      <c r="B6" s="871">
        <v>2229687.2700000009</v>
      </c>
      <c r="C6" s="872">
        <v>1</v>
      </c>
      <c r="D6" s="872">
        <v>0.79149509683967811</v>
      </c>
      <c r="E6" s="871">
        <v>2817057.5900000008</v>
      </c>
      <c r="F6" s="872">
        <v>1.2634317053799207</v>
      </c>
      <c r="G6" s="872">
        <v>1</v>
      </c>
      <c r="H6" s="871">
        <v>2028564.64</v>
      </c>
      <c r="I6" s="872">
        <v>0.90979783007865445</v>
      </c>
      <c r="J6" s="872">
        <v>0.72010052162263372</v>
      </c>
      <c r="K6" s="871">
        <v>10048.779999999999</v>
      </c>
      <c r="L6" s="872">
        <v>1</v>
      </c>
      <c r="M6" s="872">
        <v>0.67922908616036237</v>
      </c>
      <c r="N6" s="871">
        <v>14794.389999999992</v>
      </c>
      <c r="O6" s="872">
        <v>1.4722573287503551</v>
      </c>
      <c r="P6" s="872">
        <v>1</v>
      </c>
      <c r="Q6" s="871">
        <v>24347.079999999994</v>
      </c>
      <c r="R6" s="872">
        <v>2.4228891467421914</v>
      </c>
      <c r="S6" s="872">
        <v>1.6456967810095589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4892</v>
      </c>
      <c r="B7" s="874">
        <v>2053471.9500000011</v>
      </c>
      <c r="C7" s="875">
        <v>1</v>
      </c>
      <c r="D7" s="875">
        <v>0.77801625944722996</v>
      </c>
      <c r="E7" s="874">
        <v>2639368.9400000009</v>
      </c>
      <c r="F7" s="875">
        <v>1.285320181753639</v>
      </c>
      <c r="G7" s="875">
        <v>1</v>
      </c>
      <c r="H7" s="874">
        <v>1863840.64</v>
      </c>
      <c r="I7" s="875">
        <v>0.90765332343594896</v>
      </c>
      <c r="J7" s="875">
        <v>0.70616904357448385</v>
      </c>
      <c r="K7" s="874">
        <v>10048.779999999999</v>
      </c>
      <c r="L7" s="875">
        <v>1</v>
      </c>
      <c r="M7" s="875">
        <v>0.67922908616036237</v>
      </c>
      <c r="N7" s="874">
        <v>14794.389999999992</v>
      </c>
      <c r="O7" s="875">
        <v>1.4722573287503551</v>
      </c>
      <c r="P7" s="875">
        <v>1</v>
      </c>
      <c r="Q7" s="874">
        <v>24347.079999999994</v>
      </c>
      <c r="R7" s="875">
        <v>2.4228891467421914</v>
      </c>
      <c r="S7" s="875">
        <v>1.6456967810095589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4893</v>
      </c>
      <c r="B8" s="874">
        <v>176215.31999999998</v>
      </c>
      <c r="C8" s="875">
        <v>1</v>
      </c>
      <c r="D8" s="875">
        <v>0.99311681098577986</v>
      </c>
      <c r="E8" s="874">
        <v>177436.65</v>
      </c>
      <c r="F8" s="875">
        <v>1.006930895679218</v>
      </c>
      <c r="G8" s="875">
        <v>1</v>
      </c>
      <c r="H8" s="874">
        <v>159636.00000000003</v>
      </c>
      <c r="I8" s="875">
        <v>0.90591442333163796</v>
      </c>
      <c r="J8" s="875">
        <v>0.89967884312513813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4894</v>
      </c>
      <c r="B9" s="874"/>
      <c r="C9" s="875"/>
      <c r="D9" s="875"/>
      <c r="E9" s="874">
        <v>252</v>
      </c>
      <c r="F9" s="875"/>
      <c r="G9" s="875">
        <v>1</v>
      </c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4895</v>
      </c>
      <c r="B10" s="874"/>
      <c r="C10" s="875"/>
      <c r="D10" s="875"/>
      <c r="E10" s="874"/>
      <c r="F10" s="875"/>
      <c r="G10" s="875"/>
      <c r="H10" s="874">
        <v>5088</v>
      </c>
      <c r="I10" s="875"/>
      <c r="J10" s="875"/>
      <c r="K10" s="874"/>
      <c r="L10" s="875"/>
      <c r="M10" s="875"/>
      <c r="N10" s="874"/>
      <c r="O10" s="875"/>
      <c r="P10" s="875"/>
      <c r="Q10" s="874"/>
      <c r="R10" s="875"/>
      <c r="S10" s="875"/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thickBot="1" x14ac:dyDescent="0.35">
      <c r="A11" s="881" t="s">
        <v>4896</v>
      </c>
      <c r="B11" s="877"/>
      <c r="C11" s="878"/>
      <c r="D11" s="878"/>
      <c r="E11" s="877"/>
      <c r="F11" s="878"/>
      <c r="G11" s="878"/>
      <c r="H11" s="877">
        <v>0</v>
      </c>
      <c r="I11" s="878"/>
      <c r="J11" s="878"/>
      <c r="K11" s="877"/>
      <c r="L11" s="878"/>
      <c r="M11" s="878"/>
      <c r="N11" s="877"/>
      <c r="O11" s="878"/>
      <c r="P11" s="878"/>
      <c r="Q11" s="877"/>
      <c r="R11" s="878"/>
      <c r="S11" s="878"/>
      <c r="T11" s="877"/>
      <c r="U11" s="878"/>
      <c r="V11" s="878"/>
      <c r="W11" s="877"/>
      <c r="X11" s="878"/>
      <c r="Y11" s="878"/>
      <c r="Z11" s="877"/>
      <c r="AA11" s="878"/>
      <c r="AB11" s="879"/>
    </row>
    <row r="12" spans="1:28" ht="14.4" customHeight="1" thickBot="1" x14ac:dyDescent="0.35"/>
    <row r="13" spans="1:28" ht="14.4" customHeight="1" x14ac:dyDescent="0.3">
      <c r="A13" s="870" t="s">
        <v>596</v>
      </c>
      <c r="B13" s="871"/>
      <c r="C13" s="872"/>
      <c r="D13" s="872"/>
      <c r="E13" s="871">
        <v>252</v>
      </c>
      <c r="F13" s="872"/>
      <c r="G13" s="872">
        <v>1</v>
      </c>
      <c r="H13" s="871"/>
      <c r="I13" s="872"/>
      <c r="J13" s="873"/>
    </row>
    <row r="14" spans="1:28" ht="14.4" customHeight="1" x14ac:dyDescent="0.3">
      <c r="A14" s="880" t="s">
        <v>4898</v>
      </c>
      <c r="B14" s="874"/>
      <c r="C14" s="875"/>
      <c r="D14" s="875"/>
      <c r="E14" s="874">
        <v>252</v>
      </c>
      <c r="F14" s="875"/>
      <c r="G14" s="875">
        <v>1</v>
      </c>
      <c r="H14" s="874"/>
      <c r="I14" s="875"/>
      <c r="J14" s="876"/>
    </row>
    <row r="15" spans="1:28" ht="14.4" customHeight="1" x14ac:dyDescent="0.3">
      <c r="A15" s="882" t="s">
        <v>599</v>
      </c>
      <c r="B15" s="883">
        <v>1819359.9400000018</v>
      </c>
      <c r="C15" s="884">
        <v>1</v>
      </c>
      <c r="D15" s="884">
        <v>0.81642421234027041</v>
      </c>
      <c r="E15" s="883">
        <v>2228449.2700000014</v>
      </c>
      <c r="F15" s="884">
        <v>1.224853433894999</v>
      </c>
      <c r="G15" s="884">
        <v>1</v>
      </c>
      <c r="H15" s="883">
        <v>1986512.3299999989</v>
      </c>
      <c r="I15" s="884">
        <v>1.091874282996468</v>
      </c>
      <c r="J15" s="885">
        <v>0.89143260146998893</v>
      </c>
    </row>
    <row r="16" spans="1:28" ht="14.4" customHeight="1" x14ac:dyDescent="0.3">
      <c r="A16" s="880" t="s">
        <v>4899</v>
      </c>
      <c r="B16" s="874">
        <v>23883</v>
      </c>
      <c r="C16" s="875">
        <v>1</v>
      </c>
      <c r="D16" s="875">
        <v>1.1189042487253451</v>
      </c>
      <c r="E16" s="874">
        <v>21344.989999999998</v>
      </c>
      <c r="F16" s="875">
        <v>0.89373152451534554</v>
      </c>
      <c r="G16" s="875">
        <v>1</v>
      </c>
      <c r="H16" s="874">
        <v>27032.66</v>
      </c>
      <c r="I16" s="875">
        <v>1.1318787422015659</v>
      </c>
      <c r="J16" s="876">
        <v>1.2664639336912316</v>
      </c>
    </row>
    <row r="17" spans="1:10" ht="14.4" customHeight="1" x14ac:dyDescent="0.3">
      <c r="A17" s="880" t="s">
        <v>4898</v>
      </c>
      <c r="B17" s="874">
        <v>1795476.9400000018</v>
      </c>
      <c r="C17" s="875">
        <v>1</v>
      </c>
      <c r="D17" s="875">
        <v>0.81349891632669069</v>
      </c>
      <c r="E17" s="874">
        <v>2207104.2800000012</v>
      </c>
      <c r="F17" s="875">
        <v>1.229257937448085</v>
      </c>
      <c r="G17" s="875">
        <v>1</v>
      </c>
      <c r="H17" s="874">
        <v>1959479.669999999</v>
      </c>
      <c r="I17" s="875">
        <v>1.0913421533556409</v>
      </c>
      <c r="J17" s="876">
        <v>0.88780565909645104</v>
      </c>
    </row>
    <row r="18" spans="1:10" ht="14.4" customHeight="1" x14ac:dyDescent="0.3">
      <c r="A18" s="882" t="s">
        <v>608</v>
      </c>
      <c r="B18" s="883">
        <v>410327.33</v>
      </c>
      <c r="C18" s="884">
        <v>1</v>
      </c>
      <c r="D18" s="884">
        <v>0.69741297246539313</v>
      </c>
      <c r="E18" s="883">
        <v>588356.31999999995</v>
      </c>
      <c r="F18" s="884">
        <v>1.4338706612596337</v>
      </c>
      <c r="G18" s="884">
        <v>1</v>
      </c>
      <c r="H18" s="883">
        <v>36964.31</v>
      </c>
      <c r="I18" s="884">
        <v>9.008493292416081E-2</v>
      </c>
      <c r="J18" s="885">
        <v>6.2826400844984545E-2</v>
      </c>
    </row>
    <row r="19" spans="1:10" ht="14.4" customHeight="1" x14ac:dyDescent="0.3">
      <c r="A19" s="880" t="s">
        <v>4899</v>
      </c>
      <c r="B19" s="874">
        <v>1934.3400000000001</v>
      </c>
      <c r="C19" s="875">
        <v>1</v>
      </c>
      <c r="D19" s="875">
        <v>1.2188657844990549</v>
      </c>
      <c r="E19" s="874">
        <v>1587</v>
      </c>
      <c r="F19" s="875">
        <v>0.82043487701231421</v>
      </c>
      <c r="G19" s="875">
        <v>1</v>
      </c>
      <c r="H19" s="874"/>
      <c r="I19" s="875"/>
      <c r="J19" s="876"/>
    </row>
    <row r="20" spans="1:10" ht="14.4" customHeight="1" x14ac:dyDescent="0.3">
      <c r="A20" s="880" t="s">
        <v>4898</v>
      </c>
      <c r="B20" s="874">
        <v>408392.99</v>
      </c>
      <c r="C20" s="875">
        <v>1</v>
      </c>
      <c r="D20" s="875">
        <v>0.69600263013069608</v>
      </c>
      <c r="E20" s="874">
        <v>586769.31999999995</v>
      </c>
      <c r="F20" s="875">
        <v>1.4367761797282563</v>
      </c>
      <c r="G20" s="875">
        <v>1</v>
      </c>
      <c r="H20" s="874">
        <v>36964.31</v>
      </c>
      <c r="I20" s="875">
        <v>9.0511617253763332E-2</v>
      </c>
      <c r="J20" s="876">
        <v>6.2996323666002177E-2</v>
      </c>
    </row>
    <row r="21" spans="1:10" ht="14.4" customHeight="1" x14ac:dyDescent="0.3">
      <c r="A21" s="882" t="s">
        <v>4900</v>
      </c>
      <c r="B21" s="883"/>
      <c r="C21" s="884"/>
      <c r="D21" s="884"/>
      <c r="E21" s="883"/>
      <c r="F21" s="884"/>
      <c r="G21" s="884"/>
      <c r="H21" s="883">
        <v>5088</v>
      </c>
      <c r="I21" s="884"/>
      <c r="J21" s="885"/>
    </row>
    <row r="22" spans="1:10" ht="14.4" customHeight="1" x14ac:dyDescent="0.3">
      <c r="A22" s="880" t="s">
        <v>4899</v>
      </c>
      <c r="B22" s="874"/>
      <c r="C22" s="875"/>
      <c r="D22" s="875"/>
      <c r="E22" s="874"/>
      <c r="F22" s="875"/>
      <c r="G22" s="875"/>
      <c r="H22" s="874">
        <v>4406</v>
      </c>
      <c r="I22" s="875"/>
      <c r="J22" s="876"/>
    </row>
    <row r="23" spans="1:10" ht="14.4" customHeight="1" thickBot="1" x14ac:dyDescent="0.35">
      <c r="A23" s="881" t="s">
        <v>4898</v>
      </c>
      <c r="B23" s="877"/>
      <c r="C23" s="878"/>
      <c r="D23" s="878"/>
      <c r="E23" s="877"/>
      <c r="F23" s="878"/>
      <c r="G23" s="878"/>
      <c r="H23" s="877">
        <v>682</v>
      </c>
      <c r="I23" s="878"/>
      <c r="J23" s="879"/>
    </row>
    <row r="24" spans="1:10" ht="14.4" customHeight="1" x14ac:dyDescent="0.3">
      <c r="A24" s="804" t="s">
        <v>301</v>
      </c>
    </row>
    <row r="25" spans="1:10" ht="14.4" customHeight="1" x14ac:dyDescent="0.3">
      <c r="A25" s="805" t="s">
        <v>2062</v>
      </c>
    </row>
    <row r="26" spans="1:10" ht="14.4" customHeight="1" x14ac:dyDescent="0.3">
      <c r="A26" s="804" t="s">
        <v>4901</v>
      </c>
    </row>
    <row r="27" spans="1:10" ht="14.4" customHeight="1" x14ac:dyDescent="0.3">
      <c r="A27" s="804" t="s">
        <v>4902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7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4930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18709</v>
      </c>
      <c r="C3" s="404">
        <f t="shared" si="0"/>
        <v>20701</v>
      </c>
      <c r="D3" s="438">
        <f t="shared" si="0"/>
        <v>17546</v>
      </c>
      <c r="E3" s="346">
        <f t="shared" si="0"/>
        <v>2229687.2700000005</v>
      </c>
      <c r="F3" s="344">
        <f t="shared" si="0"/>
        <v>2817057.59</v>
      </c>
      <c r="G3" s="405">
        <f t="shared" si="0"/>
        <v>2028564.64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2064</v>
      </c>
      <c r="B6" s="225">
        <v>707</v>
      </c>
      <c r="C6" s="225">
        <v>977</v>
      </c>
      <c r="D6" s="225">
        <v>686</v>
      </c>
      <c r="E6" s="887">
        <v>119045.67</v>
      </c>
      <c r="F6" s="887">
        <v>175316.66</v>
      </c>
      <c r="G6" s="888">
        <v>88566.66</v>
      </c>
    </row>
    <row r="7" spans="1:7" ht="14.4" customHeight="1" x14ac:dyDescent="0.3">
      <c r="A7" s="857" t="s">
        <v>2065</v>
      </c>
      <c r="B7" s="849">
        <v>36</v>
      </c>
      <c r="C7" s="849">
        <v>44</v>
      </c>
      <c r="D7" s="849">
        <v>53</v>
      </c>
      <c r="E7" s="889">
        <v>3453</v>
      </c>
      <c r="F7" s="889">
        <v>5988</v>
      </c>
      <c r="G7" s="890">
        <v>4640.01</v>
      </c>
    </row>
    <row r="8" spans="1:7" ht="14.4" customHeight="1" x14ac:dyDescent="0.3">
      <c r="A8" s="857" t="s">
        <v>4903</v>
      </c>
      <c r="B8" s="849"/>
      <c r="C8" s="849"/>
      <c r="D8" s="849">
        <v>13</v>
      </c>
      <c r="E8" s="889"/>
      <c r="F8" s="889"/>
      <c r="G8" s="890">
        <v>1339.3300000000002</v>
      </c>
    </row>
    <row r="9" spans="1:7" ht="14.4" customHeight="1" x14ac:dyDescent="0.3">
      <c r="A9" s="857" t="s">
        <v>4899</v>
      </c>
      <c r="B9" s="849">
        <v>432</v>
      </c>
      <c r="C9" s="849">
        <v>394</v>
      </c>
      <c r="D9" s="849">
        <v>439</v>
      </c>
      <c r="E9" s="889">
        <v>25817.34</v>
      </c>
      <c r="F9" s="889">
        <v>22931.989999999998</v>
      </c>
      <c r="G9" s="890">
        <v>31438.66</v>
      </c>
    </row>
    <row r="10" spans="1:7" ht="14.4" customHeight="1" x14ac:dyDescent="0.3">
      <c r="A10" s="857" t="s">
        <v>4904</v>
      </c>
      <c r="B10" s="849">
        <v>6</v>
      </c>
      <c r="C10" s="849"/>
      <c r="D10" s="849"/>
      <c r="E10" s="889">
        <v>222</v>
      </c>
      <c r="F10" s="889"/>
      <c r="G10" s="890"/>
    </row>
    <row r="11" spans="1:7" ht="14.4" customHeight="1" x14ac:dyDescent="0.3">
      <c r="A11" s="857" t="s">
        <v>4905</v>
      </c>
      <c r="B11" s="849"/>
      <c r="C11" s="849"/>
      <c r="D11" s="849">
        <v>1</v>
      </c>
      <c r="E11" s="889"/>
      <c r="F11" s="889"/>
      <c r="G11" s="890">
        <v>38</v>
      </c>
    </row>
    <row r="12" spans="1:7" ht="14.4" customHeight="1" x14ac:dyDescent="0.3">
      <c r="A12" s="857" t="s">
        <v>4906</v>
      </c>
      <c r="B12" s="849">
        <v>19</v>
      </c>
      <c r="C12" s="849"/>
      <c r="D12" s="849"/>
      <c r="E12" s="889">
        <v>2153.3200000000002</v>
      </c>
      <c r="F12" s="889"/>
      <c r="G12" s="890"/>
    </row>
    <row r="13" spans="1:7" ht="14.4" customHeight="1" x14ac:dyDescent="0.3">
      <c r="A13" s="857" t="s">
        <v>4907</v>
      </c>
      <c r="B13" s="849"/>
      <c r="C13" s="849">
        <v>5</v>
      </c>
      <c r="D13" s="849"/>
      <c r="E13" s="889"/>
      <c r="F13" s="889">
        <v>185</v>
      </c>
      <c r="G13" s="890"/>
    </row>
    <row r="14" spans="1:7" ht="14.4" customHeight="1" x14ac:dyDescent="0.3">
      <c r="A14" s="857" t="s">
        <v>2067</v>
      </c>
      <c r="B14" s="849">
        <v>1289</v>
      </c>
      <c r="C14" s="849">
        <v>1076</v>
      </c>
      <c r="D14" s="849">
        <v>1027</v>
      </c>
      <c r="E14" s="889">
        <v>118935.67</v>
      </c>
      <c r="F14" s="889">
        <v>98930.33</v>
      </c>
      <c r="G14" s="890">
        <v>94368.66</v>
      </c>
    </row>
    <row r="15" spans="1:7" ht="14.4" customHeight="1" x14ac:dyDescent="0.3">
      <c r="A15" s="857" t="s">
        <v>4908</v>
      </c>
      <c r="B15" s="849"/>
      <c r="C15" s="849">
        <v>11</v>
      </c>
      <c r="D15" s="849"/>
      <c r="E15" s="889"/>
      <c r="F15" s="889">
        <v>1719</v>
      </c>
      <c r="G15" s="890"/>
    </row>
    <row r="16" spans="1:7" ht="14.4" customHeight="1" x14ac:dyDescent="0.3">
      <c r="A16" s="857" t="s">
        <v>2068</v>
      </c>
      <c r="B16" s="849">
        <v>783</v>
      </c>
      <c r="C16" s="849">
        <v>698</v>
      </c>
      <c r="D16" s="849">
        <v>634</v>
      </c>
      <c r="E16" s="889">
        <v>75215.34</v>
      </c>
      <c r="F16" s="889">
        <v>79753.34</v>
      </c>
      <c r="G16" s="890">
        <v>65701</v>
      </c>
    </row>
    <row r="17" spans="1:7" ht="14.4" customHeight="1" x14ac:dyDescent="0.3">
      <c r="A17" s="857" t="s">
        <v>2069</v>
      </c>
      <c r="B17" s="849">
        <v>609</v>
      </c>
      <c r="C17" s="849">
        <v>40</v>
      </c>
      <c r="D17" s="849">
        <v>854</v>
      </c>
      <c r="E17" s="889">
        <v>56588.34</v>
      </c>
      <c r="F17" s="889">
        <v>4227</v>
      </c>
      <c r="G17" s="890">
        <v>107717</v>
      </c>
    </row>
    <row r="18" spans="1:7" ht="14.4" customHeight="1" x14ac:dyDescent="0.3">
      <c r="A18" s="857" t="s">
        <v>4909</v>
      </c>
      <c r="B18" s="849">
        <v>12</v>
      </c>
      <c r="C18" s="849">
        <v>9</v>
      </c>
      <c r="D18" s="849">
        <v>8</v>
      </c>
      <c r="E18" s="889">
        <v>1686.67</v>
      </c>
      <c r="F18" s="889">
        <v>1018.34</v>
      </c>
      <c r="G18" s="890">
        <v>2246.66</v>
      </c>
    </row>
    <row r="19" spans="1:7" ht="14.4" customHeight="1" x14ac:dyDescent="0.3">
      <c r="A19" s="857" t="s">
        <v>4910</v>
      </c>
      <c r="B19" s="849">
        <v>1105</v>
      </c>
      <c r="C19" s="849">
        <v>2657</v>
      </c>
      <c r="D19" s="849"/>
      <c r="E19" s="889">
        <v>91722.67</v>
      </c>
      <c r="F19" s="889">
        <v>271741</v>
      </c>
      <c r="G19" s="890"/>
    </row>
    <row r="20" spans="1:7" ht="14.4" customHeight="1" x14ac:dyDescent="0.3">
      <c r="A20" s="857" t="s">
        <v>4911</v>
      </c>
      <c r="B20" s="849">
        <v>9</v>
      </c>
      <c r="C20" s="849"/>
      <c r="D20" s="849"/>
      <c r="E20" s="889">
        <v>628.66</v>
      </c>
      <c r="F20" s="889"/>
      <c r="G20" s="890"/>
    </row>
    <row r="21" spans="1:7" ht="14.4" customHeight="1" x14ac:dyDescent="0.3">
      <c r="A21" s="857" t="s">
        <v>4912</v>
      </c>
      <c r="B21" s="849">
        <v>2</v>
      </c>
      <c r="C21" s="849"/>
      <c r="D21" s="849"/>
      <c r="E21" s="889">
        <v>74</v>
      </c>
      <c r="F21" s="889"/>
      <c r="G21" s="890"/>
    </row>
    <row r="22" spans="1:7" ht="14.4" customHeight="1" x14ac:dyDescent="0.3">
      <c r="A22" s="857" t="s">
        <v>2070</v>
      </c>
      <c r="B22" s="849">
        <v>335</v>
      </c>
      <c r="C22" s="849">
        <v>341</v>
      </c>
      <c r="D22" s="849">
        <v>371</v>
      </c>
      <c r="E22" s="889">
        <v>41500.320000000007</v>
      </c>
      <c r="F22" s="889">
        <v>38840</v>
      </c>
      <c r="G22" s="890">
        <v>38890.339999999997</v>
      </c>
    </row>
    <row r="23" spans="1:7" ht="14.4" customHeight="1" x14ac:dyDescent="0.3">
      <c r="A23" s="857" t="s">
        <v>4913</v>
      </c>
      <c r="B23" s="849"/>
      <c r="C23" s="849">
        <v>3</v>
      </c>
      <c r="D23" s="849"/>
      <c r="E23" s="889"/>
      <c r="F23" s="889">
        <v>111</v>
      </c>
      <c r="G23" s="890"/>
    </row>
    <row r="24" spans="1:7" ht="14.4" customHeight="1" x14ac:dyDescent="0.3">
      <c r="A24" s="857" t="s">
        <v>2071</v>
      </c>
      <c r="B24" s="849">
        <v>1661</v>
      </c>
      <c r="C24" s="849">
        <v>1399</v>
      </c>
      <c r="D24" s="849">
        <v>672</v>
      </c>
      <c r="E24" s="889">
        <v>306814.33</v>
      </c>
      <c r="F24" s="889">
        <v>312972.33</v>
      </c>
      <c r="G24" s="890">
        <v>67685.320000000007</v>
      </c>
    </row>
    <row r="25" spans="1:7" ht="14.4" customHeight="1" x14ac:dyDescent="0.3">
      <c r="A25" s="857" t="s">
        <v>4914</v>
      </c>
      <c r="B25" s="849"/>
      <c r="C25" s="849"/>
      <c r="D25" s="849">
        <v>10</v>
      </c>
      <c r="E25" s="889"/>
      <c r="F25" s="889"/>
      <c r="G25" s="890">
        <v>831.67000000000007</v>
      </c>
    </row>
    <row r="26" spans="1:7" ht="14.4" customHeight="1" x14ac:dyDescent="0.3">
      <c r="A26" s="857" t="s">
        <v>2072</v>
      </c>
      <c r="B26" s="849">
        <v>383</v>
      </c>
      <c r="C26" s="849">
        <v>226</v>
      </c>
      <c r="D26" s="849">
        <v>414</v>
      </c>
      <c r="E26" s="889">
        <v>33346.009999999995</v>
      </c>
      <c r="F26" s="889">
        <v>22263.33</v>
      </c>
      <c r="G26" s="890">
        <v>28957.67</v>
      </c>
    </row>
    <row r="27" spans="1:7" ht="14.4" customHeight="1" x14ac:dyDescent="0.3">
      <c r="A27" s="857" t="s">
        <v>4915</v>
      </c>
      <c r="B27" s="849"/>
      <c r="C27" s="849">
        <v>1</v>
      </c>
      <c r="D27" s="849"/>
      <c r="E27" s="889"/>
      <c r="F27" s="889">
        <v>37</v>
      </c>
      <c r="G27" s="890"/>
    </row>
    <row r="28" spans="1:7" ht="14.4" customHeight="1" x14ac:dyDescent="0.3">
      <c r="A28" s="857" t="s">
        <v>2073</v>
      </c>
      <c r="B28" s="849">
        <v>921</v>
      </c>
      <c r="C28" s="849">
        <v>1045</v>
      </c>
      <c r="D28" s="849">
        <v>984</v>
      </c>
      <c r="E28" s="889">
        <v>77082.320000000007</v>
      </c>
      <c r="F28" s="889">
        <v>94036</v>
      </c>
      <c r="G28" s="890">
        <v>86106</v>
      </c>
    </row>
    <row r="29" spans="1:7" ht="14.4" customHeight="1" x14ac:dyDescent="0.3">
      <c r="A29" s="857" t="s">
        <v>2075</v>
      </c>
      <c r="B29" s="849">
        <v>434</v>
      </c>
      <c r="C29" s="849">
        <v>606</v>
      </c>
      <c r="D29" s="849">
        <v>453</v>
      </c>
      <c r="E29" s="889">
        <v>48949.33</v>
      </c>
      <c r="F29" s="889">
        <v>67467.67</v>
      </c>
      <c r="G29" s="890">
        <v>60643</v>
      </c>
    </row>
    <row r="30" spans="1:7" ht="14.4" customHeight="1" x14ac:dyDescent="0.3">
      <c r="A30" s="857" t="s">
        <v>4916</v>
      </c>
      <c r="B30" s="849">
        <v>6</v>
      </c>
      <c r="C30" s="849"/>
      <c r="D30" s="849"/>
      <c r="E30" s="889">
        <v>554.33000000000004</v>
      </c>
      <c r="F30" s="889"/>
      <c r="G30" s="890"/>
    </row>
    <row r="31" spans="1:7" ht="14.4" customHeight="1" x14ac:dyDescent="0.3">
      <c r="A31" s="857" t="s">
        <v>4917</v>
      </c>
      <c r="B31" s="849"/>
      <c r="C31" s="849"/>
      <c r="D31" s="849">
        <v>6</v>
      </c>
      <c r="E31" s="889"/>
      <c r="F31" s="889"/>
      <c r="G31" s="890">
        <v>228</v>
      </c>
    </row>
    <row r="32" spans="1:7" ht="14.4" customHeight="1" x14ac:dyDescent="0.3">
      <c r="A32" s="857" t="s">
        <v>2076</v>
      </c>
      <c r="B32" s="849"/>
      <c r="C32" s="849"/>
      <c r="D32" s="849">
        <v>1</v>
      </c>
      <c r="E32" s="889"/>
      <c r="F32" s="889"/>
      <c r="G32" s="890">
        <v>38</v>
      </c>
    </row>
    <row r="33" spans="1:7" ht="14.4" customHeight="1" x14ac:dyDescent="0.3">
      <c r="A33" s="857" t="s">
        <v>4918</v>
      </c>
      <c r="B33" s="849"/>
      <c r="C33" s="849">
        <v>14</v>
      </c>
      <c r="D33" s="849"/>
      <c r="E33" s="889"/>
      <c r="F33" s="889">
        <v>518</v>
      </c>
      <c r="G33" s="890"/>
    </row>
    <row r="34" spans="1:7" ht="14.4" customHeight="1" x14ac:dyDescent="0.3">
      <c r="A34" s="857" t="s">
        <v>4919</v>
      </c>
      <c r="B34" s="849"/>
      <c r="C34" s="849">
        <v>4</v>
      </c>
      <c r="D34" s="849"/>
      <c r="E34" s="889"/>
      <c r="F34" s="889">
        <v>194</v>
      </c>
      <c r="G34" s="890"/>
    </row>
    <row r="35" spans="1:7" ht="14.4" customHeight="1" x14ac:dyDescent="0.3">
      <c r="A35" s="857" t="s">
        <v>2077</v>
      </c>
      <c r="B35" s="849"/>
      <c r="C35" s="849">
        <v>328</v>
      </c>
      <c r="D35" s="849">
        <v>31</v>
      </c>
      <c r="E35" s="889"/>
      <c r="F35" s="889">
        <v>29653.33</v>
      </c>
      <c r="G35" s="890">
        <v>3965.34</v>
      </c>
    </row>
    <row r="36" spans="1:7" ht="14.4" customHeight="1" x14ac:dyDescent="0.3">
      <c r="A36" s="857" t="s">
        <v>2078</v>
      </c>
      <c r="B36" s="849">
        <v>543</v>
      </c>
      <c r="C36" s="849">
        <v>512</v>
      </c>
      <c r="D36" s="849">
        <v>539</v>
      </c>
      <c r="E36" s="889">
        <v>106311.65000000001</v>
      </c>
      <c r="F36" s="889">
        <v>97925.650000000009</v>
      </c>
      <c r="G36" s="890">
        <v>99298.32</v>
      </c>
    </row>
    <row r="37" spans="1:7" ht="14.4" customHeight="1" x14ac:dyDescent="0.3">
      <c r="A37" s="857" t="s">
        <v>4920</v>
      </c>
      <c r="B37" s="849">
        <v>29</v>
      </c>
      <c r="C37" s="849"/>
      <c r="D37" s="849"/>
      <c r="E37" s="889">
        <v>3084.99</v>
      </c>
      <c r="F37" s="889"/>
      <c r="G37" s="890"/>
    </row>
    <row r="38" spans="1:7" ht="14.4" customHeight="1" x14ac:dyDescent="0.3">
      <c r="A38" s="857" t="s">
        <v>2079</v>
      </c>
      <c r="B38" s="849">
        <v>569</v>
      </c>
      <c r="C38" s="849">
        <v>719</v>
      </c>
      <c r="D38" s="849">
        <v>707</v>
      </c>
      <c r="E38" s="889">
        <v>59697.33</v>
      </c>
      <c r="F38" s="889">
        <v>94508.66</v>
      </c>
      <c r="G38" s="890">
        <v>86385.34</v>
      </c>
    </row>
    <row r="39" spans="1:7" ht="14.4" customHeight="1" x14ac:dyDescent="0.3">
      <c r="A39" s="857" t="s">
        <v>2080</v>
      </c>
      <c r="B39" s="849"/>
      <c r="C39" s="849"/>
      <c r="D39" s="849">
        <v>2</v>
      </c>
      <c r="E39" s="889"/>
      <c r="F39" s="889"/>
      <c r="G39" s="890">
        <v>682</v>
      </c>
    </row>
    <row r="40" spans="1:7" ht="14.4" customHeight="1" x14ac:dyDescent="0.3">
      <c r="A40" s="857" t="s">
        <v>2081</v>
      </c>
      <c r="B40" s="849">
        <v>476</v>
      </c>
      <c r="C40" s="849">
        <v>603</v>
      </c>
      <c r="D40" s="849">
        <v>505</v>
      </c>
      <c r="E40" s="889">
        <v>87945.329999999987</v>
      </c>
      <c r="F40" s="889">
        <v>107236</v>
      </c>
      <c r="G40" s="890">
        <v>88750.34</v>
      </c>
    </row>
    <row r="41" spans="1:7" ht="14.4" customHeight="1" x14ac:dyDescent="0.3">
      <c r="A41" s="857" t="s">
        <v>2082</v>
      </c>
      <c r="B41" s="849"/>
      <c r="C41" s="849"/>
      <c r="D41" s="849">
        <v>1931</v>
      </c>
      <c r="E41" s="889"/>
      <c r="F41" s="889"/>
      <c r="G41" s="890">
        <v>181903.34000000003</v>
      </c>
    </row>
    <row r="42" spans="1:7" ht="14.4" customHeight="1" x14ac:dyDescent="0.3">
      <c r="A42" s="857" t="s">
        <v>2083</v>
      </c>
      <c r="B42" s="849">
        <v>8</v>
      </c>
      <c r="C42" s="849">
        <v>5</v>
      </c>
      <c r="D42" s="849">
        <v>22</v>
      </c>
      <c r="E42" s="889">
        <v>1012.3200000000002</v>
      </c>
      <c r="F42" s="889">
        <v>528.67000000000007</v>
      </c>
      <c r="G42" s="890">
        <v>3014</v>
      </c>
    </row>
    <row r="43" spans="1:7" ht="14.4" customHeight="1" x14ac:dyDescent="0.3">
      <c r="A43" s="857" t="s">
        <v>2084</v>
      </c>
      <c r="B43" s="849">
        <v>6</v>
      </c>
      <c r="C43" s="849"/>
      <c r="D43" s="849">
        <v>1</v>
      </c>
      <c r="E43" s="889">
        <v>222</v>
      </c>
      <c r="F43" s="889"/>
      <c r="G43" s="890">
        <v>38</v>
      </c>
    </row>
    <row r="44" spans="1:7" ht="14.4" customHeight="1" x14ac:dyDescent="0.3">
      <c r="A44" s="857" t="s">
        <v>2085</v>
      </c>
      <c r="B44" s="849">
        <v>789</v>
      </c>
      <c r="C44" s="849">
        <v>683</v>
      </c>
      <c r="D44" s="849">
        <v>443</v>
      </c>
      <c r="E44" s="889">
        <v>67485</v>
      </c>
      <c r="F44" s="889">
        <v>68704.67</v>
      </c>
      <c r="G44" s="890">
        <v>40489.68</v>
      </c>
    </row>
    <row r="45" spans="1:7" ht="14.4" customHeight="1" x14ac:dyDescent="0.3">
      <c r="A45" s="857" t="s">
        <v>4921</v>
      </c>
      <c r="B45" s="849">
        <v>6</v>
      </c>
      <c r="C45" s="849">
        <v>75</v>
      </c>
      <c r="D45" s="849"/>
      <c r="E45" s="889">
        <v>1426.33</v>
      </c>
      <c r="F45" s="889">
        <v>7874.67</v>
      </c>
      <c r="G45" s="890"/>
    </row>
    <row r="46" spans="1:7" ht="14.4" customHeight="1" x14ac:dyDescent="0.3">
      <c r="A46" s="857" t="s">
        <v>2086</v>
      </c>
      <c r="B46" s="849">
        <v>525</v>
      </c>
      <c r="C46" s="849">
        <v>470</v>
      </c>
      <c r="D46" s="849">
        <v>571</v>
      </c>
      <c r="E46" s="889">
        <v>41840.009999999995</v>
      </c>
      <c r="F46" s="889">
        <v>55852.650000000009</v>
      </c>
      <c r="G46" s="890">
        <v>72578.66</v>
      </c>
    </row>
    <row r="47" spans="1:7" ht="14.4" customHeight="1" x14ac:dyDescent="0.3">
      <c r="A47" s="857" t="s">
        <v>2087</v>
      </c>
      <c r="B47" s="849">
        <v>434</v>
      </c>
      <c r="C47" s="849">
        <v>464</v>
      </c>
      <c r="D47" s="849">
        <v>410</v>
      </c>
      <c r="E47" s="889">
        <v>35922.67</v>
      </c>
      <c r="F47" s="889">
        <v>47662.67</v>
      </c>
      <c r="G47" s="890">
        <v>36346.679999999993</v>
      </c>
    </row>
    <row r="48" spans="1:7" ht="14.4" customHeight="1" x14ac:dyDescent="0.3">
      <c r="A48" s="857" t="s">
        <v>2088</v>
      </c>
      <c r="B48" s="849">
        <v>49</v>
      </c>
      <c r="C48" s="849"/>
      <c r="D48" s="849">
        <v>5</v>
      </c>
      <c r="E48" s="889">
        <v>5158.33</v>
      </c>
      <c r="F48" s="889"/>
      <c r="G48" s="890">
        <v>401.33</v>
      </c>
    </row>
    <row r="49" spans="1:7" ht="14.4" customHeight="1" x14ac:dyDescent="0.3">
      <c r="A49" s="857" t="s">
        <v>4922</v>
      </c>
      <c r="B49" s="849"/>
      <c r="C49" s="849">
        <v>1</v>
      </c>
      <c r="D49" s="849"/>
      <c r="E49" s="889"/>
      <c r="F49" s="889">
        <v>37</v>
      </c>
      <c r="G49" s="890"/>
    </row>
    <row r="50" spans="1:7" ht="14.4" customHeight="1" x14ac:dyDescent="0.3">
      <c r="A50" s="857" t="s">
        <v>2089</v>
      </c>
      <c r="B50" s="849">
        <v>732</v>
      </c>
      <c r="C50" s="849">
        <v>771</v>
      </c>
      <c r="D50" s="849">
        <v>727</v>
      </c>
      <c r="E50" s="889">
        <v>57227.33</v>
      </c>
      <c r="F50" s="889">
        <v>78508.66</v>
      </c>
      <c r="G50" s="890">
        <v>61784.33</v>
      </c>
    </row>
    <row r="51" spans="1:7" ht="14.4" customHeight="1" x14ac:dyDescent="0.3">
      <c r="A51" s="857" t="s">
        <v>2090</v>
      </c>
      <c r="B51" s="849">
        <v>1011</v>
      </c>
      <c r="C51" s="849">
        <v>1348</v>
      </c>
      <c r="D51" s="849">
        <v>560</v>
      </c>
      <c r="E51" s="889">
        <v>194590.30999999997</v>
      </c>
      <c r="F51" s="889">
        <v>330871</v>
      </c>
      <c r="G51" s="890">
        <v>78022.650000000009</v>
      </c>
    </row>
    <row r="52" spans="1:7" ht="14.4" customHeight="1" x14ac:dyDescent="0.3">
      <c r="A52" s="857" t="s">
        <v>2092</v>
      </c>
      <c r="B52" s="849">
        <v>170</v>
      </c>
      <c r="C52" s="849">
        <v>194</v>
      </c>
      <c r="D52" s="849">
        <v>150</v>
      </c>
      <c r="E52" s="889">
        <v>19618.34</v>
      </c>
      <c r="F52" s="889">
        <v>23692.66</v>
      </c>
      <c r="G52" s="890">
        <v>17826</v>
      </c>
    </row>
    <row r="53" spans="1:7" ht="14.4" customHeight="1" x14ac:dyDescent="0.3">
      <c r="A53" s="857" t="s">
        <v>4923</v>
      </c>
      <c r="B53" s="849"/>
      <c r="C53" s="849"/>
      <c r="D53" s="849">
        <v>5</v>
      </c>
      <c r="E53" s="889"/>
      <c r="F53" s="889"/>
      <c r="G53" s="890">
        <v>734.66</v>
      </c>
    </row>
    <row r="54" spans="1:7" ht="14.4" customHeight="1" x14ac:dyDescent="0.3">
      <c r="A54" s="857" t="s">
        <v>2094</v>
      </c>
      <c r="B54" s="849"/>
      <c r="C54" s="849">
        <v>369</v>
      </c>
      <c r="D54" s="849">
        <v>334</v>
      </c>
      <c r="E54" s="889"/>
      <c r="F54" s="889">
        <v>36539.660000000003</v>
      </c>
      <c r="G54" s="890">
        <v>35902.990000000005</v>
      </c>
    </row>
    <row r="55" spans="1:7" ht="14.4" customHeight="1" x14ac:dyDescent="0.3">
      <c r="A55" s="857" t="s">
        <v>4924</v>
      </c>
      <c r="B55" s="849">
        <v>8</v>
      </c>
      <c r="C55" s="849"/>
      <c r="D55" s="849"/>
      <c r="E55" s="889">
        <v>628.32999999999993</v>
      </c>
      <c r="F55" s="889"/>
      <c r="G55" s="890"/>
    </row>
    <row r="56" spans="1:7" ht="14.4" customHeight="1" x14ac:dyDescent="0.3">
      <c r="A56" s="857" t="s">
        <v>4925</v>
      </c>
      <c r="B56" s="849">
        <v>2</v>
      </c>
      <c r="C56" s="849"/>
      <c r="D56" s="849"/>
      <c r="E56" s="889">
        <v>74</v>
      </c>
      <c r="F56" s="889"/>
      <c r="G56" s="890"/>
    </row>
    <row r="57" spans="1:7" ht="14.4" customHeight="1" x14ac:dyDescent="0.3">
      <c r="A57" s="857" t="s">
        <v>4926</v>
      </c>
      <c r="B57" s="849">
        <v>869</v>
      </c>
      <c r="C57" s="849">
        <v>796</v>
      </c>
      <c r="D57" s="849"/>
      <c r="E57" s="889">
        <v>122034.34</v>
      </c>
      <c r="F57" s="889">
        <v>86512.99</v>
      </c>
      <c r="G57" s="890"/>
    </row>
    <row r="58" spans="1:7" ht="14.4" customHeight="1" x14ac:dyDescent="0.3">
      <c r="A58" s="857" t="s">
        <v>2096</v>
      </c>
      <c r="B58" s="849">
        <v>297</v>
      </c>
      <c r="C58" s="849">
        <v>733</v>
      </c>
      <c r="D58" s="849">
        <v>1042</v>
      </c>
      <c r="E58" s="889">
        <v>36761.67</v>
      </c>
      <c r="F58" s="889">
        <v>101142.66</v>
      </c>
      <c r="G58" s="890">
        <v>128290.33</v>
      </c>
    </row>
    <row r="59" spans="1:7" ht="14.4" customHeight="1" x14ac:dyDescent="0.3">
      <c r="A59" s="857" t="s">
        <v>2097</v>
      </c>
      <c r="B59" s="849"/>
      <c r="C59" s="849"/>
      <c r="D59" s="849">
        <v>1</v>
      </c>
      <c r="E59" s="889"/>
      <c r="F59" s="889"/>
      <c r="G59" s="890">
        <v>38</v>
      </c>
    </row>
    <row r="60" spans="1:7" ht="14.4" customHeight="1" x14ac:dyDescent="0.3">
      <c r="A60" s="857" t="s">
        <v>2098</v>
      </c>
      <c r="B60" s="849">
        <v>356</v>
      </c>
      <c r="C60" s="849">
        <v>324</v>
      </c>
      <c r="D60" s="849">
        <v>232</v>
      </c>
      <c r="E60" s="889">
        <v>42154.01</v>
      </c>
      <c r="F60" s="889">
        <v>48156.999999999993</v>
      </c>
      <c r="G60" s="890">
        <v>34634.339999999997</v>
      </c>
    </row>
    <row r="61" spans="1:7" ht="14.4" customHeight="1" x14ac:dyDescent="0.3">
      <c r="A61" s="857" t="s">
        <v>2099</v>
      </c>
      <c r="B61" s="849">
        <v>406</v>
      </c>
      <c r="C61" s="849">
        <v>340</v>
      </c>
      <c r="D61" s="849">
        <v>250</v>
      </c>
      <c r="E61" s="889">
        <v>32248.339999999997</v>
      </c>
      <c r="F61" s="889">
        <v>33524.67</v>
      </c>
      <c r="G61" s="890">
        <v>23324.67</v>
      </c>
    </row>
    <row r="62" spans="1:7" ht="14.4" customHeight="1" x14ac:dyDescent="0.3">
      <c r="A62" s="857" t="s">
        <v>2101</v>
      </c>
      <c r="B62" s="849">
        <v>1245</v>
      </c>
      <c r="C62" s="849">
        <v>1222</v>
      </c>
      <c r="D62" s="849">
        <v>1118</v>
      </c>
      <c r="E62" s="889">
        <v>188568.99</v>
      </c>
      <c r="F62" s="889">
        <v>211903.33</v>
      </c>
      <c r="G62" s="890">
        <v>173225</v>
      </c>
    </row>
    <row r="63" spans="1:7" ht="14.4" customHeight="1" x14ac:dyDescent="0.3">
      <c r="A63" s="857" t="s">
        <v>4927</v>
      </c>
      <c r="B63" s="849"/>
      <c r="C63" s="849">
        <v>4</v>
      </c>
      <c r="D63" s="849"/>
      <c r="E63" s="889"/>
      <c r="F63" s="889">
        <v>148</v>
      </c>
      <c r="G63" s="890"/>
    </row>
    <row r="64" spans="1:7" ht="14.4" customHeight="1" x14ac:dyDescent="0.3">
      <c r="A64" s="857" t="s">
        <v>2102</v>
      </c>
      <c r="B64" s="849"/>
      <c r="C64" s="849"/>
      <c r="D64" s="849">
        <v>4</v>
      </c>
      <c r="E64" s="889"/>
      <c r="F64" s="889"/>
      <c r="G64" s="890">
        <v>286</v>
      </c>
    </row>
    <row r="65" spans="1:7" ht="14.4" customHeight="1" x14ac:dyDescent="0.3">
      <c r="A65" s="857" t="s">
        <v>4928</v>
      </c>
      <c r="B65" s="849">
        <v>9</v>
      </c>
      <c r="C65" s="849">
        <v>8</v>
      </c>
      <c r="D65" s="849"/>
      <c r="E65" s="889">
        <v>333</v>
      </c>
      <c r="F65" s="889">
        <v>507.33</v>
      </c>
      <c r="G65" s="890"/>
    </row>
    <row r="66" spans="1:7" ht="14.4" customHeight="1" x14ac:dyDescent="0.3">
      <c r="A66" s="857" t="s">
        <v>2103</v>
      </c>
      <c r="B66" s="849">
        <v>1421</v>
      </c>
      <c r="C66" s="849">
        <v>1182</v>
      </c>
      <c r="D66" s="849">
        <v>1317</v>
      </c>
      <c r="E66" s="889">
        <v>121553.33</v>
      </c>
      <c r="F66" s="889">
        <v>157315.67000000001</v>
      </c>
      <c r="G66" s="890">
        <v>180629.33000000002</v>
      </c>
    </row>
    <row r="67" spans="1:7" ht="14.4" customHeight="1" thickBot="1" x14ac:dyDescent="0.35">
      <c r="A67" s="893" t="s">
        <v>4929</v>
      </c>
      <c r="B67" s="851"/>
      <c r="C67" s="851"/>
      <c r="D67" s="851">
        <v>13</v>
      </c>
      <c r="E67" s="891"/>
      <c r="F67" s="891"/>
      <c r="G67" s="892">
        <v>577.32999999999993</v>
      </c>
    </row>
    <row r="68" spans="1:7" ht="14.4" customHeight="1" x14ac:dyDescent="0.3">
      <c r="A68" s="804" t="s">
        <v>301</v>
      </c>
    </row>
    <row r="69" spans="1:7" ht="14.4" customHeight="1" x14ac:dyDescent="0.3">
      <c r="A69" s="805" t="s">
        <v>2062</v>
      </c>
    </row>
    <row r="70" spans="1:7" ht="14.4" customHeight="1" x14ac:dyDescent="0.3">
      <c r="A70" s="804" t="s">
        <v>4901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1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5098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18788.190000000002</v>
      </c>
      <c r="H3" s="208">
        <f t="shared" si="0"/>
        <v>2239736.0499999998</v>
      </c>
      <c r="I3" s="78"/>
      <c r="J3" s="78"/>
      <c r="K3" s="208">
        <f t="shared" si="0"/>
        <v>20797.599999999999</v>
      </c>
      <c r="L3" s="208">
        <f t="shared" si="0"/>
        <v>2831851.9799999995</v>
      </c>
      <c r="M3" s="78"/>
      <c r="N3" s="78"/>
      <c r="O3" s="208">
        <f t="shared" si="0"/>
        <v>17640.8</v>
      </c>
      <c r="P3" s="208">
        <f t="shared" si="0"/>
        <v>2052911.7200000002</v>
      </c>
      <c r="Q3" s="79">
        <f>IF(L3=0,0,P3/L3)</f>
        <v>0.72493609641277956</v>
      </c>
      <c r="R3" s="209">
        <f>IF(O3=0,0,P3/O3)</f>
        <v>116.37293773525012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4931</v>
      </c>
      <c r="C6" s="825" t="s">
        <v>596</v>
      </c>
      <c r="D6" s="825" t="s">
        <v>4932</v>
      </c>
      <c r="E6" s="825" t="s">
        <v>4933</v>
      </c>
      <c r="F6" s="825" t="s">
        <v>4934</v>
      </c>
      <c r="G6" s="225"/>
      <c r="H6" s="225"/>
      <c r="I6" s="825"/>
      <c r="J6" s="825"/>
      <c r="K6" s="225">
        <v>1</v>
      </c>
      <c r="L6" s="225">
        <v>252</v>
      </c>
      <c r="M6" s="825">
        <v>1</v>
      </c>
      <c r="N6" s="825">
        <v>252</v>
      </c>
      <c r="O6" s="225"/>
      <c r="P6" s="225"/>
      <c r="Q6" s="830"/>
      <c r="R6" s="848"/>
    </row>
    <row r="7" spans="1:18" ht="14.4" customHeight="1" x14ac:dyDescent="0.3">
      <c r="A7" s="831"/>
      <c r="B7" s="832" t="s">
        <v>4935</v>
      </c>
      <c r="C7" s="832" t="s">
        <v>4900</v>
      </c>
      <c r="D7" s="832" t="s">
        <v>4932</v>
      </c>
      <c r="E7" s="832" t="s">
        <v>4936</v>
      </c>
      <c r="F7" s="832" t="s">
        <v>4937</v>
      </c>
      <c r="G7" s="849"/>
      <c r="H7" s="849"/>
      <c r="I7" s="832"/>
      <c r="J7" s="832"/>
      <c r="K7" s="849"/>
      <c r="L7" s="849"/>
      <c r="M7" s="832"/>
      <c r="N7" s="832"/>
      <c r="O7" s="849">
        <v>3</v>
      </c>
      <c r="P7" s="849">
        <v>261</v>
      </c>
      <c r="Q7" s="837"/>
      <c r="R7" s="850">
        <v>87</v>
      </c>
    </row>
    <row r="8" spans="1:18" ht="14.4" customHeight="1" x14ac:dyDescent="0.3">
      <c r="A8" s="831"/>
      <c r="B8" s="832" t="s">
        <v>4935</v>
      </c>
      <c r="C8" s="832" t="s">
        <v>4900</v>
      </c>
      <c r="D8" s="832" t="s">
        <v>4932</v>
      </c>
      <c r="E8" s="832" t="s">
        <v>4938</v>
      </c>
      <c r="F8" s="832" t="s">
        <v>4939</v>
      </c>
      <c r="G8" s="849"/>
      <c r="H8" s="849"/>
      <c r="I8" s="832"/>
      <c r="J8" s="832"/>
      <c r="K8" s="849"/>
      <c r="L8" s="849"/>
      <c r="M8" s="832"/>
      <c r="N8" s="832"/>
      <c r="O8" s="849">
        <v>2</v>
      </c>
      <c r="P8" s="849">
        <v>3100</v>
      </c>
      <c r="Q8" s="837"/>
      <c r="R8" s="850">
        <v>1550</v>
      </c>
    </row>
    <row r="9" spans="1:18" ht="14.4" customHeight="1" x14ac:dyDescent="0.3">
      <c r="A9" s="831"/>
      <c r="B9" s="832" t="s">
        <v>4935</v>
      </c>
      <c r="C9" s="832" t="s">
        <v>4900</v>
      </c>
      <c r="D9" s="832" t="s">
        <v>4932</v>
      </c>
      <c r="E9" s="832" t="s">
        <v>4940</v>
      </c>
      <c r="F9" s="832" t="s">
        <v>4941</v>
      </c>
      <c r="G9" s="849"/>
      <c r="H9" s="849"/>
      <c r="I9" s="832"/>
      <c r="J9" s="832"/>
      <c r="K9" s="849"/>
      <c r="L9" s="849"/>
      <c r="M9" s="832"/>
      <c r="N9" s="832"/>
      <c r="O9" s="849">
        <v>1</v>
      </c>
      <c r="P9" s="849">
        <v>508</v>
      </c>
      <c r="Q9" s="837"/>
      <c r="R9" s="850">
        <v>508</v>
      </c>
    </row>
    <row r="10" spans="1:18" ht="14.4" customHeight="1" x14ac:dyDescent="0.3">
      <c r="A10" s="831"/>
      <c r="B10" s="832" t="s">
        <v>4935</v>
      </c>
      <c r="C10" s="832" t="s">
        <v>4900</v>
      </c>
      <c r="D10" s="832" t="s">
        <v>4932</v>
      </c>
      <c r="E10" s="832" t="s">
        <v>4942</v>
      </c>
      <c r="F10" s="832" t="s">
        <v>4943</v>
      </c>
      <c r="G10" s="849"/>
      <c r="H10" s="849"/>
      <c r="I10" s="832"/>
      <c r="J10" s="832"/>
      <c r="K10" s="849"/>
      <c r="L10" s="849"/>
      <c r="M10" s="832"/>
      <c r="N10" s="832"/>
      <c r="O10" s="849">
        <v>2</v>
      </c>
      <c r="P10" s="849">
        <v>624</v>
      </c>
      <c r="Q10" s="837"/>
      <c r="R10" s="850">
        <v>312</v>
      </c>
    </row>
    <row r="11" spans="1:18" ht="14.4" customHeight="1" x14ac:dyDescent="0.3">
      <c r="A11" s="831"/>
      <c r="B11" s="832" t="s">
        <v>4935</v>
      </c>
      <c r="C11" s="832" t="s">
        <v>4900</v>
      </c>
      <c r="D11" s="832" t="s">
        <v>4932</v>
      </c>
      <c r="E11" s="832" t="s">
        <v>4944</v>
      </c>
      <c r="F11" s="832" t="s">
        <v>4945</v>
      </c>
      <c r="G11" s="849"/>
      <c r="H11" s="849"/>
      <c r="I11" s="832"/>
      <c r="J11" s="832"/>
      <c r="K11" s="849"/>
      <c r="L11" s="849"/>
      <c r="M11" s="832"/>
      <c r="N11" s="832"/>
      <c r="O11" s="849">
        <v>1</v>
      </c>
      <c r="P11" s="849">
        <v>595</v>
      </c>
      <c r="Q11" s="837"/>
      <c r="R11" s="850">
        <v>595</v>
      </c>
    </row>
    <row r="12" spans="1:18" ht="14.4" customHeight="1" x14ac:dyDescent="0.3">
      <c r="A12" s="831"/>
      <c r="B12" s="832" t="s">
        <v>4946</v>
      </c>
      <c r="C12" s="832" t="s">
        <v>599</v>
      </c>
      <c r="D12" s="832" t="s">
        <v>4932</v>
      </c>
      <c r="E12" s="832" t="s">
        <v>4947</v>
      </c>
      <c r="F12" s="832" t="s">
        <v>4948</v>
      </c>
      <c r="G12" s="849"/>
      <c r="H12" s="849"/>
      <c r="I12" s="832"/>
      <c r="J12" s="832"/>
      <c r="K12" s="849"/>
      <c r="L12" s="849"/>
      <c r="M12" s="832"/>
      <c r="N12" s="832"/>
      <c r="O12" s="849">
        <v>0</v>
      </c>
      <c r="P12" s="849">
        <v>0</v>
      </c>
      <c r="Q12" s="837"/>
      <c r="R12" s="850"/>
    </row>
    <row r="13" spans="1:18" ht="14.4" customHeight="1" x14ac:dyDescent="0.3">
      <c r="A13" s="831" t="s">
        <v>4949</v>
      </c>
      <c r="B13" s="832" t="s">
        <v>4950</v>
      </c>
      <c r="C13" s="832" t="s">
        <v>599</v>
      </c>
      <c r="D13" s="832" t="s">
        <v>4951</v>
      </c>
      <c r="E13" s="832" t="s">
        <v>4952</v>
      </c>
      <c r="F13" s="832" t="s">
        <v>4953</v>
      </c>
      <c r="G13" s="849"/>
      <c r="H13" s="849"/>
      <c r="I13" s="832"/>
      <c r="J13" s="832"/>
      <c r="K13" s="849">
        <v>0.2</v>
      </c>
      <c r="L13" s="849">
        <v>23.22</v>
      </c>
      <c r="M13" s="832">
        <v>1</v>
      </c>
      <c r="N13" s="832">
        <v>116.1</v>
      </c>
      <c r="O13" s="849"/>
      <c r="P13" s="849"/>
      <c r="Q13" s="837"/>
      <c r="R13" s="850"/>
    </row>
    <row r="14" spans="1:18" ht="14.4" customHeight="1" x14ac:dyDescent="0.3">
      <c r="A14" s="831" t="s">
        <v>4949</v>
      </c>
      <c r="B14" s="832" t="s">
        <v>4950</v>
      </c>
      <c r="C14" s="832" t="s">
        <v>599</v>
      </c>
      <c r="D14" s="832" t="s">
        <v>4951</v>
      </c>
      <c r="E14" s="832" t="s">
        <v>4954</v>
      </c>
      <c r="F14" s="832" t="s">
        <v>843</v>
      </c>
      <c r="G14" s="849"/>
      <c r="H14" s="849"/>
      <c r="I14" s="832"/>
      <c r="J14" s="832"/>
      <c r="K14" s="849">
        <v>0.2</v>
      </c>
      <c r="L14" s="849">
        <v>10.82</v>
      </c>
      <c r="M14" s="832">
        <v>1</v>
      </c>
      <c r="N14" s="832">
        <v>54.1</v>
      </c>
      <c r="O14" s="849"/>
      <c r="P14" s="849"/>
      <c r="Q14" s="837"/>
      <c r="R14" s="850"/>
    </row>
    <row r="15" spans="1:18" ht="14.4" customHeight="1" x14ac:dyDescent="0.3">
      <c r="A15" s="831" t="s">
        <v>4949</v>
      </c>
      <c r="B15" s="832" t="s">
        <v>4950</v>
      </c>
      <c r="C15" s="832" t="s">
        <v>599</v>
      </c>
      <c r="D15" s="832" t="s">
        <v>4951</v>
      </c>
      <c r="E15" s="832" t="s">
        <v>4955</v>
      </c>
      <c r="F15" s="832" t="s">
        <v>3936</v>
      </c>
      <c r="G15" s="849">
        <v>8.4999999999999982</v>
      </c>
      <c r="H15" s="849">
        <v>1283.6100000000004</v>
      </c>
      <c r="I15" s="832">
        <v>2.3609225845610546</v>
      </c>
      <c r="J15" s="832">
        <v>151.01294117647066</v>
      </c>
      <c r="K15" s="849">
        <v>7.8</v>
      </c>
      <c r="L15" s="849">
        <v>543.69000000000028</v>
      </c>
      <c r="M15" s="832">
        <v>1</v>
      </c>
      <c r="N15" s="832">
        <v>69.703846153846186</v>
      </c>
      <c r="O15" s="849">
        <v>9.4999999999999964</v>
      </c>
      <c r="P15" s="849">
        <v>662.15000000000055</v>
      </c>
      <c r="Q15" s="837">
        <v>1.2178815133623944</v>
      </c>
      <c r="R15" s="850">
        <v>69.700000000000088</v>
      </c>
    </row>
    <row r="16" spans="1:18" ht="14.4" customHeight="1" x14ac:dyDescent="0.3">
      <c r="A16" s="831" t="s">
        <v>4949</v>
      </c>
      <c r="B16" s="832" t="s">
        <v>4950</v>
      </c>
      <c r="C16" s="832" t="s">
        <v>599</v>
      </c>
      <c r="D16" s="832" t="s">
        <v>4951</v>
      </c>
      <c r="E16" s="832" t="s">
        <v>4956</v>
      </c>
      <c r="F16" s="832" t="s">
        <v>4957</v>
      </c>
      <c r="G16" s="849">
        <v>0.4</v>
      </c>
      <c r="H16" s="849">
        <v>101.42</v>
      </c>
      <c r="I16" s="832">
        <v>0.68955670383464773</v>
      </c>
      <c r="J16" s="832">
        <v>253.54999999999998</v>
      </c>
      <c r="K16" s="849">
        <v>0.4</v>
      </c>
      <c r="L16" s="849">
        <v>147.08000000000001</v>
      </c>
      <c r="M16" s="832">
        <v>1</v>
      </c>
      <c r="N16" s="832">
        <v>367.7</v>
      </c>
      <c r="O16" s="849"/>
      <c r="P16" s="849"/>
      <c r="Q16" s="837"/>
      <c r="R16" s="850"/>
    </row>
    <row r="17" spans="1:18" ht="14.4" customHeight="1" x14ac:dyDescent="0.3">
      <c r="A17" s="831" t="s">
        <v>4949</v>
      </c>
      <c r="B17" s="832" t="s">
        <v>4950</v>
      </c>
      <c r="C17" s="832" t="s">
        <v>599</v>
      </c>
      <c r="D17" s="832" t="s">
        <v>4951</v>
      </c>
      <c r="E17" s="832" t="s">
        <v>4958</v>
      </c>
      <c r="F17" s="832" t="s">
        <v>880</v>
      </c>
      <c r="G17" s="849">
        <v>0.1</v>
      </c>
      <c r="H17" s="849">
        <v>6.14</v>
      </c>
      <c r="I17" s="832"/>
      <c r="J17" s="832">
        <v>61.399999999999991</v>
      </c>
      <c r="K17" s="849"/>
      <c r="L17" s="849"/>
      <c r="M17" s="832"/>
      <c r="N17" s="832"/>
      <c r="O17" s="849">
        <v>0.1</v>
      </c>
      <c r="P17" s="849">
        <v>5.0599999999999996</v>
      </c>
      <c r="Q17" s="837"/>
      <c r="R17" s="850">
        <v>50.599999999999994</v>
      </c>
    </row>
    <row r="18" spans="1:18" ht="14.4" customHeight="1" x14ac:dyDescent="0.3">
      <c r="A18" s="831" t="s">
        <v>4949</v>
      </c>
      <c r="B18" s="832" t="s">
        <v>4950</v>
      </c>
      <c r="C18" s="832" t="s">
        <v>599</v>
      </c>
      <c r="D18" s="832" t="s">
        <v>4951</v>
      </c>
      <c r="E18" s="832" t="s">
        <v>4959</v>
      </c>
      <c r="F18" s="832" t="s">
        <v>1423</v>
      </c>
      <c r="G18" s="849"/>
      <c r="H18" s="849"/>
      <c r="I18" s="832"/>
      <c r="J18" s="832"/>
      <c r="K18" s="849">
        <v>1</v>
      </c>
      <c r="L18" s="849">
        <v>84.03</v>
      </c>
      <c r="M18" s="832">
        <v>1</v>
      </c>
      <c r="N18" s="832">
        <v>84.03</v>
      </c>
      <c r="O18" s="849"/>
      <c r="P18" s="849"/>
      <c r="Q18" s="837"/>
      <c r="R18" s="850"/>
    </row>
    <row r="19" spans="1:18" ht="14.4" customHeight="1" x14ac:dyDescent="0.3">
      <c r="A19" s="831" t="s">
        <v>4949</v>
      </c>
      <c r="B19" s="832" t="s">
        <v>4950</v>
      </c>
      <c r="C19" s="832" t="s">
        <v>599</v>
      </c>
      <c r="D19" s="832" t="s">
        <v>4951</v>
      </c>
      <c r="E19" s="832" t="s">
        <v>4960</v>
      </c>
      <c r="F19" s="832" t="s">
        <v>880</v>
      </c>
      <c r="G19" s="849"/>
      <c r="H19" s="849"/>
      <c r="I19" s="832"/>
      <c r="J19" s="832"/>
      <c r="K19" s="849">
        <v>0.4</v>
      </c>
      <c r="L19" s="849">
        <v>30.74</v>
      </c>
      <c r="M19" s="832">
        <v>1</v>
      </c>
      <c r="N19" s="832">
        <v>76.849999999999994</v>
      </c>
      <c r="O19" s="849"/>
      <c r="P19" s="849"/>
      <c r="Q19" s="837"/>
      <c r="R19" s="850"/>
    </row>
    <row r="20" spans="1:18" ht="14.4" customHeight="1" x14ac:dyDescent="0.3">
      <c r="A20" s="831" t="s">
        <v>4949</v>
      </c>
      <c r="B20" s="832" t="s">
        <v>4950</v>
      </c>
      <c r="C20" s="832" t="s">
        <v>599</v>
      </c>
      <c r="D20" s="832" t="s">
        <v>4951</v>
      </c>
      <c r="E20" s="832" t="s">
        <v>4961</v>
      </c>
      <c r="F20" s="832" t="s">
        <v>2932</v>
      </c>
      <c r="G20" s="849">
        <v>4.0999999999999996</v>
      </c>
      <c r="H20" s="849">
        <v>223.25</v>
      </c>
      <c r="I20" s="832">
        <v>2.277828792980308</v>
      </c>
      <c r="J20" s="832">
        <v>54.451219512195124</v>
      </c>
      <c r="K20" s="849">
        <v>1.8000000000000003</v>
      </c>
      <c r="L20" s="849">
        <v>98.01</v>
      </c>
      <c r="M20" s="832">
        <v>1</v>
      </c>
      <c r="N20" s="832">
        <v>54.449999999999996</v>
      </c>
      <c r="O20" s="849"/>
      <c r="P20" s="849"/>
      <c r="Q20" s="837"/>
      <c r="R20" s="850"/>
    </row>
    <row r="21" spans="1:18" ht="14.4" customHeight="1" x14ac:dyDescent="0.3">
      <c r="A21" s="831" t="s">
        <v>4949</v>
      </c>
      <c r="B21" s="832" t="s">
        <v>4950</v>
      </c>
      <c r="C21" s="832" t="s">
        <v>599</v>
      </c>
      <c r="D21" s="832" t="s">
        <v>4951</v>
      </c>
      <c r="E21" s="832" t="s">
        <v>4962</v>
      </c>
      <c r="F21" s="832" t="s">
        <v>3556</v>
      </c>
      <c r="G21" s="849">
        <v>4.2</v>
      </c>
      <c r="H21" s="849">
        <v>291.27</v>
      </c>
      <c r="I21" s="832">
        <v>1.6153846153846152</v>
      </c>
      <c r="J21" s="832">
        <v>69.349999999999994</v>
      </c>
      <c r="K21" s="849">
        <v>2.6000000000000005</v>
      </c>
      <c r="L21" s="849">
        <v>180.31</v>
      </c>
      <c r="M21" s="832">
        <v>1</v>
      </c>
      <c r="N21" s="832">
        <v>69.34999999999998</v>
      </c>
      <c r="O21" s="849">
        <v>0.2</v>
      </c>
      <c r="P21" s="849">
        <v>13.87</v>
      </c>
      <c r="Q21" s="837">
        <v>7.6923076923076913E-2</v>
      </c>
      <c r="R21" s="850">
        <v>69.349999999999994</v>
      </c>
    </row>
    <row r="22" spans="1:18" ht="14.4" customHeight="1" x14ac:dyDescent="0.3">
      <c r="A22" s="831" t="s">
        <v>4949</v>
      </c>
      <c r="B22" s="832" t="s">
        <v>4950</v>
      </c>
      <c r="C22" s="832" t="s">
        <v>599</v>
      </c>
      <c r="D22" s="832" t="s">
        <v>4951</v>
      </c>
      <c r="E22" s="832" t="s">
        <v>4963</v>
      </c>
      <c r="F22" s="832" t="s">
        <v>4964</v>
      </c>
      <c r="G22" s="849">
        <v>0.4</v>
      </c>
      <c r="H22" s="849">
        <v>84.02</v>
      </c>
      <c r="I22" s="832">
        <v>2</v>
      </c>
      <c r="J22" s="832">
        <v>210.04999999999998</v>
      </c>
      <c r="K22" s="849">
        <v>0.2</v>
      </c>
      <c r="L22" s="849">
        <v>42.01</v>
      </c>
      <c r="M22" s="832">
        <v>1</v>
      </c>
      <c r="N22" s="832">
        <v>210.04999999999998</v>
      </c>
      <c r="O22" s="849"/>
      <c r="P22" s="849"/>
      <c r="Q22" s="837"/>
      <c r="R22" s="850"/>
    </row>
    <row r="23" spans="1:18" ht="14.4" customHeight="1" x14ac:dyDescent="0.3">
      <c r="A23" s="831" t="s">
        <v>4949</v>
      </c>
      <c r="B23" s="832" t="s">
        <v>4950</v>
      </c>
      <c r="C23" s="832" t="s">
        <v>599</v>
      </c>
      <c r="D23" s="832" t="s">
        <v>4951</v>
      </c>
      <c r="E23" s="832" t="s">
        <v>4965</v>
      </c>
      <c r="F23" s="832" t="s">
        <v>2932</v>
      </c>
      <c r="G23" s="849">
        <v>0.2</v>
      </c>
      <c r="H23" s="849">
        <v>10.89</v>
      </c>
      <c r="I23" s="832"/>
      <c r="J23" s="832">
        <v>54.45</v>
      </c>
      <c r="K23" s="849"/>
      <c r="L23" s="849"/>
      <c r="M23" s="832"/>
      <c r="N23" s="832"/>
      <c r="O23" s="849"/>
      <c r="P23" s="849"/>
      <c r="Q23" s="837"/>
      <c r="R23" s="850"/>
    </row>
    <row r="24" spans="1:18" ht="14.4" customHeight="1" x14ac:dyDescent="0.3">
      <c r="A24" s="831" t="s">
        <v>4949</v>
      </c>
      <c r="B24" s="832" t="s">
        <v>4950</v>
      </c>
      <c r="C24" s="832" t="s">
        <v>599</v>
      </c>
      <c r="D24" s="832" t="s">
        <v>4951</v>
      </c>
      <c r="E24" s="832" t="s">
        <v>4966</v>
      </c>
      <c r="F24" s="832" t="s">
        <v>4957</v>
      </c>
      <c r="G24" s="849"/>
      <c r="H24" s="849"/>
      <c r="I24" s="832"/>
      <c r="J24" s="832"/>
      <c r="K24" s="849">
        <v>0.2</v>
      </c>
      <c r="L24" s="849">
        <v>73.540000000000006</v>
      </c>
      <c r="M24" s="832">
        <v>1</v>
      </c>
      <c r="N24" s="832">
        <v>367.7</v>
      </c>
      <c r="O24" s="849"/>
      <c r="P24" s="849"/>
      <c r="Q24" s="837"/>
      <c r="R24" s="850"/>
    </row>
    <row r="25" spans="1:18" ht="14.4" customHeight="1" x14ac:dyDescent="0.3">
      <c r="A25" s="831" t="s">
        <v>4949</v>
      </c>
      <c r="B25" s="832" t="s">
        <v>4950</v>
      </c>
      <c r="C25" s="832" t="s">
        <v>599</v>
      </c>
      <c r="D25" s="832" t="s">
        <v>4967</v>
      </c>
      <c r="E25" s="832" t="s">
        <v>4968</v>
      </c>
      <c r="F25" s="832" t="s">
        <v>4969</v>
      </c>
      <c r="G25" s="849">
        <v>43</v>
      </c>
      <c r="H25" s="849">
        <v>7000.4</v>
      </c>
      <c r="I25" s="832">
        <v>0.76785714285714302</v>
      </c>
      <c r="J25" s="832">
        <v>162.79999999999998</v>
      </c>
      <c r="K25" s="849">
        <v>56</v>
      </c>
      <c r="L25" s="849">
        <v>9116.7999999999975</v>
      </c>
      <c r="M25" s="832">
        <v>1</v>
      </c>
      <c r="N25" s="832">
        <v>162.79999999999995</v>
      </c>
      <c r="O25" s="849">
        <v>58</v>
      </c>
      <c r="P25" s="849">
        <v>9442.3999999999978</v>
      </c>
      <c r="Q25" s="837">
        <v>1.0357142857142858</v>
      </c>
      <c r="R25" s="850">
        <v>162.79999999999995</v>
      </c>
    </row>
    <row r="26" spans="1:18" ht="14.4" customHeight="1" x14ac:dyDescent="0.3">
      <c r="A26" s="831" t="s">
        <v>4949</v>
      </c>
      <c r="B26" s="832" t="s">
        <v>4950</v>
      </c>
      <c r="C26" s="832" t="s">
        <v>599</v>
      </c>
      <c r="D26" s="832" t="s">
        <v>4967</v>
      </c>
      <c r="E26" s="832" t="s">
        <v>4970</v>
      </c>
      <c r="F26" s="832" t="s">
        <v>4971</v>
      </c>
      <c r="G26" s="849"/>
      <c r="H26" s="849"/>
      <c r="I26" s="832"/>
      <c r="J26" s="832"/>
      <c r="K26" s="849"/>
      <c r="L26" s="849"/>
      <c r="M26" s="832"/>
      <c r="N26" s="832"/>
      <c r="O26" s="849">
        <v>16</v>
      </c>
      <c r="P26" s="849">
        <v>1737.6</v>
      </c>
      <c r="Q26" s="837"/>
      <c r="R26" s="850">
        <v>108.6</v>
      </c>
    </row>
    <row r="27" spans="1:18" ht="14.4" customHeight="1" x14ac:dyDescent="0.3">
      <c r="A27" s="831" t="s">
        <v>4949</v>
      </c>
      <c r="B27" s="832" t="s">
        <v>4950</v>
      </c>
      <c r="C27" s="832" t="s">
        <v>599</v>
      </c>
      <c r="D27" s="832" t="s">
        <v>4967</v>
      </c>
      <c r="E27" s="832" t="s">
        <v>4972</v>
      </c>
      <c r="F27" s="832" t="s">
        <v>4973</v>
      </c>
      <c r="G27" s="849"/>
      <c r="H27" s="849"/>
      <c r="I27" s="832"/>
      <c r="J27" s="832"/>
      <c r="K27" s="849">
        <v>1</v>
      </c>
      <c r="L27" s="849">
        <v>1430.18</v>
      </c>
      <c r="M27" s="832">
        <v>1</v>
      </c>
      <c r="N27" s="832">
        <v>1430.18</v>
      </c>
      <c r="O27" s="849"/>
      <c r="P27" s="849"/>
      <c r="Q27" s="837"/>
      <c r="R27" s="850"/>
    </row>
    <row r="28" spans="1:18" ht="14.4" customHeight="1" x14ac:dyDescent="0.3">
      <c r="A28" s="831" t="s">
        <v>4949</v>
      </c>
      <c r="B28" s="832" t="s">
        <v>4950</v>
      </c>
      <c r="C28" s="832" t="s">
        <v>599</v>
      </c>
      <c r="D28" s="832" t="s">
        <v>4967</v>
      </c>
      <c r="E28" s="832" t="s">
        <v>4974</v>
      </c>
      <c r="F28" s="832" t="s">
        <v>4975</v>
      </c>
      <c r="G28" s="849"/>
      <c r="H28" s="849"/>
      <c r="I28" s="832"/>
      <c r="J28" s="832"/>
      <c r="K28" s="849">
        <v>1</v>
      </c>
      <c r="L28" s="849">
        <v>1616.73</v>
      </c>
      <c r="M28" s="832">
        <v>1</v>
      </c>
      <c r="N28" s="832">
        <v>1616.73</v>
      </c>
      <c r="O28" s="849"/>
      <c r="P28" s="849"/>
      <c r="Q28" s="837"/>
      <c r="R28" s="850"/>
    </row>
    <row r="29" spans="1:18" ht="14.4" customHeight="1" x14ac:dyDescent="0.3">
      <c r="A29" s="831" t="s">
        <v>4949</v>
      </c>
      <c r="B29" s="832" t="s">
        <v>4950</v>
      </c>
      <c r="C29" s="832" t="s">
        <v>599</v>
      </c>
      <c r="D29" s="832" t="s">
        <v>4967</v>
      </c>
      <c r="E29" s="832" t="s">
        <v>4976</v>
      </c>
      <c r="F29" s="832" t="s">
        <v>4977</v>
      </c>
      <c r="G29" s="849"/>
      <c r="H29" s="849"/>
      <c r="I29" s="832"/>
      <c r="J29" s="832"/>
      <c r="K29" s="849"/>
      <c r="L29" s="849"/>
      <c r="M29" s="832"/>
      <c r="N29" s="832"/>
      <c r="O29" s="849">
        <v>10</v>
      </c>
      <c r="P29" s="849">
        <v>1086</v>
      </c>
      <c r="Q29" s="837"/>
      <c r="R29" s="850">
        <v>108.6</v>
      </c>
    </row>
    <row r="30" spans="1:18" ht="14.4" customHeight="1" x14ac:dyDescent="0.3">
      <c r="A30" s="831" t="s">
        <v>4949</v>
      </c>
      <c r="B30" s="832" t="s">
        <v>4950</v>
      </c>
      <c r="C30" s="832" t="s">
        <v>599</v>
      </c>
      <c r="D30" s="832" t="s">
        <v>4967</v>
      </c>
      <c r="E30" s="832" t="s">
        <v>4978</v>
      </c>
      <c r="F30" s="832" t="s">
        <v>4979</v>
      </c>
      <c r="G30" s="849"/>
      <c r="H30" s="849"/>
      <c r="I30" s="832"/>
      <c r="J30" s="832"/>
      <c r="K30" s="849"/>
      <c r="L30" s="849"/>
      <c r="M30" s="832"/>
      <c r="N30" s="832"/>
      <c r="O30" s="849">
        <v>1</v>
      </c>
      <c r="P30" s="849">
        <v>11400</v>
      </c>
      <c r="Q30" s="837"/>
      <c r="R30" s="850">
        <v>11400</v>
      </c>
    </row>
    <row r="31" spans="1:18" ht="14.4" customHeight="1" x14ac:dyDescent="0.3">
      <c r="A31" s="831" t="s">
        <v>4949</v>
      </c>
      <c r="B31" s="832" t="s">
        <v>4950</v>
      </c>
      <c r="C31" s="832" t="s">
        <v>599</v>
      </c>
      <c r="D31" s="832" t="s">
        <v>4932</v>
      </c>
      <c r="E31" s="832" t="s">
        <v>4980</v>
      </c>
      <c r="F31" s="832" t="s">
        <v>4981</v>
      </c>
      <c r="G31" s="849">
        <v>1</v>
      </c>
      <c r="H31" s="849">
        <v>300</v>
      </c>
      <c r="I31" s="832"/>
      <c r="J31" s="832">
        <v>300</v>
      </c>
      <c r="K31" s="849"/>
      <c r="L31" s="849"/>
      <c r="M31" s="832"/>
      <c r="N31" s="832"/>
      <c r="O31" s="849">
        <v>22</v>
      </c>
      <c r="P31" s="849">
        <v>6644</v>
      </c>
      <c r="Q31" s="837"/>
      <c r="R31" s="850">
        <v>302</v>
      </c>
    </row>
    <row r="32" spans="1:18" ht="14.4" customHeight="1" x14ac:dyDescent="0.3">
      <c r="A32" s="831" t="s">
        <v>4949</v>
      </c>
      <c r="B32" s="832" t="s">
        <v>4950</v>
      </c>
      <c r="C32" s="832" t="s">
        <v>599</v>
      </c>
      <c r="D32" s="832" t="s">
        <v>4932</v>
      </c>
      <c r="E32" s="832" t="s">
        <v>4982</v>
      </c>
      <c r="F32" s="832" t="s">
        <v>4983</v>
      </c>
      <c r="G32" s="849">
        <v>4</v>
      </c>
      <c r="H32" s="849">
        <v>588</v>
      </c>
      <c r="I32" s="832">
        <v>0.8</v>
      </c>
      <c r="J32" s="832">
        <v>147</v>
      </c>
      <c r="K32" s="849">
        <v>5</v>
      </c>
      <c r="L32" s="849">
        <v>735</v>
      </c>
      <c r="M32" s="832">
        <v>1</v>
      </c>
      <c r="N32" s="832">
        <v>147</v>
      </c>
      <c r="O32" s="849">
        <v>2</v>
      </c>
      <c r="P32" s="849">
        <v>302</v>
      </c>
      <c r="Q32" s="837">
        <v>0.41088435374149662</v>
      </c>
      <c r="R32" s="850">
        <v>151</v>
      </c>
    </row>
    <row r="33" spans="1:18" ht="14.4" customHeight="1" x14ac:dyDescent="0.3">
      <c r="A33" s="831" t="s">
        <v>4949</v>
      </c>
      <c r="B33" s="832" t="s">
        <v>4950</v>
      </c>
      <c r="C33" s="832" t="s">
        <v>599</v>
      </c>
      <c r="D33" s="832" t="s">
        <v>4932</v>
      </c>
      <c r="E33" s="832" t="s">
        <v>4984</v>
      </c>
      <c r="F33" s="832" t="s">
        <v>4985</v>
      </c>
      <c r="G33" s="849">
        <v>968</v>
      </c>
      <c r="H33" s="849">
        <v>80344</v>
      </c>
      <c r="I33" s="832">
        <v>0.81687763713080164</v>
      </c>
      <c r="J33" s="832">
        <v>83</v>
      </c>
      <c r="K33" s="849">
        <v>1185</v>
      </c>
      <c r="L33" s="849">
        <v>98355</v>
      </c>
      <c r="M33" s="832">
        <v>1</v>
      </c>
      <c r="N33" s="832">
        <v>83</v>
      </c>
      <c r="O33" s="849">
        <v>915</v>
      </c>
      <c r="P33" s="849">
        <v>76860</v>
      </c>
      <c r="Q33" s="837">
        <v>0.78145493365868535</v>
      </c>
      <c r="R33" s="850">
        <v>84</v>
      </c>
    </row>
    <row r="34" spans="1:18" ht="14.4" customHeight="1" x14ac:dyDescent="0.3">
      <c r="A34" s="831" t="s">
        <v>4949</v>
      </c>
      <c r="B34" s="832" t="s">
        <v>4950</v>
      </c>
      <c r="C34" s="832" t="s">
        <v>599</v>
      </c>
      <c r="D34" s="832" t="s">
        <v>4932</v>
      </c>
      <c r="E34" s="832" t="s">
        <v>4947</v>
      </c>
      <c r="F34" s="832" t="s">
        <v>4948</v>
      </c>
      <c r="G34" s="849">
        <v>920</v>
      </c>
      <c r="H34" s="849">
        <v>34040</v>
      </c>
      <c r="I34" s="832">
        <v>0.66618392469225196</v>
      </c>
      <c r="J34" s="832">
        <v>37</v>
      </c>
      <c r="K34" s="849">
        <v>1381</v>
      </c>
      <c r="L34" s="849">
        <v>51097</v>
      </c>
      <c r="M34" s="832">
        <v>1</v>
      </c>
      <c r="N34" s="832">
        <v>37</v>
      </c>
      <c r="O34" s="849">
        <v>1375</v>
      </c>
      <c r="P34" s="849">
        <v>52250</v>
      </c>
      <c r="Q34" s="837">
        <v>1.0225649255337887</v>
      </c>
      <c r="R34" s="850">
        <v>38</v>
      </c>
    </row>
    <row r="35" spans="1:18" ht="14.4" customHeight="1" x14ac:dyDescent="0.3">
      <c r="A35" s="831" t="s">
        <v>4949</v>
      </c>
      <c r="B35" s="832" t="s">
        <v>4950</v>
      </c>
      <c r="C35" s="832" t="s">
        <v>599</v>
      </c>
      <c r="D35" s="832" t="s">
        <v>4932</v>
      </c>
      <c r="E35" s="832" t="s">
        <v>4986</v>
      </c>
      <c r="F35" s="832" t="s">
        <v>4987</v>
      </c>
      <c r="G35" s="849">
        <v>332</v>
      </c>
      <c r="H35" s="849">
        <v>3320</v>
      </c>
      <c r="I35" s="832">
        <v>0.71706263498920086</v>
      </c>
      <c r="J35" s="832">
        <v>10</v>
      </c>
      <c r="K35" s="849">
        <v>463</v>
      </c>
      <c r="L35" s="849">
        <v>4630</v>
      </c>
      <c r="M35" s="832">
        <v>1</v>
      </c>
      <c r="N35" s="832">
        <v>10</v>
      </c>
      <c r="O35" s="849">
        <v>394</v>
      </c>
      <c r="P35" s="849">
        <v>3940</v>
      </c>
      <c r="Q35" s="837">
        <v>0.85097192224622031</v>
      </c>
      <c r="R35" s="850">
        <v>10</v>
      </c>
    </row>
    <row r="36" spans="1:18" ht="14.4" customHeight="1" x14ac:dyDescent="0.3">
      <c r="A36" s="831" t="s">
        <v>4949</v>
      </c>
      <c r="B36" s="832" t="s">
        <v>4950</v>
      </c>
      <c r="C36" s="832" t="s">
        <v>599</v>
      </c>
      <c r="D36" s="832" t="s">
        <v>4932</v>
      </c>
      <c r="E36" s="832" t="s">
        <v>4988</v>
      </c>
      <c r="F36" s="832" t="s">
        <v>4989</v>
      </c>
      <c r="G36" s="849">
        <v>8</v>
      </c>
      <c r="H36" s="849">
        <v>40</v>
      </c>
      <c r="I36" s="832">
        <v>1.3333333333333333</v>
      </c>
      <c r="J36" s="832">
        <v>5</v>
      </c>
      <c r="K36" s="849">
        <v>6</v>
      </c>
      <c r="L36" s="849">
        <v>30</v>
      </c>
      <c r="M36" s="832">
        <v>1</v>
      </c>
      <c r="N36" s="832">
        <v>5</v>
      </c>
      <c r="O36" s="849">
        <v>1</v>
      </c>
      <c r="P36" s="849">
        <v>5</v>
      </c>
      <c r="Q36" s="837">
        <v>0.16666666666666666</v>
      </c>
      <c r="R36" s="850">
        <v>5</v>
      </c>
    </row>
    <row r="37" spans="1:18" ht="14.4" customHeight="1" x14ac:dyDescent="0.3">
      <c r="A37" s="831" t="s">
        <v>4949</v>
      </c>
      <c r="B37" s="832" t="s">
        <v>4950</v>
      </c>
      <c r="C37" s="832" t="s">
        <v>599</v>
      </c>
      <c r="D37" s="832" t="s">
        <v>4932</v>
      </c>
      <c r="E37" s="832" t="s">
        <v>4990</v>
      </c>
      <c r="F37" s="832" t="s">
        <v>4991</v>
      </c>
      <c r="G37" s="849">
        <v>1</v>
      </c>
      <c r="H37" s="849">
        <v>5</v>
      </c>
      <c r="I37" s="832"/>
      <c r="J37" s="832">
        <v>5</v>
      </c>
      <c r="K37" s="849"/>
      <c r="L37" s="849"/>
      <c r="M37" s="832"/>
      <c r="N37" s="832"/>
      <c r="O37" s="849">
        <v>1</v>
      </c>
      <c r="P37" s="849">
        <v>5</v>
      </c>
      <c r="Q37" s="837"/>
      <c r="R37" s="850">
        <v>5</v>
      </c>
    </row>
    <row r="38" spans="1:18" ht="14.4" customHeight="1" x14ac:dyDescent="0.3">
      <c r="A38" s="831" t="s">
        <v>4949</v>
      </c>
      <c r="B38" s="832" t="s">
        <v>4950</v>
      </c>
      <c r="C38" s="832" t="s">
        <v>599</v>
      </c>
      <c r="D38" s="832" t="s">
        <v>4932</v>
      </c>
      <c r="E38" s="832" t="s">
        <v>4992</v>
      </c>
      <c r="F38" s="832" t="s">
        <v>4993</v>
      </c>
      <c r="G38" s="849">
        <v>10</v>
      </c>
      <c r="H38" s="849">
        <v>880</v>
      </c>
      <c r="I38" s="832">
        <v>0.45454545454545453</v>
      </c>
      <c r="J38" s="832">
        <v>88</v>
      </c>
      <c r="K38" s="849">
        <v>22</v>
      </c>
      <c r="L38" s="849">
        <v>1936</v>
      </c>
      <c r="M38" s="832">
        <v>1</v>
      </c>
      <c r="N38" s="832">
        <v>88</v>
      </c>
      <c r="O38" s="849"/>
      <c r="P38" s="849"/>
      <c r="Q38" s="837"/>
      <c r="R38" s="850"/>
    </row>
    <row r="39" spans="1:18" ht="14.4" customHeight="1" x14ac:dyDescent="0.3">
      <c r="A39" s="831" t="s">
        <v>4949</v>
      </c>
      <c r="B39" s="832" t="s">
        <v>4950</v>
      </c>
      <c r="C39" s="832" t="s">
        <v>599</v>
      </c>
      <c r="D39" s="832" t="s">
        <v>4932</v>
      </c>
      <c r="E39" s="832" t="s">
        <v>4994</v>
      </c>
      <c r="F39" s="832" t="s">
        <v>4995</v>
      </c>
      <c r="G39" s="849">
        <v>76</v>
      </c>
      <c r="H39" s="849">
        <v>47880</v>
      </c>
      <c r="I39" s="832">
        <v>0.94849445324881143</v>
      </c>
      <c r="J39" s="832">
        <v>630</v>
      </c>
      <c r="K39" s="849">
        <v>80</v>
      </c>
      <c r="L39" s="849">
        <v>50480</v>
      </c>
      <c r="M39" s="832">
        <v>1</v>
      </c>
      <c r="N39" s="832">
        <v>631</v>
      </c>
      <c r="O39" s="849"/>
      <c r="P39" s="849"/>
      <c r="Q39" s="837"/>
      <c r="R39" s="850"/>
    </row>
    <row r="40" spans="1:18" ht="14.4" customHeight="1" x14ac:dyDescent="0.3">
      <c r="A40" s="831" t="s">
        <v>4949</v>
      </c>
      <c r="B40" s="832" t="s">
        <v>4950</v>
      </c>
      <c r="C40" s="832" t="s">
        <v>599</v>
      </c>
      <c r="D40" s="832" t="s">
        <v>4932</v>
      </c>
      <c r="E40" s="832" t="s">
        <v>4996</v>
      </c>
      <c r="F40" s="832" t="s">
        <v>4997</v>
      </c>
      <c r="G40" s="849">
        <v>63</v>
      </c>
      <c r="H40" s="849">
        <v>24696</v>
      </c>
      <c r="I40" s="832">
        <v>1.0650795704489584</v>
      </c>
      <c r="J40" s="832">
        <v>392</v>
      </c>
      <c r="K40" s="849">
        <v>59</v>
      </c>
      <c r="L40" s="849">
        <v>23187</v>
      </c>
      <c r="M40" s="832">
        <v>1</v>
      </c>
      <c r="N40" s="832">
        <v>393</v>
      </c>
      <c r="O40" s="849">
        <v>5</v>
      </c>
      <c r="P40" s="849">
        <v>1965</v>
      </c>
      <c r="Q40" s="837">
        <v>8.4745762711864403E-2</v>
      </c>
      <c r="R40" s="850">
        <v>393</v>
      </c>
    </row>
    <row r="41" spans="1:18" ht="14.4" customHeight="1" x14ac:dyDescent="0.3">
      <c r="A41" s="831" t="s">
        <v>4949</v>
      </c>
      <c r="B41" s="832" t="s">
        <v>4950</v>
      </c>
      <c r="C41" s="832" t="s">
        <v>599</v>
      </c>
      <c r="D41" s="832" t="s">
        <v>4932</v>
      </c>
      <c r="E41" s="832" t="s">
        <v>4998</v>
      </c>
      <c r="F41" s="832" t="s">
        <v>4999</v>
      </c>
      <c r="G41" s="849">
        <v>75</v>
      </c>
      <c r="H41" s="849">
        <v>2925</v>
      </c>
      <c r="I41" s="832">
        <v>0.56818181818181823</v>
      </c>
      <c r="J41" s="832">
        <v>39</v>
      </c>
      <c r="K41" s="849">
        <v>132</v>
      </c>
      <c r="L41" s="849">
        <v>5148</v>
      </c>
      <c r="M41" s="832">
        <v>1</v>
      </c>
      <c r="N41" s="832">
        <v>39</v>
      </c>
      <c r="O41" s="849">
        <v>3</v>
      </c>
      <c r="P41" s="849">
        <v>117</v>
      </c>
      <c r="Q41" s="837">
        <v>2.2727272727272728E-2</v>
      </c>
      <c r="R41" s="850">
        <v>39</v>
      </c>
    </row>
    <row r="42" spans="1:18" ht="14.4" customHeight="1" x14ac:dyDescent="0.3">
      <c r="A42" s="831" t="s">
        <v>4949</v>
      </c>
      <c r="B42" s="832" t="s">
        <v>4950</v>
      </c>
      <c r="C42" s="832" t="s">
        <v>599</v>
      </c>
      <c r="D42" s="832" t="s">
        <v>4932</v>
      </c>
      <c r="E42" s="832" t="s">
        <v>5000</v>
      </c>
      <c r="F42" s="832" t="s">
        <v>5001</v>
      </c>
      <c r="G42" s="849">
        <v>7</v>
      </c>
      <c r="H42" s="849">
        <v>31094</v>
      </c>
      <c r="I42" s="832">
        <v>1.1666666666666667</v>
      </c>
      <c r="J42" s="832">
        <v>4442</v>
      </c>
      <c r="K42" s="849">
        <v>6</v>
      </c>
      <c r="L42" s="849">
        <v>26652</v>
      </c>
      <c r="M42" s="832">
        <v>1</v>
      </c>
      <c r="N42" s="832">
        <v>4442</v>
      </c>
      <c r="O42" s="849">
        <v>1</v>
      </c>
      <c r="P42" s="849">
        <v>4444</v>
      </c>
      <c r="Q42" s="837">
        <v>0.16674170793936666</v>
      </c>
      <c r="R42" s="850">
        <v>4444</v>
      </c>
    </row>
    <row r="43" spans="1:18" ht="14.4" customHeight="1" x14ac:dyDescent="0.3">
      <c r="A43" s="831" t="s">
        <v>4949</v>
      </c>
      <c r="B43" s="832" t="s">
        <v>4950</v>
      </c>
      <c r="C43" s="832" t="s">
        <v>599</v>
      </c>
      <c r="D43" s="832" t="s">
        <v>4932</v>
      </c>
      <c r="E43" s="832" t="s">
        <v>4933</v>
      </c>
      <c r="F43" s="832" t="s">
        <v>4934</v>
      </c>
      <c r="G43" s="849">
        <v>1796</v>
      </c>
      <c r="H43" s="849">
        <v>450796</v>
      </c>
      <c r="I43" s="832">
        <v>0.44643698923708908</v>
      </c>
      <c r="J43" s="832">
        <v>251</v>
      </c>
      <c r="K43" s="849">
        <v>4007</v>
      </c>
      <c r="L43" s="849">
        <v>1009764</v>
      </c>
      <c r="M43" s="832">
        <v>1</v>
      </c>
      <c r="N43" s="832">
        <v>252</v>
      </c>
      <c r="O43" s="849">
        <v>3970</v>
      </c>
      <c r="P43" s="849">
        <v>1008380</v>
      </c>
      <c r="Q43" s="837">
        <v>0.99862938270724644</v>
      </c>
      <c r="R43" s="850">
        <v>254</v>
      </c>
    </row>
    <row r="44" spans="1:18" ht="14.4" customHeight="1" x14ac:dyDescent="0.3">
      <c r="A44" s="831" t="s">
        <v>4949</v>
      </c>
      <c r="B44" s="832" t="s">
        <v>4950</v>
      </c>
      <c r="C44" s="832" t="s">
        <v>599</v>
      </c>
      <c r="D44" s="832" t="s">
        <v>4932</v>
      </c>
      <c r="E44" s="832" t="s">
        <v>5002</v>
      </c>
      <c r="F44" s="832" t="s">
        <v>5003</v>
      </c>
      <c r="G44" s="849">
        <v>4564</v>
      </c>
      <c r="H44" s="849">
        <v>575064</v>
      </c>
      <c r="I44" s="832">
        <v>1.8273054851194448</v>
      </c>
      <c r="J44" s="832">
        <v>126</v>
      </c>
      <c r="K44" s="849">
        <v>2478</v>
      </c>
      <c r="L44" s="849">
        <v>314706</v>
      </c>
      <c r="M44" s="832">
        <v>1</v>
      </c>
      <c r="N44" s="832">
        <v>127</v>
      </c>
      <c r="O44" s="849">
        <v>2311</v>
      </c>
      <c r="P44" s="849">
        <v>291186</v>
      </c>
      <c r="Q44" s="837">
        <v>0.92526357934071801</v>
      </c>
      <c r="R44" s="850">
        <v>126</v>
      </c>
    </row>
    <row r="45" spans="1:18" ht="14.4" customHeight="1" x14ac:dyDescent="0.3">
      <c r="A45" s="831" t="s">
        <v>4949</v>
      </c>
      <c r="B45" s="832" t="s">
        <v>4950</v>
      </c>
      <c r="C45" s="832" t="s">
        <v>599</v>
      </c>
      <c r="D45" s="832" t="s">
        <v>4932</v>
      </c>
      <c r="E45" s="832" t="s">
        <v>5004</v>
      </c>
      <c r="F45" s="832" t="s">
        <v>5005</v>
      </c>
      <c r="G45" s="849">
        <v>3</v>
      </c>
      <c r="H45" s="849">
        <v>2154</v>
      </c>
      <c r="I45" s="832"/>
      <c r="J45" s="832">
        <v>718</v>
      </c>
      <c r="K45" s="849"/>
      <c r="L45" s="849"/>
      <c r="M45" s="832"/>
      <c r="N45" s="832"/>
      <c r="O45" s="849"/>
      <c r="P45" s="849"/>
      <c r="Q45" s="837"/>
      <c r="R45" s="850"/>
    </row>
    <row r="46" spans="1:18" ht="14.4" customHeight="1" x14ac:dyDescent="0.3">
      <c r="A46" s="831" t="s">
        <v>4949</v>
      </c>
      <c r="B46" s="832" t="s">
        <v>4950</v>
      </c>
      <c r="C46" s="832" t="s">
        <v>599</v>
      </c>
      <c r="D46" s="832" t="s">
        <v>4932</v>
      </c>
      <c r="E46" s="832" t="s">
        <v>5006</v>
      </c>
      <c r="F46" s="832" t="s">
        <v>5007</v>
      </c>
      <c r="G46" s="849"/>
      <c r="H46" s="849"/>
      <c r="I46" s="832"/>
      <c r="J46" s="832"/>
      <c r="K46" s="849">
        <v>2</v>
      </c>
      <c r="L46" s="849">
        <v>392</v>
      </c>
      <c r="M46" s="832">
        <v>1</v>
      </c>
      <c r="N46" s="832">
        <v>196</v>
      </c>
      <c r="O46" s="849">
        <v>2</v>
      </c>
      <c r="P46" s="849">
        <v>394</v>
      </c>
      <c r="Q46" s="837">
        <v>1.0051020408163265</v>
      </c>
      <c r="R46" s="850">
        <v>197</v>
      </c>
    </row>
    <row r="47" spans="1:18" ht="14.4" customHeight="1" x14ac:dyDescent="0.3">
      <c r="A47" s="831" t="s">
        <v>4949</v>
      </c>
      <c r="B47" s="832" t="s">
        <v>4950</v>
      </c>
      <c r="C47" s="832" t="s">
        <v>599</v>
      </c>
      <c r="D47" s="832" t="s">
        <v>4932</v>
      </c>
      <c r="E47" s="832" t="s">
        <v>5008</v>
      </c>
      <c r="F47" s="832" t="s">
        <v>5009</v>
      </c>
      <c r="G47" s="849">
        <v>5</v>
      </c>
      <c r="H47" s="849">
        <v>995</v>
      </c>
      <c r="I47" s="832">
        <v>1.0756756756756756</v>
      </c>
      <c r="J47" s="832">
        <v>199</v>
      </c>
      <c r="K47" s="849">
        <v>5</v>
      </c>
      <c r="L47" s="849">
        <v>925</v>
      </c>
      <c r="M47" s="832">
        <v>1</v>
      </c>
      <c r="N47" s="832">
        <v>185</v>
      </c>
      <c r="O47" s="849">
        <v>5</v>
      </c>
      <c r="P47" s="849">
        <v>935</v>
      </c>
      <c r="Q47" s="837">
        <v>1.0108108108108107</v>
      </c>
      <c r="R47" s="850">
        <v>187</v>
      </c>
    </row>
    <row r="48" spans="1:18" ht="14.4" customHeight="1" x14ac:dyDescent="0.3">
      <c r="A48" s="831" t="s">
        <v>4949</v>
      </c>
      <c r="B48" s="832" t="s">
        <v>4950</v>
      </c>
      <c r="C48" s="832" t="s">
        <v>599</v>
      </c>
      <c r="D48" s="832" t="s">
        <v>4932</v>
      </c>
      <c r="E48" s="832" t="s">
        <v>5010</v>
      </c>
      <c r="F48" s="832" t="s">
        <v>5011</v>
      </c>
      <c r="G48" s="849"/>
      <c r="H48" s="849"/>
      <c r="I48" s="832"/>
      <c r="J48" s="832"/>
      <c r="K48" s="849"/>
      <c r="L48" s="849"/>
      <c r="M48" s="832"/>
      <c r="N48" s="832"/>
      <c r="O48" s="849">
        <v>1</v>
      </c>
      <c r="P48" s="849">
        <v>544</v>
      </c>
      <c r="Q48" s="837"/>
      <c r="R48" s="850">
        <v>544</v>
      </c>
    </row>
    <row r="49" spans="1:18" ht="14.4" customHeight="1" x14ac:dyDescent="0.3">
      <c r="A49" s="831" t="s">
        <v>4949</v>
      </c>
      <c r="B49" s="832" t="s">
        <v>4950</v>
      </c>
      <c r="C49" s="832" t="s">
        <v>599</v>
      </c>
      <c r="D49" s="832" t="s">
        <v>4932</v>
      </c>
      <c r="E49" s="832" t="s">
        <v>5012</v>
      </c>
      <c r="F49" s="832" t="s">
        <v>5013</v>
      </c>
      <c r="G49" s="849"/>
      <c r="H49" s="849"/>
      <c r="I49" s="832"/>
      <c r="J49" s="832"/>
      <c r="K49" s="849"/>
      <c r="L49" s="849"/>
      <c r="M49" s="832"/>
      <c r="N49" s="832"/>
      <c r="O49" s="849">
        <v>1</v>
      </c>
      <c r="P49" s="849">
        <v>504</v>
      </c>
      <c r="Q49" s="837"/>
      <c r="R49" s="850">
        <v>504</v>
      </c>
    </row>
    <row r="50" spans="1:18" ht="14.4" customHeight="1" x14ac:dyDescent="0.3">
      <c r="A50" s="831" t="s">
        <v>4949</v>
      </c>
      <c r="B50" s="832" t="s">
        <v>4950</v>
      </c>
      <c r="C50" s="832" t="s">
        <v>599</v>
      </c>
      <c r="D50" s="832" t="s">
        <v>4932</v>
      </c>
      <c r="E50" s="832" t="s">
        <v>5014</v>
      </c>
      <c r="F50" s="832" t="s">
        <v>5015</v>
      </c>
      <c r="G50" s="849">
        <v>38</v>
      </c>
      <c r="H50" s="849">
        <v>25802</v>
      </c>
      <c r="I50" s="832">
        <v>1.3551470588235295</v>
      </c>
      <c r="J50" s="832">
        <v>679</v>
      </c>
      <c r="K50" s="849">
        <v>28</v>
      </c>
      <c r="L50" s="849">
        <v>19040</v>
      </c>
      <c r="M50" s="832">
        <v>1</v>
      </c>
      <c r="N50" s="832">
        <v>680</v>
      </c>
      <c r="O50" s="849">
        <v>36</v>
      </c>
      <c r="P50" s="849">
        <v>24660</v>
      </c>
      <c r="Q50" s="837">
        <v>1.2951680672268908</v>
      </c>
      <c r="R50" s="850">
        <v>685</v>
      </c>
    </row>
    <row r="51" spans="1:18" ht="14.4" customHeight="1" x14ac:dyDescent="0.3">
      <c r="A51" s="831" t="s">
        <v>4949</v>
      </c>
      <c r="B51" s="832" t="s">
        <v>4950</v>
      </c>
      <c r="C51" s="832" t="s">
        <v>599</v>
      </c>
      <c r="D51" s="832" t="s">
        <v>4932</v>
      </c>
      <c r="E51" s="832" t="s">
        <v>5016</v>
      </c>
      <c r="F51" s="832" t="s">
        <v>5017</v>
      </c>
      <c r="G51" s="849">
        <v>7</v>
      </c>
      <c r="H51" s="849">
        <v>7196</v>
      </c>
      <c r="I51" s="832">
        <v>0.99709020368574197</v>
      </c>
      <c r="J51" s="832">
        <v>1028</v>
      </c>
      <c r="K51" s="849">
        <v>7</v>
      </c>
      <c r="L51" s="849">
        <v>7217</v>
      </c>
      <c r="M51" s="832">
        <v>1</v>
      </c>
      <c r="N51" s="832">
        <v>1031</v>
      </c>
      <c r="O51" s="849">
        <v>7</v>
      </c>
      <c r="P51" s="849">
        <v>7273</v>
      </c>
      <c r="Q51" s="837">
        <v>1.0077594568380213</v>
      </c>
      <c r="R51" s="850">
        <v>1039</v>
      </c>
    </row>
    <row r="52" spans="1:18" ht="14.4" customHeight="1" x14ac:dyDescent="0.3">
      <c r="A52" s="831" t="s">
        <v>4949</v>
      </c>
      <c r="B52" s="832" t="s">
        <v>4950</v>
      </c>
      <c r="C52" s="832" t="s">
        <v>599</v>
      </c>
      <c r="D52" s="832" t="s">
        <v>4932</v>
      </c>
      <c r="E52" s="832" t="s">
        <v>5018</v>
      </c>
      <c r="F52" s="832" t="s">
        <v>5019</v>
      </c>
      <c r="G52" s="849">
        <v>6242</v>
      </c>
      <c r="H52" s="849">
        <v>208066.61999999985</v>
      </c>
      <c r="I52" s="832">
        <v>1.0033756638363489</v>
      </c>
      <c r="J52" s="832">
        <v>33.333325857097059</v>
      </c>
      <c r="K52" s="849">
        <v>6221</v>
      </c>
      <c r="L52" s="849">
        <v>207366.61999999994</v>
      </c>
      <c r="M52" s="832">
        <v>1</v>
      </c>
      <c r="N52" s="832">
        <v>33.333325831859817</v>
      </c>
      <c r="O52" s="849">
        <v>6163</v>
      </c>
      <c r="P52" s="849">
        <v>205433.33000000007</v>
      </c>
      <c r="Q52" s="837">
        <v>0.99067694694546371</v>
      </c>
      <c r="R52" s="850">
        <v>33.333332792471211</v>
      </c>
    </row>
    <row r="53" spans="1:18" ht="14.4" customHeight="1" x14ac:dyDescent="0.3">
      <c r="A53" s="831" t="s">
        <v>4949</v>
      </c>
      <c r="B53" s="832" t="s">
        <v>4950</v>
      </c>
      <c r="C53" s="832" t="s">
        <v>599</v>
      </c>
      <c r="D53" s="832" t="s">
        <v>4932</v>
      </c>
      <c r="E53" s="832" t="s">
        <v>5020</v>
      </c>
      <c r="F53" s="832" t="s">
        <v>5021</v>
      </c>
      <c r="G53" s="849">
        <v>33</v>
      </c>
      <c r="H53" s="849">
        <v>32340</v>
      </c>
      <c r="I53" s="832">
        <v>1.3721995926680244</v>
      </c>
      <c r="J53" s="832">
        <v>980</v>
      </c>
      <c r="K53" s="849">
        <v>24</v>
      </c>
      <c r="L53" s="849">
        <v>23568</v>
      </c>
      <c r="M53" s="832">
        <v>1</v>
      </c>
      <c r="N53" s="832">
        <v>982</v>
      </c>
      <c r="O53" s="849">
        <v>2</v>
      </c>
      <c r="P53" s="849">
        <v>1976</v>
      </c>
      <c r="Q53" s="837">
        <v>8.3842498302783439E-2</v>
      </c>
      <c r="R53" s="850">
        <v>988</v>
      </c>
    </row>
    <row r="54" spans="1:18" ht="14.4" customHeight="1" x14ac:dyDescent="0.3">
      <c r="A54" s="831" t="s">
        <v>4949</v>
      </c>
      <c r="B54" s="832" t="s">
        <v>4950</v>
      </c>
      <c r="C54" s="832" t="s">
        <v>599</v>
      </c>
      <c r="D54" s="832" t="s">
        <v>4932</v>
      </c>
      <c r="E54" s="832" t="s">
        <v>5022</v>
      </c>
      <c r="F54" s="832" t="s">
        <v>5023</v>
      </c>
      <c r="G54" s="849">
        <v>76</v>
      </c>
      <c r="H54" s="849">
        <v>13072</v>
      </c>
      <c r="I54" s="832">
        <v>1</v>
      </c>
      <c r="J54" s="832">
        <v>172</v>
      </c>
      <c r="K54" s="849">
        <v>76</v>
      </c>
      <c r="L54" s="849">
        <v>13072</v>
      </c>
      <c r="M54" s="832">
        <v>1</v>
      </c>
      <c r="N54" s="832">
        <v>172</v>
      </c>
      <c r="O54" s="849">
        <v>53</v>
      </c>
      <c r="P54" s="849">
        <v>9275</v>
      </c>
      <c r="Q54" s="837">
        <v>0.70953182374541002</v>
      </c>
      <c r="R54" s="850">
        <v>175</v>
      </c>
    </row>
    <row r="55" spans="1:18" ht="14.4" customHeight="1" x14ac:dyDescent="0.3">
      <c r="A55" s="831" t="s">
        <v>4949</v>
      </c>
      <c r="B55" s="832" t="s">
        <v>4950</v>
      </c>
      <c r="C55" s="832" t="s">
        <v>599</v>
      </c>
      <c r="D55" s="832" t="s">
        <v>4932</v>
      </c>
      <c r="E55" s="832" t="s">
        <v>5024</v>
      </c>
      <c r="F55" s="832" t="s">
        <v>5025</v>
      </c>
      <c r="G55" s="849">
        <v>314</v>
      </c>
      <c r="H55" s="849">
        <v>11618</v>
      </c>
      <c r="I55" s="832">
        <v>0.66666666666666663</v>
      </c>
      <c r="J55" s="832">
        <v>37</v>
      </c>
      <c r="K55" s="849">
        <v>471</v>
      </c>
      <c r="L55" s="849">
        <v>17427</v>
      </c>
      <c r="M55" s="832">
        <v>1</v>
      </c>
      <c r="N55" s="832">
        <v>37</v>
      </c>
      <c r="O55" s="849">
        <v>459</v>
      </c>
      <c r="P55" s="849">
        <v>17442</v>
      </c>
      <c r="Q55" s="837">
        <v>1.0008607333448098</v>
      </c>
      <c r="R55" s="850">
        <v>38</v>
      </c>
    </row>
    <row r="56" spans="1:18" ht="14.4" customHeight="1" x14ac:dyDescent="0.3">
      <c r="A56" s="831" t="s">
        <v>4949</v>
      </c>
      <c r="B56" s="832" t="s">
        <v>4950</v>
      </c>
      <c r="C56" s="832" t="s">
        <v>599</v>
      </c>
      <c r="D56" s="832" t="s">
        <v>4932</v>
      </c>
      <c r="E56" s="832" t="s">
        <v>5026</v>
      </c>
      <c r="F56" s="832" t="s">
        <v>5027</v>
      </c>
      <c r="G56" s="849"/>
      <c r="H56" s="849"/>
      <c r="I56" s="832"/>
      <c r="J56" s="832"/>
      <c r="K56" s="849">
        <v>1</v>
      </c>
      <c r="L56" s="849">
        <v>58</v>
      </c>
      <c r="M56" s="832">
        <v>1</v>
      </c>
      <c r="N56" s="832">
        <v>58</v>
      </c>
      <c r="O56" s="849">
        <v>4</v>
      </c>
      <c r="P56" s="849">
        <v>236</v>
      </c>
      <c r="Q56" s="837">
        <v>4.068965517241379</v>
      </c>
      <c r="R56" s="850">
        <v>59</v>
      </c>
    </row>
    <row r="57" spans="1:18" ht="14.4" customHeight="1" x14ac:dyDescent="0.3">
      <c r="A57" s="831" t="s">
        <v>4949</v>
      </c>
      <c r="B57" s="832" t="s">
        <v>4950</v>
      </c>
      <c r="C57" s="832" t="s">
        <v>599</v>
      </c>
      <c r="D57" s="832" t="s">
        <v>4932</v>
      </c>
      <c r="E57" s="832" t="s">
        <v>4936</v>
      </c>
      <c r="F57" s="832" t="s">
        <v>4937</v>
      </c>
      <c r="G57" s="849">
        <v>104</v>
      </c>
      <c r="H57" s="849">
        <v>8944</v>
      </c>
      <c r="I57" s="832">
        <v>1.2093023255813953</v>
      </c>
      <c r="J57" s="832">
        <v>86</v>
      </c>
      <c r="K57" s="849">
        <v>86</v>
      </c>
      <c r="L57" s="849">
        <v>7396</v>
      </c>
      <c r="M57" s="832">
        <v>1</v>
      </c>
      <c r="N57" s="832">
        <v>86</v>
      </c>
      <c r="O57" s="849">
        <v>114</v>
      </c>
      <c r="P57" s="849">
        <v>9918</v>
      </c>
      <c r="Q57" s="837">
        <v>1.3409951325040563</v>
      </c>
      <c r="R57" s="850">
        <v>87</v>
      </c>
    </row>
    <row r="58" spans="1:18" ht="14.4" customHeight="1" x14ac:dyDescent="0.3">
      <c r="A58" s="831" t="s">
        <v>4949</v>
      </c>
      <c r="B58" s="832" t="s">
        <v>4950</v>
      </c>
      <c r="C58" s="832" t="s">
        <v>599</v>
      </c>
      <c r="D58" s="832" t="s">
        <v>4932</v>
      </c>
      <c r="E58" s="832" t="s">
        <v>5028</v>
      </c>
      <c r="F58" s="832" t="s">
        <v>5029</v>
      </c>
      <c r="G58" s="849">
        <v>3</v>
      </c>
      <c r="H58" s="849">
        <v>96</v>
      </c>
      <c r="I58" s="832">
        <v>0.6</v>
      </c>
      <c r="J58" s="832">
        <v>32</v>
      </c>
      <c r="K58" s="849">
        <v>5</v>
      </c>
      <c r="L58" s="849">
        <v>160</v>
      </c>
      <c r="M58" s="832">
        <v>1</v>
      </c>
      <c r="N58" s="832">
        <v>32</v>
      </c>
      <c r="O58" s="849">
        <v>32</v>
      </c>
      <c r="P58" s="849">
        <v>1056</v>
      </c>
      <c r="Q58" s="837">
        <v>6.6</v>
      </c>
      <c r="R58" s="850">
        <v>33</v>
      </c>
    </row>
    <row r="59" spans="1:18" ht="14.4" customHeight="1" x14ac:dyDescent="0.3">
      <c r="A59" s="831" t="s">
        <v>4949</v>
      </c>
      <c r="B59" s="832" t="s">
        <v>4950</v>
      </c>
      <c r="C59" s="832" t="s">
        <v>599</v>
      </c>
      <c r="D59" s="832" t="s">
        <v>4932</v>
      </c>
      <c r="E59" s="832" t="s">
        <v>5030</v>
      </c>
      <c r="F59" s="832" t="s">
        <v>5031</v>
      </c>
      <c r="G59" s="849">
        <v>2</v>
      </c>
      <c r="H59" s="849">
        <v>264</v>
      </c>
      <c r="I59" s="832">
        <v>1</v>
      </c>
      <c r="J59" s="832">
        <v>132</v>
      </c>
      <c r="K59" s="849">
        <v>2</v>
      </c>
      <c r="L59" s="849">
        <v>264</v>
      </c>
      <c r="M59" s="832">
        <v>1</v>
      </c>
      <c r="N59" s="832">
        <v>132</v>
      </c>
      <c r="O59" s="849"/>
      <c r="P59" s="849"/>
      <c r="Q59" s="837"/>
      <c r="R59" s="850"/>
    </row>
    <row r="60" spans="1:18" ht="14.4" customHeight="1" x14ac:dyDescent="0.3">
      <c r="A60" s="831" t="s">
        <v>4949</v>
      </c>
      <c r="B60" s="832" t="s">
        <v>4950</v>
      </c>
      <c r="C60" s="832" t="s">
        <v>599</v>
      </c>
      <c r="D60" s="832" t="s">
        <v>4932</v>
      </c>
      <c r="E60" s="832" t="s">
        <v>5032</v>
      </c>
      <c r="F60" s="832" t="s">
        <v>5033</v>
      </c>
      <c r="G60" s="849">
        <v>6</v>
      </c>
      <c r="H60" s="849">
        <v>1338</v>
      </c>
      <c r="I60" s="832">
        <v>1.5267175572519083E-2</v>
      </c>
      <c r="J60" s="832">
        <v>223</v>
      </c>
      <c r="K60" s="849">
        <v>393</v>
      </c>
      <c r="L60" s="849">
        <v>87639</v>
      </c>
      <c r="M60" s="832">
        <v>1</v>
      </c>
      <c r="N60" s="832">
        <v>223</v>
      </c>
      <c r="O60" s="849">
        <v>13</v>
      </c>
      <c r="P60" s="849">
        <v>2938</v>
      </c>
      <c r="Q60" s="837">
        <v>3.3523887766861785E-2</v>
      </c>
      <c r="R60" s="850">
        <v>226</v>
      </c>
    </row>
    <row r="61" spans="1:18" ht="14.4" customHeight="1" x14ac:dyDescent="0.3">
      <c r="A61" s="831" t="s">
        <v>4949</v>
      </c>
      <c r="B61" s="832" t="s">
        <v>4950</v>
      </c>
      <c r="C61" s="832" t="s">
        <v>599</v>
      </c>
      <c r="D61" s="832" t="s">
        <v>4932</v>
      </c>
      <c r="E61" s="832" t="s">
        <v>5034</v>
      </c>
      <c r="F61" s="832" t="s">
        <v>5035</v>
      </c>
      <c r="G61" s="849"/>
      <c r="H61" s="849"/>
      <c r="I61" s="832"/>
      <c r="J61" s="832"/>
      <c r="K61" s="849">
        <v>73</v>
      </c>
      <c r="L61" s="849">
        <v>5621</v>
      </c>
      <c r="M61" s="832">
        <v>1</v>
      </c>
      <c r="N61" s="832">
        <v>77</v>
      </c>
      <c r="O61" s="849"/>
      <c r="P61" s="849"/>
      <c r="Q61" s="837"/>
      <c r="R61" s="850"/>
    </row>
    <row r="62" spans="1:18" ht="14.4" customHeight="1" x14ac:dyDescent="0.3">
      <c r="A62" s="831" t="s">
        <v>4949</v>
      </c>
      <c r="B62" s="832" t="s">
        <v>4950</v>
      </c>
      <c r="C62" s="832" t="s">
        <v>599</v>
      </c>
      <c r="D62" s="832" t="s">
        <v>4932</v>
      </c>
      <c r="E62" s="832" t="s">
        <v>5036</v>
      </c>
      <c r="F62" s="832" t="s">
        <v>5037</v>
      </c>
      <c r="G62" s="849">
        <v>5</v>
      </c>
      <c r="H62" s="849">
        <v>3765</v>
      </c>
      <c r="I62" s="832">
        <v>1.6644562334217508</v>
      </c>
      <c r="J62" s="832">
        <v>753</v>
      </c>
      <c r="K62" s="849">
        <v>3</v>
      </c>
      <c r="L62" s="849">
        <v>2262</v>
      </c>
      <c r="M62" s="832">
        <v>1</v>
      </c>
      <c r="N62" s="832">
        <v>754</v>
      </c>
      <c r="O62" s="849">
        <v>1</v>
      </c>
      <c r="P62" s="849">
        <v>757</v>
      </c>
      <c r="Q62" s="837">
        <v>0.33465959328028294</v>
      </c>
      <c r="R62" s="850">
        <v>757</v>
      </c>
    </row>
    <row r="63" spans="1:18" ht="14.4" customHeight="1" x14ac:dyDescent="0.3">
      <c r="A63" s="831" t="s">
        <v>4949</v>
      </c>
      <c r="B63" s="832" t="s">
        <v>4950</v>
      </c>
      <c r="C63" s="832" t="s">
        <v>599</v>
      </c>
      <c r="D63" s="832" t="s">
        <v>4932</v>
      </c>
      <c r="E63" s="832" t="s">
        <v>5038</v>
      </c>
      <c r="F63" s="832" t="s">
        <v>5039</v>
      </c>
      <c r="G63" s="849">
        <v>23</v>
      </c>
      <c r="H63" s="849">
        <v>24449</v>
      </c>
      <c r="I63" s="832">
        <v>2.553153717627402</v>
      </c>
      <c r="J63" s="832">
        <v>1063</v>
      </c>
      <c r="K63" s="849">
        <v>9</v>
      </c>
      <c r="L63" s="849">
        <v>9576</v>
      </c>
      <c r="M63" s="832">
        <v>1</v>
      </c>
      <c r="N63" s="832">
        <v>1064</v>
      </c>
      <c r="O63" s="849">
        <v>13</v>
      </c>
      <c r="P63" s="849">
        <v>13897</v>
      </c>
      <c r="Q63" s="837">
        <v>1.4512322472848789</v>
      </c>
      <c r="R63" s="850">
        <v>1069</v>
      </c>
    </row>
    <row r="64" spans="1:18" ht="14.4" customHeight="1" x14ac:dyDescent="0.3">
      <c r="A64" s="831" t="s">
        <v>4949</v>
      </c>
      <c r="B64" s="832" t="s">
        <v>4950</v>
      </c>
      <c r="C64" s="832" t="s">
        <v>599</v>
      </c>
      <c r="D64" s="832" t="s">
        <v>4932</v>
      </c>
      <c r="E64" s="832" t="s">
        <v>5040</v>
      </c>
      <c r="F64" s="832" t="s">
        <v>5041</v>
      </c>
      <c r="G64" s="849"/>
      <c r="H64" s="849"/>
      <c r="I64" s="832"/>
      <c r="J64" s="832"/>
      <c r="K64" s="849"/>
      <c r="L64" s="849"/>
      <c r="M64" s="832"/>
      <c r="N64" s="832"/>
      <c r="O64" s="849">
        <v>1</v>
      </c>
      <c r="P64" s="849">
        <v>125</v>
      </c>
      <c r="Q64" s="837"/>
      <c r="R64" s="850">
        <v>125</v>
      </c>
    </row>
    <row r="65" spans="1:18" ht="14.4" customHeight="1" x14ac:dyDescent="0.3">
      <c r="A65" s="831" t="s">
        <v>4949</v>
      </c>
      <c r="B65" s="832" t="s">
        <v>4950</v>
      </c>
      <c r="C65" s="832" t="s">
        <v>599</v>
      </c>
      <c r="D65" s="832" t="s">
        <v>4932</v>
      </c>
      <c r="E65" s="832" t="s">
        <v>5042</v>
      </c>
      <c r="F65" s="832" t="s">
        <v>5043</v>
      </c>
      <c r="G65" s="849">
        <v>8</v>
      </c>
      <c r="H65" s="849">
        <v>2984</v>
      </c>
      <c r="I65" s="832">
        <v>0.72532814778804089</v>
      </c>
      <c r="J65" s="832">
        <v>373</v>
      </c>
      <c r="K65" s="849">
        <v>11</v>
      </c>
      <c r="L65" s="849">
        <v>4114</v>
      </c>
      <c r="M65" s="832">
        <v>1</v>
      </c>
      <c r="N65" s="832">
        <v>374</v>
      </c>
      <c r="O65" s="849">
        <v>9</v>
      </c>
      <c r="P65" s="849">
        <v>3384</v>
      </c>
      <c r="Q65" s="837">
        <v>0.82255712202236264</v>
      </c>
      <c r="R65" s="850">
        <v>376</v>
      </c>
    </row>
    <row r="66" spans="1:18" ht="14.4" customHeight="1" x14ac:dyDescent="0.3">
      <c r="A66" s="831" t="s">
        <v>4949</v>
      </c>
      <c r="B66" s="832" t="s">
        <v>4950</v>
      </c>
      <c r="C66" s="832" t="s">
        <v>599</v>
      </c>
      <c r="D66" s="832" t="s">
        <v>4932</v>
      </c>
      <c r="E66" s="832" t="s">
        <v>5044</v>
      </c>
      <c r="F66" s="832" t="s">
        <v>5045</v>
      </c>
      <c r="G66" s="849">
        <v>18</v>
      </c>
      <c r="H66" s="849">
        <v>1062</v>
      </c>
      <c r="I66" s="832">
        <v>1</v>
      </c>
      <c r="J66" s="832">
        <v>59</v>
      </c>
      <c r="K66" s="849">
        <v>18</v>
      </c>
      <c r="L66" s="849">
        <v>1062</v>
      </c>
      <c r="M66" s="832">
        <v>1</v>
      </c>
      <c r="N66" s="832">
        <v>59</v>
      </c>
      <c r="O66" s="849">
        <v>23</v>
      </c>
      <c r="P66" s="849">
        <v>1403</v>
      </c>
      <c r="Q66" s="837">
        <v>1.3210922787193973</v>
      </c>
      <c r="R66" s="850">
        <v>61</v>
      </c>
    </row>
    <row r="67" spans="1:18" ht="14.4" customHeight="1" x14ac:dyDescent="0.3">
      <c r="A67" s="831" t="s">
        <v>4949</v>
      </c>
      <c r="B67" s="832" t="s">
        <v>4950</v>
      </c>
      <c r="C67" s="832" t="s">
        <v>599</v>
      </c>
      <c r="D67" s="832" t="s">
        <v>4932</v>
      </c>
      <c r="E67" s="832" t="s">
        <v>5046</v>
      </c>
      <c r="F67" s="832" t="s">
        <v>5047</v>
      </c>
      <c r="G67" s="849">
        <v>169</v>
      </c>
      <c r="H67" s="849">
        <v>19604</v>
      </c>
      <c r="I67" s="832">
        <v>0.81642512077294682</v>
      </c>
      <c r="J67" s="832">
        <v>116</v>
      </c>
      <c r="K67" s="849">
        <v>207</v>
      </c>
      <c r="L67" s="849">
        <v>24012</v>
      </c>
      <c r="M67" s="832">
        <v>1</v>
      </c>
      <c r="N67" s="832">
        <v>116</v>
      </c>
      <c r="O67" s="849">
        <v>292</v>
      </c>
      <c r="P67" s="849">
        <v>33872</v>
      </c>
      <c r="Q67" s="837">
        <v>1.4106280193236715</v>
      </c>
      <c r="R67" s="850">
        <v>116</v>
      </c>
    </row>
    <row r="68" spans="1:18" ht="14.4" customHeight="1" x14ac:dyDescent="0.3">
      <c r="A68" s="831" t="s">
        <v>4949</v>
      </c>
      <c r="B68" s="832" t="s">
        <v>4950</v>
      </c>
      <c r="C68" s="832" t="s">
        <v>599</v>
      </c>
      <c r="D68" s="832" t="s">
        <v>4932</v>
      </c>
      <c r="E68" s="832" t="s">
        <v>5048</v>
      </c>
      <c r="F68" s="832" t="s">
        <v>5049</v>
      </c>
      <c r="G68" s="849">
        <v>2</v>
      </c>
      <c r="H68" s="849">
        <v>182</v>
      </c>
      <c r="I68" s="832">
        <v>2</v>
      </c>
      <c r="J68" s="832">
        <v>91</v>
      </c>
      <c r="K68" s="849">
        <v>1</v>
      </c>
      <c r="L68" s="849">
        <v>91</v>
      </c>
      <c r="M68" s="832">
        <v>1</v>
      </c>
      <c r="N68" s="832">
        <v>91</v>
      </c>
      <c r="O68" s="849">
        <v>3</v>
      </c>
      <c r="P68" s="849">
        <v>276</v>
      </c>
      <c r="Q68" s="837">
        <v>3.0329670329670328</v>
      </c>
      <c r="R68" s="850">
        <v>92</v>
      </c>
    </row>
    <row r="69" spans="1:18" ht="14.4" customHeight="1" x14ac:dyDescent="0.3">
      <c r="A69" s="831" t="s">
        <v>4949</v>
      </c>
      <c r="B69" s="832" t="s">
        <v>4950</v>
      </c>
      <c r="C69" s="832" t="s">
        <v>599</v>
      </c>
      <c r="D69" s="832" t="s">
        <v>4932</v>
      </c>
      <c r="E69" s="832" t="s">
        <v>5050</v>
      </c>
      <c r="F69" s="832" t="s">
        <v>5051</v>
      </c>
      <c r="G69" s="849">
        <v>21</v>
      </c>
      <c r="H69" s="849">
        <v>3843</v>
      </c>
      <c r="I69" s="832">
        <v>0.42699999999999999</v>
      </c>
      <c r="J69" s="832">
        <v>183</v>
      </c>
      <c r="K69" s="849">
        <v>24</v>
      </c>
      <c r="L69" s="849">
        <v>9000</v>
      </c>
      <c r="M69" s="832">
        <v>1</v>
      </c>
      <c r="N69" s="832">
        <v>375</v>
      </c>
      <c r="O69" s="849">
        <v>41</v>
      </c>
      <c r="P69" s="849">
        <v>15416</v>
      </c>
      <c r="Q69" s="837">
        <v>1.7128888888888889</v>
      </c>
      <c r="R69" s="850">
        <v>376</v>
      </c>
    </row>
    <row r="70" spans="1:18" ht="14.4" customHeight="1" x14ac:dyDescent="0.3">
      <c r="A70" s="831" t="s">
        <v>4949</v>
      </c>
      <c r="B70" s="832" t="s">
        <v>4950</v>
      </c>
      <c r="C70" s="832" t="s">
        <v>599</v>
      </c>
      <c r="D70" s="832" t="s">
        <v>4932</v>
      </c>
      <c r="E70" s="832" t="s">
        <v>5052</v>
      </c>
      <c r="F70" s="832" t="s">
        <v>5053</v>
      </c>
      <c r="G70" s="849">
        <v>2</v>
      </c>
      <c r="H70" s="849">
        <v>1296</v>
      </c>
      <c r="I70" s="832"/>
      <c r="J70" s="832">
        <v>648</v>
      </c>
      <c r="K70" s="849"/>
      <c r="L70" s="849"/>
      <c r="M70" s="832"/>
      <c r="N70" s="832"/>
      <c r="O70" s="849"/>
      <c r="P70" s="849"/>
      <c r="Q70" s="837"/>
      <c r="R70" s="850"/>
    </row>
    <row r="71" spans="1:18" ht="14.4" customHeight="1" x14ac:dyDescent="0.3">
      <c r="A71" s="831" t="s">
        <v>4949</v>
      </c>
      <c r="B71" s="832" t="s">
        <v>4950</v>
      </c>
      <c r="C71" s="832" t="s">
        <v>599</v>
      </c>
      <c r="D71" s="832" t="s">
        <v>4932</v>
      </c>
      <c r="E71" s="832" t="s">
        <v>5054</v>
      </c>
      <c r="F71" s="832" t="s">
        <v>5055</v>
      </c>
      <c r="G71" s="849">
        <v>2</v>
      </c>
      <c r="H71" s="849">
        <v>2616</v>
      </c>
      <c r="I71" s="832">
        <v>1.9969465648854963</v>
      </c>
      <c r="J71" s="832">
        <v>1308</v>
      </c>
      <c r="K71" s="849">
        <v>1</v>
      </c>
      <c r="L71" s="849">
        <v>1310</v>
      </c>
      <c r="M71" s="832">
        <v>1</v>
      </c>
      <c r="N71" s="832">
        <v>1310</v>
      </c>
      <c r="O71" s="849"/>
      <c r="P71" s="849"/>
      <c r="Q71" s="837"/>
      <c r="R71" s="850"/>
    </row>
    <row r="72" spans="1:18" ht="14.4" customHeight="1" x14ac:dyDescent="0.3">
      <c r="A72" s="831" t="s">
        <v>4949</v>
      </c>
      <c r="B72" s="832" t="s">
        <v>4950</v>
      </c>
      <c r="C72" s="832" t="s">
        <v>599</v>
      </c>
      <c r="D72" s="832" t="s">
        <v>4932</v>
      </c>
      <c r="E72" s="832" t="s">
        <v>5056</v>
      </c>
      <c r="F72" s="832" t="s">
        <v>5057</v>
      </c>
      <c r="G72" s="849">
        <v>2</v>
      </c>
      <c r="H72" s="849">
        <v>780</v>
      </c>
      <c r="I72" s="832">
        <v>0.49872122762148335</v>
      </c>
      <c r="J72" s="832">
        <v>390</v>
      </c>
      <c r="K72" s="849">
        <v>4</v>
      </c>
      <c r="L72" s="849">
        <v>1564</v>
      </c>
      <c r="M72" s="832">
        <v>1</v>
      </c>
      <c r="N72" s="832">
        <v>391</v>
      </c>
      <c r="O72" s="849">
        <v>1</v>
      </c>
      <c r="P72" s="849">
        <v>393</v>
      </c>
      <c r="Q72" s="837">
        <v>0.25127877237851665</v>
      </c>
      <c r="R72" s="850">
        <v>393</v>
      </c>
    </row>
    <row r="73" spans="1:18" ht="14.4" customHeight="1" x14ac:dyDescent="0.3">
      <c r="A73" s="831" t="s">
        <v>4949</v>
      </c>
      <c r="B73" s="832" t="s">
        <v>4950</v>
      </c>
      <c r="C73" s="832" t="s">
        <v>599</v>
      </c>
      <c r="D73" s="832" t="s">
        <v>4932</v>
      </c>
      <c r="E73" s="832" t="s">
        <v>5058</v>
      </c>
      <c r="F73" s="832" t="s">
        <v>5059</v>
      </c>
      <c r="G73" s="849">
        <v>1</v>
      </c>
      <c r="H73" s="849">
        <v>500</v>
      </c>
      <c r="I73" s="832"/>
      <c r="J73" s="832">
        <v>500</v>
      </c>
      <c r="K73" s="849"/>
      <c r="L73" s="849"/>
      <c r="M73" s="832"/>
      <c r="N73" s="832"/>
      <c r="O73" s="849"/>
      <c r="P73" s="849"/>
      <c r="Q73" s="837"/>
      <c r="R73" s="850"/>
    </row>
    <row r="74" spans="1:18" ht="14.4" customHeight="1" x14ac:dyDescent="0.3">
      <c r="A74" s="831" t="s">
        <v>4949</v>
      </c>
      <c r="B74" s="832" t="s">
        <v>4950</v>
      </c>
      <c r="C74" s="832" t="s">
        <v>599</v>
      </c>
      <c r="D74" s="832" t="s">
        <v>4932</v>
      </c>
      <c r="E74" s="832" t="s">
        <v>5060</v>
      </c>
      <c r="F74" s="832" t="s">
        <v>5061</v>
      </c>
      <c r="G74" s="849">
        <v>22</v>
      </c>
      <c r="H74" s="849">
        <v>5918</v>
      </c>
      <c r="I74" s="832">
        <v>1.4612345679012346</v>
      </c>
      <c r="J74" s="832">
        <v>269</v>
      </c>
      <c r="K74" s="849">
        <v>15</v>
      </c>
      <c r="L74" s="849">
        <v>4050</v>
      </c>
      <c r="M74" s="832">
        <v>1</v>
      </c>
      <c r="N74" s="832">
        <v>270</v>
      </c>
      <c r="O74" s="849">
        <v>18</v>
      </c>
      <c r="P74" s="849">
        <v>6390</v>
      </c>
      <c r="Q74" s="837">
        <v>1.5777777777777777</v>
      </c>
      <c r="R74" s="850">
        <v>355</v>
      </c>
    </row>
    <row r="75" spans="1:18" ht="14.4" customHeight="1" x14ac:dyDescent="0.3">
      <c r="A75" s="831" t="s">
        <v>4949</v>
      </c>
      <c r="B75" s="832" t="s">
        <v>4950</v>
      </c>
      <c r="C75" s="832" t="s">
        <v>599</v>
      </c>
      <c r="D75" s="832" t="s">
        <v>4932</v>
      </c>
      <c r="E75" s="832" t="s">
        <v>5062</v>
      </c>
      <c r="F75" s="832" t="s">
        <v>5063</v>
      </c>
      <c r="G75" s="849"/>
      <c r="H75" s="849"/>
      <c r="I75" s="832"/>
      <c r="J75" s="832"/>
      <c r="K75" s="849"/>
      <c r="L75" s="849"/>
      <c r="M75" s="832"/>
      <c r="N75" s="832"/>
      <c r="O75" s="849">
        <v>2</v>
      </c>
      <c r="P75" s="849">
        <v>608</v>
      </c>
      <c r="Q75" s="837"/>
      <c r="R75" s="850">
        <v>304</v>
      </c>
    </row>
    <row r="76" spans="1:18" ht="14.4" customHeight="1" x14ac:dyDescent="0.3">
      <c r="A76" s="831" t="s">
        <v>4949</v>
      </c>
      <c r="B76" s="832" t="s">
        <v>4950</v>
      </c>
      <c r="C76" s="832" t="s">
        <v>599</v>
      </c>
      <c r="D76" s="832" t="s">
        <v>4932</v>
      </c>
      <c r="E76" s="832" t="s">
        <v>5064</v>
      </c>
      <c r="F76" s="832" t="s">
        <v>5065</v>
      </c>
      <c r="G76" s="849">
        <v>17</v>
      </c>
      <c r="H76" s="849">
        <v>2040</v>
      </c>
      <c r="I76" s="832">
        <v>0.66298342541436461</v>
      </c>
      <c r="J76" s="832">
        <v>120</v>
      </c>
      <c r="K76" s="849">
        <v>17</v>
      </c>
      <c r="L76" s="849">
        <v>3077</v>
      </c>
      <c r="M76" s="832">
        <v>1</v>
      </c>
      <c r="N76" s="832">
        <v>181</v>
      </c>
      <c r="O76" s="849">
        <v>19</v>
      </c>
      <c r="P76" s="849">
        <v>3458</v>
      </c>
      <c r="Q76" s="837">
        <v>1.1238219044523887</v>
      </c>
      <c r="R76" s="850">
        <v>182</v>
      </c>
    </row>
    <row r="77" spans="1:18" ht="14.4" customHeight="1" x14ac:dyDescent="0.3">
      <c r="A77" s="831" t="s">
        <v>4949</v>
      </c>
      <c r="B77" s="832" t="s">
        <v>4950</v>
      </c>
      <c r="C77" s="832" t="s">
        <v>599</v>
      </c>
      <c r="D77" s="832" t="s">
        <v>4932</v>
      </c>
      <c r="E77" s="832" t="s">
        <v>5066</v>
      </c>
      <c r="F77" s="832" t="s">
        <v>5067</v>
      </c>
      <c r="G77" s="849">
        <v>1</v>
      </c>
      <c r="H77" s="849">
        <v>948</v>
      </c>
      <c r="I77" s="832">
        <v>0.99894625922023184</v>
      </c>
      <c r="J77" s="832">
        <v>948</v>
      </c>
      <c r="K77" s="849">
        <v>1</v>
      </c>
      <c r="L77" s="849">
        <v>949</v>
      </c>
      <c r="M77" s="832">
        <v>1</v>
      </c>
      <c r="N77" s="832">
        <v>949</v>
      </c>
      <c r="O77" s="849"/>
      <c r="P77" s="849"/>
      <c r="Q77" s="837"/>
      <c r="R77" s="850"/>
    </row>
    <row r="78" spans="1:18" ht="14.4" customHeight="1" x14ac:dyDescent="0.3">
      <c r="A78" s="831" t="s">
        <v>4949</v>
      </c>
      <c r="B78" s="832" t="s">
        <v>4950</v>
      </c>
      <c r="C78" s="832" t="s">
        <v>599</v>
      </c>
      <c r="D78" s="832" t="s">
        <v>4932</v>
      </c>
      <c r="E78" s="832" t="s">
        <v>5068</v>
      </c>
      <c r="F78" s="832" t="s">
        <v>5069</v>
      </c>
      <c r="G78" s="849"/>
      <c r="H78" s="849"/>
      <c r="I78" s="832"/>
      <c r="J78" s="832"/>
      <c r="K78" s="849">
        <v>6</v>
      </c>
      <c r="L78" s="849">
        <v>522</v>
      </c>
      <c r="M78" s="832">
        <v>1</v>
      </c>
      <c r="N78" s="832">
        <v>87</v>
      </c>
      <c r="O78" s="849">
        <v>6</v>
      </c>
      <c r="P78" s="849">
        <v>522</v>
      </c>
      <c r="Q78" s="837">
        <v>1</v>
      </c>
      <c r="R78" s="850">
        <v>87</v>
      </c>
    </row>
    <row r="79" spans="1:18" ht="14.4" customHeight="1" x14ac:dyDescent="0.3">
      <c r="A79" s="831" t="s">
        <v>4949</v>
      </c>
      <c r="B79" s="832" t="s">
        <v>4950</v>
      </c>
      <c r="C79" s="832" t="s">
        <v>599</v>
      </c>
      <c r="D79" s="832" t="s">
        <v>4932</v>
      </c>
      <c r="E79" s="832" t="s">
        <v>5070</v>
      </c>
      <c r="F79" s="832" t="s">
        <v>5071</v>
      </c>
      <c r="G79" s="849">
        <v>46</v>
      </c>
      <c r="H79" s="849">
        <v>9200</v>
      </c>
      <c r="I79" s="832">
        <v>0.7891576599759822</v>
      </c>
      <c r="J79" s="832">
        <v>200</v>
      </c>
      <c r="K79" s="849">
        <v>58</v>
      </c>
      <c r="L79" s="849">
        <v>11658</v>
      </c>
      <c r="M79" s="832">
        <v>1</v>
      </c>
      <c r="N79" s="832">
        <v>201</v>
      </c>
      <c r="O79" s="849">
        <v>83</v>
      </c>
      <c r="P79" s="849">
        <v>16766</v>
      </c>
      <c r="Q79" s="837">
        <v>1.4381540572997082</v>
      </c>
      <c r="R79" s="850">
        <v>202</v>
      </c>
    </row>
    <row r="80" spans="1:18" ht="14.4" customHeight="1" x14ac:dyDescent="0.3">
      <c r="A80" s="831" t="s">
        <v>4949</v>
      </c>
      <c r="B80" s="832" t="s">
        <v>4950</v>
      </c>
      <c r="C80" s="832" t="s">
        <v>599</v>
      </c>
      <c r="D80" s="832" t="s">
        <v>4932</v>
      </c>
      <c r="E80" s="832" t="s">
        <v>5072</v>
      </c>
      <c r="F80" s="832" t="s">
        <v>5073</v>
      </c>
      <c r="G80" s="849"/>
      <c r="H80" s="849"/>
      <c r="I80" s="832"/>
      <c r="J80" s="832"/>
      <c r="K80" s="849"/>
      <c r="L80" s="849"/>
      <c r="M80" s="832"/>
      <c r="N80" s="832"/>
      <c r="O80" s="849">
        <v>1</v>
      </c>
      <c r="P80" s="849">
        <v>99</v>
      </c>
      <c r="Q80" s="837"/>
      <c r="R80" s="850">
        <v>99</v>
      </c>
    </row>
    <row r="81" spans="1:18" ht="14.4" customHeight="1" x14ac:dyDescent="0.3">
      <c r="A81" s="831" t="s">
        <v>4949</v>
      </c>
      <c r="B81" s="832" t="s">
        <v>4950</v>
      </c>
      <c r="C81" s="832" t="s">
        <v>599</v>
      </c>
      <c r="D81" s="832" t="s">
        <v>4932</v>
      </c>
      <c r="E81" s="832" t="s">
        <v>5074</v>
      </c>
      <c r="F81" s="832" t="s">
        <v>5075</v>
      </c>
      <c r="G81" s="849"/>
      <c r="H81" s="849"/>
      <c r="I81" s="832"/>
      <c r="J81" s="832"/>
      <c r="K81" s="849"/>
      <c r="L81" s="849"/>
      <c r="M81" s="832"/>
      <c r="N81" s="832"/>
      <c r="O81" s="849">
        <v>4</v>
      </c>
      <c r="P81" s="849">
        <v>228</v>
      </c>
      <c r="Q81" s="837"/>
      <c r="R81" s="850">
        <v>57</v>
      </c>
    </row>
    <row r="82" spans="1:18" ht="14.4" customHeight="1" x14ac:dyDescent="0.3">
      <c r="A82" s="831" t="s">
        <v>4949</v>
      </c>
      <c r="B82" s="832" t="s">
        <v>4950</v>
      </c>
      <c r="C82" s="832" t="s">
        <v>599</v>
      </c>
      <c r="D82" s="832" t="s">
        <v>4932</v>
      </c>
      <c r="E82" s="832" t="s">
        <v>5076</v>
      </c>
      <c r="F82" s="832" t="s">
        <v>5077</v>
      </c>
      <c r="G82" s="849">
        <v>1</v>
      </c>
      <c r="H82" s="849">
        <v>100</v>
      </c>
      <c r="I82" s="832">
        <v>0.1111111111111111</v>
      </c>
      <c r="J82" s="832">
        <v>100</v>
      </c>
      <c r="K82" s="849">
        <v>9</v>
      </c>
      <c r="L82" s="849">
        <v>900</v>
      </c>
      <c r="M82" s="832">
        <v>1</v>
      </c>
      <c r="N82" s="832">
        <v>100</v>
      </c>
      <c r="O82" s="849">
        <v>6</v>
      </c>
      <c r="P82" s="849">
        <v>600</v>
      </c>
      <c r="Q82" s="837">
        <v>0.66666666666666663</v>
      </c>
      <c r="R82" s="850">
        <v>100</v>
      </c>
    </row>
    <row r="83" spans="1:18" ht="14.4" customHeight="1" x14ac:dyDescent="0.3">
      <c r="A83" s="831" t="s">
        <v>4949</v>
      </c>
      <c r="B83" s="832" t="s">
        <v>4950</v>
      </c>
      <c r="C83" s="832" t="s">
        <v>608</v>
      </c>
      <c r="D83" s="832" t="s">
        <v>4951</v>
      </c>
      <c r="E83" s="832" t="s">
        <v>5078</v>
      </c>
      <c r="F83" s="832" t="s">
        <v>2932</v>
      </c>
      <c r="G83" s="849">
        <v>0.2</v>
      </c>
      <c r="H83" s="849">
        <v>5.44</v>
      </c>
      <c r="I83" s="832"/>
      <c r="J83" s="832">
        <v>27.2</v>
      </c>
      <c r="K83" s="849"/>
      <c r="L83" s="849"/>
      <c r="M83" s="832"/>
      <c r="N83" s="832"/>
      <c r="O83" s="849"/>
      <c r="P83" s="849"/>
      <c r="Q83" s="837"/>
      <c r="R83" s="850"/>
    </row>
    <row r="84" spans="1:18" ht="14.4" customHeight="1" x14ac:dyDescent="0.3">
      <c r="A84" s="831" t="s">
        <v>4949</v>
      </c>
      <c r="B84" s="832" t="s">
        <v>4950</v>
      </c>
      <c r="C84" s="832" t="s">
        <v>608</v>
      </c>
      <c r="D84" s="832" t="s">
        <v>4951</v>
      </c>
      <c r="E84" s="832" t="s">
        <v>4961</v>
      </c>
      <c r="F84" s="832" t="s">
        <v>2932</v>
      </c>
      <c r="G84" s="849">
        <v>10</v>
      </c>
      <c r="H84" s="849">
        <v>544.5</v>
      </c>
      <c r="I84" s="832">
        <v>0.65789473684210531</v>
      </c>
      <c r="J84" s="832">
        <v>54.45</v>
      </c>
      <c r="K84" s="849">
        <v>15.2</v>
      </c>
      <c r="L84" s="849">
        <v>827.64</v>
      </c>
      <c r="M84" s="832">
        <v>1</v>
      </c>
      <c r="N84" s="832">
        <v>54.45</v>
      </c>
      <c r="O84" s="849"/>
      <c r="P84" s="849"/>
      <c r="Q84" s="837"/>
      <c r="R84" s="850"/>
    </row>
    <row r="85" spans="1:18" ht="14.4" customHeight="1" x14ac:dyDescent="0.3">
      <c r="A85" s="831" t="s">
        <v>4949</v>
      </c>
      <c r="B85" s="832" t="s">
        <v>4950</v>
      </c>
      <c r="C85" s="832" t="s">
        <v>608</v>
      </c>
      <c r="D85" s="832" t="s">
        <v>4951</v>
      </c>
      <c r="E85" s="832" t="s">
        <v>4962</v>
      </c>
      <c r="F85" s="832" t="s">
        <v>3556</v>
      </c>
      <c r="G85" s="849">
        <v>3.8499999999999996</v>
      </c>
      <c r="H85" s="849">
        <v>266.99</v>
      </c>
      <c r="I85" s="832">
        <v>0.58331694741211693</v>
      </c>
      <c r="J85" s="832">
        <v>69.34805194805196</v>
      </c>
      <c r="K85" s="849">
        <v>6.6000000000000005</v>
      </c>
      <c r="L85" s="849">
        <v>457.71</v>
      </c>
      <c r="M85" s="832">
        <v>1</v>
      </c>
      <c r="N85" s="832">
        <v>69.349999999999994</v>
      </c>
      <c r="O85" s="849"/>
      <c r="P85" s="849"/>
      <c r="Q85" s="837"/>
      <c r="R85" s="850"/>
    </row>
    <row r="86" spans="1:18" ht="14.4" customHeight="1" x14ac:dyDescent="0.3">
      <c r="A86" s="831" t="s">
        <v>4949</v>
      </c>
      <c r="B86" s="832" t="s">
        <v>4950</v>
      </c>
      <c r="C86" s="832" t="s">
        <v>608</v>
      </c>
      <c r="D86" s="832" t="s">
        <v>4951</v>
      </c>
      <c r="E86" s="832" t="s">
        <v>4965</v>
      </c>
      <c r="F86" s="832" t="s">
        <v>2932</v>
      </c>
      <c r="G86" s="849">
        <v>0.02</v>
      </c>
      <c r="H86" s="849">
        <v>1.08</v>
      </c>
      <c r="I86" s="832"/>
      <c r="J86" s="832">
        <v>54</v>
      </c>
      <c r="K86" s="849"/>
      <c r="L86" s="849"/>
      <c r="M86" s="832"/>
      <c r="N86" s="832"/>
      <c r="O86" s="849"/>
      <c r="P86" s="849"/>
      <c r="Q86" s="837"/>
      <c r="R86" s="850"/>
    </row>
    <row r="87" spans="1:18" ht="14.4" customHeight="1" x14ac:dyDescent="0.3">
      <c r="A87" s="831" t="s">
        <v>4949</v>
      </c>
      <c r="B87" s="832" t="s">
        <v>4950</v>
      </c>
      <c r="C87" s="832" t="s">
        <v>608</v>
      </c>
      <c r="D87" s="832" t="s">
        <v>4951</v>
      </c>
      <c r="E87" s="832" t="s">
        <v>5079</v>
      </c>
      <c r="F87" s="832" t="s">
        <v>5080</v>
      </c>
      <c r="G87" s="849">
        <v>4.22</v>
      </c>
      <c r="H87" s="849">
        <v>229.77</v>
      </c>
      <c r="I87" s="832">
        <v>2.3443526170798896</v>
      </c>
      <c r="J87" s="832">
        <v>54.447867298578203</v>
      </c>
      <c r="K87" s="849">
        <v>1.8</v>
      </c>
      <c r="L87" s="849">
        <v>98.01</v>
      </c>
      <c r="M87" s="832">
        <v>1</v>
      </c>
      <c r="N87" s="832">
        <v>54.45</v>
      </c>
      <c r="O87" s="849"/>
      <c r="P87" s="849"/>
      <c r="Q87" s="837"/>
      <c r="R87" s="850"/>
    </row>
    <row r="88" spans="1:18" ht="14.4" customHeight="1" x14ac:dyDescent="0.3">
      <c r="A88" s="831" t="s">
        <v>4949</v>
      </c>
      <c r="B88" s="832" t="s">
        <v>4950</v>
      </c>
      <c r="C88" s="832" t="s">
        <v>608</v>
      </c>
      <c r="D88" s="832" t="s">
        <v>4951</v>
      </c>
      <c r="E88" s="832" t="s">
        <v>5081</v>
      </c>
      <c r="F88" s="832" t="s">
        <v>3556</v>
      </c>
      <c r="G88" s="849"/>
      <c r="H88" s="849"/>
      <c r="I88" s="832"/>
      <c r="J88" s="832"/>
      <c r="K88" s="849">
        <v>0.2</v>
      </c>
      <c r="L88" s="849">
        <v>13.87</v>
      </c>
      <c r="M88" s="832">
        <v>1</v>
      </c>
      <c r="N88" s="832">
        <v>69.349999999999994</v>
      </c>
      <c r="O88" s="849"/>
      <c r="P88" s="849"/>
      <c r="Q88" s="837"/>
      <c r="R88" s="850"/>
    </row>
    <row r="89" spans="1:18" ht="14.4" customHeight="1" x14ac:dyDescent="0.3">
      <c r="A89" s="831" t="s">
        <v>4949</v>
      </c>
      <c r="B89" s="832" t="s">
        <v>4950</v>
      </c>
      <c r="C89" s="832" t="s">
        <v>608</v>
      </c>
      <c r="D89" s="832" t="s">
        <v>4932</v>
      </c>
      <c r="E89" s="832" t="s">
        <v>4982</v>
      </c>
      <c r="F89" s="832" t="s">
        <v>4983</v>
      </c>
      <c r="G89" s="849">
        <v>94</v>
      </c>
      <c r="H89" s="849">
        <v>13818</v>
      </c>
      <c r="I89" s="832">
        <v>0.8867924528301887</v>
      </c>
      <c r="J89" s="832">
        <v>147</v>
      </c>
      <c r="K89" s="849">
        <v>106</v>
      </c>
      <c r="L89" s="849">
        <v>15582</v>
      </c>
      <c r="M89" s="832">
        <v>1</v>
      </c>
      <c r="N89" s="832">
        <v>147</v>
      </c>
      <c r="O89" s="849">
        <v>1</v>
      </c>
      <c r="P89" s="849">
        <v>151</v>
      </c>
      <c r="Q89" s="837">
        <v>9.6906687203183167E-3</v>
      </c>
      <c r="R89" s="850">
        <v>151</v>
      </c>
    </row>
    <row r="90" spans="1:18" ht="14.4" customHeight="1" x14ac:dyDescent="0.3">
      <c r="A90" s="831" t="s">
        <v>4949</v>
      </c>
      <c r="B90" s="832" t="s">
        <v>4950</v>
      </c>
      <c r="C90" s="832" t="s">
        <v>608</v>
      </c>
      <c r="D90" s="832" t="s">
        <v>4932</v>
      </c>
      <c r="E90" s="832" t="s">
        <v>5082</v>
      </c>
      <c r="F90" s="832" t="s">
        <v>5083</v>
      </c>
      <c r="G90" s="849"/>
      <c r="H90" s="849"/>
      <c r="I90" s="832"/>
      <c r="J90" s="832"/>
      <c r="K90" s="849"/>
      <c r="L90" s="849"/>
      <c r="M90" s="832"/>
      <c r="N90" s="832"/>
      <c r="O90" s="849">
        <v>1</v>
      </c>
      <c r="P90" s="849">
        <v>308</v>
      </c>
      <c r="Q90" s="837"/>
      <c r="R90" s="850">
        <v>308</v>
      </c>
    </row>
    <row r="91" spans="1:18" ht="14.4" customHeight="1" x14ac:dyDescent="0.3">
      <c r="A91" s="831" t="s">
        <v>4949</v>
      </c>
      <c r="B91" s="832" t="s">
        <v>4950</v>
      </c>
      <c r="C91" s="832" t="s">
        <v>608</v>
      </c>
      <c r="D91" s="832" t="s">
        <v>4932</v>
      </c>
      <c r="E91" s="832" t="s">
        <v>4947</v>
      </c>
      <c r="F91" s="832" t="s">
        <v>4948</v>
      </c>
      <c r="G91" s="849">
        <v>47</v>
      </c>
      <c r="H91" s="849">
        <v>1739</v>
      </c>
      <c r="I91" s="832">
        <v>0.97916666666666663</v>
      </c>
      <c r="J91" s="832">
        <v>37</v>
      </c>
      <c r="K91" s="849">
        <v>48</v>
      </c>
      <c r="L91" s="849">
        <v>1776</v>
      </c>
      <c r="M91" s="832">
        <v>1</v>
      </c>
      <c r="N91" s="832">
        <v>37</v>
      </c>
      <c r="O91" s="849">
        <v>17</v>
      </c>
      <c r="P91" s="849">
        <v>646</v>
      </c>
      <c r="Q91" s="837">
        <v>0.36373873873873874</v>
      </c>
      <c r="R91" s="850">
        <v>38</v>
      </c>
    </row>
    <row r="92" spans="1:18" ht="14.4" customHeight="1" x14ac:dyDescent="0.3">
      <c r="A92" s="831" t="s">
        <v>4949</v>
      </c>
      <c r="B92" s="832" t="s">
        <v>4950</v>
      </c>
      <c r="C92" s="832" t="s">
        <v>608</v>
      </c>
      <c r="D92" s="832" t="s">
        <v>4932</v>
      </c>
      <c r="E92" s="832" t="s">
        <v>4986</v>
      </c>
      <c r="F92" s="832" t="s">
        <v>4987</v>
      </c>
      <c r="G92" s="849">
        <v>42</v>
      </c>
      <c r="H92" s="849">
        <v>420</v>
      </c>
      <c r="I92" s="832">
        <v>0.93333333333333335</v>
      </c>
      <c r="J92" s="832">
        <v>10</v>
      </c>
      <c r="K92" s="849">
        <v>45</v>
      </c>
      <c r="L92" s="849">
        <v>450</v>
      </c>
      <c r="M92" s="832">
        <v>1</v>
      </c>
      <c r="N92" s="832">
        <v>10</v>
      </c>
      <c r="O92" s="849">
        <v>25</v>
      </c>
      <c r="P92" s="849">
        <v>250</v>
      </c>
      <c r="Q92" s="837">
        <v>0.55555555555555558</v>
      </c>
      <c r="R92" s="850">
        <v>10</v>
      </c>
    </row>
    <row r="93" spans="1:18" ht="14.4" customHeight="1" x14ac:dyDescent="0.3">
      <c r="A93" s="831" t="s">
        <v>4949</v>
      </c>
      <c r="B93" s="832" t="s">
        <v>4950</v>
      </c>
      <c r="C93" s="832" t="s">
        <v>608</v>
      </c>
      <c r="D93" s="832" t="s">
        <v>4932</v>
      </c>
      <c r="E93" s="832" t="s">
        <v>4992</v>
      </c>
      <c r="F93" s="832" t="s">
        <v>4993</v>
      </c>
      <c r="G93" s="849">
        <v>54</v>
      </c>
      <c r="H93" s="849">
        <v>4752</v>
      </c>
      <c r="I93" s="832">
        <v>0.6</v>
      </c>
      <c r="J93" s="832">
        <v>88</v>
      </c>
      <c r="K93" s="849">
        <v>90</v>
      </c>
      <c r="L93" s="849">
        <v>7920</v>
      </c>
      <c r="M93" s="832">
        <v>1</v>
      </c>
      <c r="N93" s="832">
        <v>88</v>
      </c>
      <c r="O93" s="849"/>
      <c r="P93" s="849"/>
      <c r="Q93" s="837"/>
      <c r="R93" s="850"/>
    </row>
    <row r="94" spans="1:18" ht="14.4" customHeight="1" x14ac:dyDescent="0.3">
      <c r="A94" s="831" t="s">
        <v>4949</v>
      </c>
      <c r="B94" s="832" t="s">
        <v>4950</v>
      </c>
      <c r="C94" s="832" t="s">
        <v>608</v>
      </c>
      <c r="D94" s="832" t="s">
        <v>4932</v>
      </c>
      <c r="E94" s="832" t="s">
        <v>4994</v>
      </c>
      <c r="F94" s="832" t="s">
        <v>4995</v>
      </c>
      <c r="G94" s="849">
        <v>61</v>
      </c>
      <c r="H94" s="849">
        <v>38430</v>
      </c>
      <c r="I94" s="832">
        <v>0.63440966719492864</v>
      </c>
      <c r="J94" s="832">
        <v>630</v>
      </c>
      <c r="K94" s="849">
        <v>96</v>
      </c>
      <c r="L94" s="849">
        <v>60576</v>
      </c>
      <c r="M94" s="832">
        <v>1</v>
      </c>
      <c r="N94" s="832">
        <v>631</v>
      </c>
      <c r="O94" s="849">
        <v>1</v>
      </c>
      <c r="P94" s="849">
        <v>634</v>
      </c>
      <c r="Q94" s="837">
        <v>1.0466191230850502E-2</v>
      </c>
      <c r="R94" s="850">
        <v>634</v>
      </c>
    </row>
    <row r="95" spans="1:18" ht="14.4" customHeight="1" x14ac:dyDescent="0.3">
      <c r="A95" s="831" t="s">
        <v>4949</v>
      </c>
      <c r="B95" s="832" t="s">
        <v>4950</v>
      </c>
      <c r="C95" s="832" t="s">
        <v>608</v>
      </c>
      <c r="D95" s="832" t="s">
        <v>4932</v>
      </c>
      <c r="E95" s="832" t="s">
        <v>4996</v>
      </c>
      <c r="F95" s="832" t="s">
        <v>4997</v>
      </c>
      <c r="G95" s="849">
        <v>81</v>
      </c>
      <c r="H95" s="849">
        <v>31752</v>
      </c>
      <c r="I95" s="832">
        <v>0.67894027840143689</v>
      </c>
      <c r="J95" s="832">
        <v>392</v>
      </c>
      <c r="K95" s="849">
        <v>119</v>
      </c>
      <c r="L95" s="849">
        <v>46767</v>
      </c>
      <c r="M95" s="832">
        <v>1</v>
      </c>
      <c r="N95" s="832">
        <v>393</v>
      </c>
      <c r="O95" s="849"/>
      <c r="P95" s="849"/>
      <c r="Q95" s="837"/>
      <c r="R95" s="850"/>
    </row>
    <row r="96" spans="1:18" ht="14.4" customHeight="1" x14ac:dyDescent="0.3">
      <c r="A96" s="831" t="s">
        <v>4949</v>
      </c>
      <c r="B96" s="832" t="s">
        <v>4950</v>
      </c>
      <c r="C96" s="832" t="s">
        <v>608</v>
      </c>
      <c r="D96" s="832" t="s">
        <v>4932</v>
      </c>
      <c r="E96" s="832" t="s">
        <v>4998</v>
      </c>
      <c r="F96" s="832" t="s">
        <v>4999</v>
      </c>
      <c r="G96" s="849">
        <v>433</v>
      </c>
      <c r="H96" s="849">
        <v>16887</v>
      </c>
      <c r="I96" s="832">
        <v>0.80783582089552242</v>
      </c>
      <c r="J96" s="832">
        <v>39</v>
      </c>
      <c r="K96" s="849">
        <v>536</v>
      </c>
      <c r="L96" s="849">
        <v>20904</v>
      </c>
      <c r="M96" s="832">
        <v>1</v>
      </c>
      <c r="N96" s="832">
        <v>39</v>
      </c>
      <c r="O96" s="849">
        <v>2</v>
      </c>
      <c r="P96" s="849">
        <v>78</v>
      </c>
      <c r="Q96" s="837">
        <v>3.7313432835820895E-3</v>
      </c>
      <c r="R96" s="850">
        <v>39</v>
      </c>
    </row>
    <row r="97" spans="1:18" ht="14.4" customHeight="1" x14ac:dyDescent="0.3">
      <c r="A97" s="831" t="s">
        <v>4949</v>
      </c>
      <c r="B97" s="832" t="s">
        <v>4950</v>
      </c>
      <c r="C97" s="832" t="s">
        <v>608</v>
      </c>
      <c r="D97" s="832" t="s">
        <v>4932</v>
      </c>
      <c r="E97" s="832" t="s">
        <v>5084</v>
      </c>
      <c r="F97" s="832" t="s">
        <v>5085</v>
      </c>
      <c r="G97" s="849"/>
      <c r="H97" s="849"/>
      <c r="I97" s="832"/>
      <c r="J97" s="832"/>
      <c r="K97" s="849">
        <v>2</v>
      </c>
      <c r="L97" s="849">
        <v>35426</v>
      </c>
      <c r="M97" s="832">
        <v>1</v>
      </c>
      <c r="N97" s="832">
        <v>17713</v>
      </c>
      <c r="O97" s="849"/>
      <c r="P97" s="849"/>
      <c r="Q97" s="837"/>
      <c r="R97" s="850"/>
    </row>
    <row r="98" spans="1:18" ht="14.4" customHeight="1" x14ac:dyDescent="0.3">
      <c r="A98" s="831" t="s">
        <v>4949</v>
      </c>
      <c r="B98" s="832" t="s">
        <v>4950</v>
      </c>
      <c r="C98" s="832" t="s">
        <v>608</v>
      </c>
      <c r="D98" s="832" t="s">
        <v>4932</v>
      </c>
      <c r="E98" s="832" t="s">
        <v>5086</v>
      </c>
      <c r="F98" s="832" t="s">
        <v>5087</v>
      </c>
      <c r="G98" s="849"/>
      <c r="H98" s="849"/>
      <c r="I98" s="832"/>
      <c r="J98" s="832"/>
      <c r="K98" s="849"/>
      <c r="L98" s="849"/>
      <c r="M98" s="832"/>
      <c r="N98" s="832"/>
      <c r="O98" s="849">
        <v>1</v>
      </c>
      <c r="P98" s="849">
        <v>1703</v>
      </c>
      <c r="Q98" s="837"/>
      <c r="R98" s="850">
        <v>1703</v>
      </c>
    </row>
    <row r="99" spans="1:18" ht="14.4" customHeight="1" x14ac:dyDescent="0.3">
      <c r="A99" s="831" t="s">
        <v>4949</v>
      </c>
      <c r="B99" s="832" t="s">
        <v>4950</v>
      </c>
      <c r="C99" s="832" t="s">
        <v>608</v>
      </c>
      <c r="D99" s="832" t="s">
        <v>4932</v>
      </c>
      <c r="E99" s="832" t="s">
        <v>5000</v>
      </c>
      <c r="F99" s="832" t="s">
        <v>5001</v>
      </c>
      <c r="G99" s="849">
        <v>18</v>
      </c>
      <c r="H99" s="849">
        <v>79956</v>
      </c>
      <c r="I99" s="832">
        <v>0.6428571428571429</v>
      </c>
      <c r="J99" s="832">
        <v>4442</v>
      </c>
      <c r="K99" s="849">
        <v>28</v>
      </c>
      <c r="L99" s="849">
        <v>124376</v>
      </c>
      <c r="M99" s="832">
        <v>1</v>
      </c>
      <c r="N99" s="832">
        <v>4442</v>
      </c>
      <c r="O99" s="849"/>
      <c r="P99" s="849"/>
      <c r="Q99" s="837"/>
      <c r="R99" s="850"/>
    </row>
    <row r="100" spans="1:18" ht="14.4" customHeight="1" x14ac:dyDescent="0.3">
      <c r="A100" s="831" t="s">
        <v>4949</v>
      </c>
      <c r="B100" s="832" t="s">
        <v>4950</v>
      </c>
      <c r="C100" s="832" t="s">
        <v>608</v>
      </c>
      <c r="D100" s="832" t="s">
        <v>4932</v>
      </c>
      <c r="E100" s="832" t="s">
        <v>5088</v>
      </c>
      <c r="F100" s="832" t="s">
        <v>5089</v>
      </c>
      <c r="G100" s="849">
        <v>1</v>
      </c>
      <c r="H100" s="849">
        <v>719</v>
      </c>
      <c r="I100" s="832"/>
      <c r="J100" s="832">
        <v>719</v>
      </c>
      <c r="K100" s="849"/>
      <c r="L100" s="849"/>
      <c r="M100" s="832"/>
      <c r="N100" s="832"/>
      <c r="O100" s="849"/>
      <c r="P100" s="849"/>
      <c r="Q100" s="837"/>
      <c r="R100" s="850"/>
    </row>
    <row r="101" spans="1:18" ht="14.4" customHeight="1" x14ac:dyDescent="0.3">
      <c r="A101" s="831" t="s">
        <v>4949</v>
      </c>
      <c r="B101" s="832" t="s">
        <v>4950</v>
      </c>
      <c r="C101" s="832" t="s">
        <v>608</v>
      </c>
      <c r="D101" s="832" t="s">
        <v>4932</v>
      </c>
      <c r="E101" s="832" t="s">
        <v>4933</v>
      </c>
      <c r="F101" s="832" t="s">
        <v>4934</v>
      </c>
      <c r="G101" s="849">
        <v>151</v>
      </c>
      <c r="H101" s="849">
        <v>37901</v>
      </c>
      <c r="I101" s="832">
        <v>0.44895759298744375</v>
      </c>
      <c r="J101" s="832">
        <v>251</v>
      </c>
      <c r="K101" s="849">
        <v>335</v>
      </c>
      <c r="L101" s="849">
        <v>84420</v>
      </c>
      <c r="M101" s="832">
        <v>1</v>
      </c>
      <c r="N101" s="832">
        <v>252</v>
      </c>
      <c r="O101" s="849">
        <v>104</v>
      </c>
      <c r="P101" s="849">
        <v>26416</v>
      </c>
      <c r="Q101" s="837">
        <v>0.31291163231461738</v>
      </c>
      <c r="R101" s="850">
        <v>254</v>
      </c>
    </row>
    <row r="102" spans="1:18" ht="14.4" customHeight="1" x14ac:dyDescent="0.3">
      <c r="A102" s="831" t="s">
        <v>4949</v>
      </c>
      <c r="B102" s="832" t="s">
        <v>4950</v>
      </c>
      <c r="C102" s="832" t="s">
        <v>608</v>
      </c>
      <c r="D102" s="832" t="s">
        <v>4932</v>
      </c>
      <c r="E102" s="832" t="s">
        <v>5002</v>
      </c>
      <c r="F102" s="832" t="s">
        <v>5003</v>
      </c>
      <c r="G102" s="849">
        <v>219</v>
      </c>
      <c r="H102" s="849">
        <v>27594</v>
      </c>
      <c r="I102" s="832">
        <v>2.2399545417647535</v>
      </c>
      <c r="J102" s="832">
        <v>126</v>
      </c>
      <c r="K102" s="849">
        <v>97</v>
      </c>
      <c r="L102" s="849">
        <v>12319</v>
      </c>
      <c r="M102" s="832">
        <v>1</v>
      </c>
      <c r="N102" s="832">
        <v>127</v>
      </c>
      <c r="O102" s="849">
        <v>20</v>
      </c>
      <c r="P102" s="849">
        <v>2520</v>
      </c>
      <c r="Q102" s="837">
        <v>0.20456205860865331</v>
      </c>
      <c r="R102" s="850">
        <v>126</v>
      </c>
    </row>
    <row r="103" spans="1:18" ht="14.4" customHeight="1" x14ac:dyDescent="0.3">
      <c r="A103" s="831" t="s">
        <v>4949</v>
      </c>
      <c r="B103" s="832" t="s">
        <v>4950</v>
      </c>
      <c r="C103" s="832" t="s">
        <v>608</v>
      </c>
      <c r="D103" s="832" t="s">
        <v>4932</v>
      </c>
      <c r="E103" s="832" t="s">
        <v>5018</v>
      </c>
      <c r="F103" s="832" t="s">
        <v>5019</v>
      </c>
      <c r="G103" s="849">
        <v>370</v>
      </c>
      <c r="H103" s="849">
        <v>12333.33</v>
      </c>
      <c r="I103" s="832">
        <v>0.87886045497430398</v>
      </c>
      <c r="J103" s="832">
        <v>33.333324324324323</v>
      </c>
      <c r="K103" s="849">
        <v>421</v>
      </c>
      <c r="L103" s="849">
        <v>14033.32</v>
      </c>
      <c r="M103" s="832">
        <v>1</v>
      </c>
      <c r="N103" s="832">
        <v>33.333301662707839</v>
      </c>
      <c r="O103" s="849">
        <v>124</v>
      </c>
      <c r="P103" s="849">
        <v>4133.3099999999995</v>
      </c>
      <c r="Q103" s="837">
        <v>0.29453543423794226</v>
      </c>
      <c r="R103" s="850">
        <v>33.333145161290318</v>
      </c>
    </row>
    <row r="104" spans="1:18" ht="14.4" customHeight="1" x14ac:dyDescent="0.3">
      <c r="A104" s="831" t="s">
        <v>4949</v>
      </c>
      <c r="B104" s="832" t="s">
        <v>4950</v>
      </c>
      <c r="C104" s="832" t="s">
        <v>608</v>
      </c>
      <c r="D104" s="832" t="s">
        <v>4932</v>
      </c>
      <c r="E104" s="832" t="s">
        <v>5020</v>
      </c>
      <c r="F104" s="832" t="s">
        <v>5021</v>
      </c>
      <c r="G104" s="849">
        <v>114</v>
      </c>
      <c r="H104" s="849">
        <v>111720</v>
      </c>
      <c r="I104" s="832">
        <v>0.84272459832541302</v>
      </c>
      <c r="J104" s="832">
        <v>980</v>
      </c>
      <c r="K104" s="849">
        <v>135</v>
      </c>
      <c r="L104" s="849">
        <v>132570</v>
      </c>
      <c r="M104" s="832">
        <v>1</v>
      </c>
      <c r="N104" s="832">
        <v>982</v>
      </c>
      <c r="O104" s="849"/>
      <c r="P104" s="849"/>
      <c r="Q104" s="837"/>
      <c r="R104" s="850"/>
    </row>
    <row r="105" spans="1:18" ht="14.4" customHeight="1" x14ac:dyDescent="0.3">
      <c r="A105" s="831" t="s">
        <v>4949</v>
      </c>
      <c r="B105" s="832" t="s">
        <v>4950</v>
      </c>
      <c r="C105" s="832" t="s">
        <v>608</v>
      </c>
      <c r="D105" s="832" t="s">
        <v>4932</v>
      </c>
      <c r="E105" s="832" t="s">
        <v>5022</v>
      </c>
      <c r="F105" s="832" t="s">
        <v>5023</v>
      </c>
      <c r="G105" s="849">
        <v>115</v>
      </c>
      <c r="H105" s="849">
        <v>19780</v>
      </c>
      <c r="I105" s="832">
        <v>0.90551181102362199</v>
      </c>
      <c r="J105" s="832">
        <v>172</v>
      </c>
      <c r="K105" s="849">
        <v>127</v>
      </c>
      <c r="L105" s="849">
        <v>21844</v>
      </c>
      <c r="M105" s="832">
        <v>1</v>
      </c>
      <c r="N105" s="832">
        <v>172</v>
      </c>
      <c r="O105" s="849"/>
      <c r="P105" s="849"/>
      <c r="Q105" s="837"/>
      <c r="R105" s="850"/>
    </row>
    <row r="106" spans="1:18" ht="14.4" customHeight="1" x14ac:dyDescent="0.3">
      <c r="A106" s="831" t="s">
        <v>4949</v>
      </c>
      <c r="B106" s="832" t="s">
        <v>4950</v>
      </c>
      <c r="C106" s="832" t="s">
        <v>608</v>
      </c>
      <c r="D106" s="832" t="s">
        <v>4932</v>
      </c>
      <c r="E106" s="832" t="s">
        <v>5024</v>
      </c>
      <c r="F106" s="832" t="s">
        <v>5025</v>
      </c>
      <c r="G106" s="849">
        <v>9</v>
      </c>
      <c r="H106" s="849">
        <v>333</v>
      </c>
      <c r="I106" s="832">
        <v>1.2857142857142858</v>
      </c>
      <c r="J106" s="832">
        <v>37</v>
      </c>
      <c r="K106" s="849">
        <v>7</v>
      </c>
      <c r="L106" s="849">
        <v>259</v>
      </c>
      <c r="M106" s="832">
        <v>1</v>
      </c>
      <c r="N106" s="832">
        <v>37</v>
      </c>
      <c r="O106" s="849">
        <v>1</v>
      </c>
      <c r="P106" s="849">
        <v>38</v>
      </c>
      <c r="Q106" s="837">
        <v>0.14671814671814673</v>
      </c>
      <c r="R106" s="850">
        <v>38</v>
      </c>
    </row>
    <row r="107" spans="1:18" ht="14.4" customHeight="1" x14ac:dyDescent="0.3">
      <c r="A107" s="831" t="s">
        <v>4949</v>
      </c>
      <c r="B107" s="832" t="s">
        <v>4950</v>
      </c>
      <c r="C107" s="832" t="s">
        <v>608</v>
      </c>
      <c r="D107" s="832" t="s">
        <v>4932</v>
      </c>
      <c r="E107" s="832" t="s">
        <v>4936</v>
      </c>
      <c r="F107" s="832" t="s">
        <v>4937</v>
      </c>
      <c r="G107" s="849">
        <v>1</v>
      </c>
      <c r="H107" s="849">
        <v>86</v>
      </c>
      <c r="I107" s="832">
        <v>1</v>
      </c>
      <c r="J107" s="832">
        <v>86</v>
      </c>
      <c r="K107" s="849">
        <v>1</v>
      </c>
      <c r="L107" s="849">
        <v>86</v>
      </c>
      <c r="M107" s="832">
        <v>1</v>
      </c>
      <c r="N107" s="832">
        <v>86</v>
      </c>
      <c r="O107" s="849">
        <v>1</v>
      </c>
      <c r="P107" s="849">
        <v>87</v>
      </c>
      <c r="Q107" s="837">
        <v>1.0116279069767442</v>
      </c>
      <c r="R107" s="850">
        <v>87</v>
      </c>
    </row>
    <row r="108" spans="1:18" ht="14.4" customHeight="1" x14ac:dyDescent="0.3">
      <c r="A108" s="831" t="s">
        <v>4949</v>
      </c>
      <c r="B108" s="832" t="s">
        <v>4950</v>
      </c>
      <c r="C108" s="832" t="s">
        <v>608</v>
      </c>
      <c r="D108" s="832" t="s">
        <v>4932</v>
      </c>
      <c r="E108" s="832" t="s">
        <v>5036</v>
      </c>
      <c r="F108" s="832" t="s">
        <v>5037</v>
      </c>
      <c r="G108" s="849">
        <v>16</v>
      </c>
      <c r="H108" s="849">
        <v>12048</v>
      </c>
      <c r="I108" s="832">
        <v>1.3315649867374004</v>
      </c>
      <c r="J108" s="832">
        <v>753</v>
      </c>
      <c r="K108" s="849">
        <v>12</v>
      </c>
      <c r="L108" s="849">
        <v>9048</v>
      </c>
      <c r="M108" s="832">
        <v>1</v>
      </c>
      <c r="N108" s="832">
        <v>754</v>
      </c>
      <c r="O108" s="849"/>
      <c r="P108" s="849"/>
      <c r="Q108" s="837"/>
      <c r="R108" s="850"/>
    </row>
    <row r="109" spans="1:18" ht="14.4" customHeight="1" x14ac:dyDescent="0.3">
      <c r="A109" s="831" t="s">
        <v>4949</v>
      </c>
      <c r="B109" s="832" t="s">
        <v>4950</v>
      </c>
      <c r="C109" s="832" t="s">
        <v>608</v>
      </c>
      <c r="D109" s="832" t="s">
        <v>4932</v>
      </c>
      <c r="E109" s="832" t="s">
        <v>5044</v>
      </c>
      <c r="F109" s="832" t="s">
        <v>5045</v>
      </c>
      <c r="G109" s="849">
        <v>1</v>
      </c>
      <c r="H109" s="849">
        <v>59</v>
      </c>
      <c r="I109" s="832"/>
      <c r="J109" s="832">
        <v>59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 t="s">
        <v>4949</v>
      </c>
      <c r="B110" s="832" t="s">
        <v>3935</v>
      </c>
      <c r="C110" s="832" t="s">
        <v>599</v>
      </c>
      <c r="D110" s="832" t="s">
        <v>4932</v>
      </c>
      <c r="E110" s="832" t="s">
        <v>4984</v>
      </c>
      <c r="F110" s="832" t="s">
        <v>4985</v>
      </c>
      <c r="G110" s="849"/>
      <c r="H110" s="849"/>
      <c r="I110" s="832"/>
      <c r="J110" s="832"/>
      <c r="K110" s="849">
        <v>2</v>
      </c>
      <c r="L110" s="849">
        <v>166</v>
      </c>
      <c r="M110" s="832">
        <v>1</v>
      </c>
      <c r="N110" s="832">
        <v>83</v>
      </c>
      <c r="O110" s="849">
        <v>32</v>
      </c>
      <c r="P110" s="849">
        <v>2688</v>
      </c>
      <c r="Q110" s="837">
        <v>16.192771084337348</v>
      </c>
      <c r="R110" s="850">
        <v>84</v>
      </c>
    </row>
    <row r="111" spans="1:18" ht="14.4" customHeight="1" x14ac:dyDescent="0.3">
      <c r="A111" s="831" t="s">
        <v>4949</v>
      </c>
      <c r="B111" s="832" t="s">
        <v>3935</v>
      </c>
      <c r="C111" s="832" t="s">
        <v>599</v>
      </c>
      <c r="D111" s="832" t="s">
        <v>4932</v>
      </c>
      <c r="E111" s="832" t="s">
        <v>4947</v>
      </c>
      <c r="F111" s="832" t="s">
        <v>4948</v>
      </c>
      <c r="G111" s="849"/>
      <c r="H111" s="849"/>
      <c r="I111" s="832"/>
      <c r="J111" s="832"/>
      <c r="K111" s="849">
        <v>5</v>
      </c>
      <c r="L111" s="849">
        <v>185</v>
      </c>
      <c r="M111" s="832">
        <v>1</v>
      </c>
      <c r="N111" s="832">
        <v>37</v>
      </c>
      <c r="O111" s="849">
        <v>2</v>
      </c>
      <c r="P111" s="849">
        <v>76</v>
      </c>
      <c r="Q111" s="837">
        <v>0.41081081081081083</v>
      </c>
      <c r="R111" s="850">
        <v>38</v>
      </c>
    </row>
    <row r="112" spans="1:18" ht="14.4" customHeight="1" x14ac:dyDescent="0.3">
      <c r="A112" s="831" t="s">
        <v>4949</v>
      </c>
      <c r="B112" s="832" t="s">
        <v>3935</v>
      </c>
      <c r="C112" s="832" t="s">
        <v>599</v>
      </c>
      <c r="D112" s="832" t="s">
        <v>4932</v>
      </c>
      <c r="E112" s="832" t="s">
        <v>5090</v>
      </c>
      <c r="F112" s="832" t="s">
        <v>5091</v>
      </c>
      <c r="G112" s="849">
        <v>550</v>
      </c>
      <c r="H112" s="849">
        <v>138050</v>
      </c>
      <c r="I112" s="832">
        <v>0.99062831883808378</v>
      </c>
      <c r="J112" s="832">
        <v>251</v>
      </c>
      <c r="K112" s="849">
        <v>553</v>
      </c>
      <c r="L112" s="849">
        <v>139356</v>
      </c>
      <c r="M112" s="832">
        <v>1</v>
      </c>
      <c r="N112" s="832">
        <v>252</v>
      </c>
      <c r="O112" s="849">
        <v>478</v>
      </c>
      <c r="P112" s="849">
        <v>121412</v>
      </c>
      <c r="Q112" s="837">
        <v>0.87123625821636674</v>
      </c>
      <c r="R112" s="850">
        <v>254</v>
      </c>
    </row>
    <row r="113" spans="1:18" ht="14.4" customHeight="1" x14ac:dyDescent="0.3">
      <c r="A113" s="831" t="s">
        <v>4949</v>
      </c>
      <c r="B113" s="832" t="s">
        <v>3935</v>
      </c>
      <c r="C113" s="832" t="s">
        <v>599</v>
      </c>
      <c r="D113" s="832" t="s">
        <v>4932</v>
      </c>
      <c r="E113" s="832" t="s">
        <v>5092</v>
      </c>
      <c r="F113" s="832" t="s">
        <v>5093</v>
      </c>
      <c r="G113" s="849"/>
      <c r="H113" s="849"/>
      <c r="I113" s="832"/>
      <c r="J113" s="832"/>
      <c r="K113" s="849">
        <v>1</v>
      </c>
      <c r="L113" s="849">
        <v>127</v>
      </c>
      <c r="M113" s="832">
        <v>1</v>
      </c>
      <c r="N113" s="832">
        <v>127</v>
      </c>
      <c r="O113" s="849">
        <v>0</v>
      </c>
      <c r="P113" s="849">
        <v>0</v>
      </c>
      <c r="Q113" s="837">
        <v>0</v>
      </c>
      <c r="R113" s="850"/>
    </row>
    <row r="114" spans="1:18" ht="14.4" customHeight="1" x14ac:dyDescent="0.3">
      <c r="A114" s="831" t="s">
        <v>4949</v>
      </c>
      <c r="B114" s="832" t="s">
        <v>3935</v>
      </c>
      <c r="C114" s="832" t="s">
        <v>599</v>
      </c>
      <c r="D114" s="832" t="s">
        <v>4932</v>
      </c>
      <c r="E114" s="832" t="s">
        <v>5018</v>
      </c>
      <c r="F114" s="832" t="s">
        <v>5019</v>
      </c>
      <c r="G114" s="849">
        <v>7</v>
      </c>
      <c r="H114" s="849">
        <v>233.32</v>
      </c>
      <c r="I114" s="832">
        <v>0.63635619800900045</v>
      </c>
      <c r="J114" s="832">
        <v>33.331428571428567</v>
      </c>
      <c r="K114" s="849">
        <v>11</v>
      </c>
      <c r="L114" s="849">
        <v>366.65</v>
      </c>
      <c r="M114" s="832">
        <v>1</v>
      </c>
      <c r="N114" s="832">
        <v>33.331818181818178</v>
      </c>
      <c r="O114" s="849">
        <v>12</v>
      </c>
      <c r="P114" s="849">
        <v>400</v>
      </c>
      <c r="Q114" s="837">
        <v>1.0909586799399973</v>
      </c>
      <c r="R114" s="850">
        <v>33.333333333333336</v>
      </c>
    </row>
    <row r="115" spans="1:18" ht="14.4" customHeight="1" x14ac:dyDescent="0.3">
      <c r="A115" s="831" t="s">
        <v>4949</v>
      </c>
      <c r="B115" s="832" t="s">
        <v>3935</v>
      </c>
      <c r="C115" s="832" t="s">
        <v>599</v>
      </c>
      <c r="D115" s="832" t="s">
        <v>4932</v>
      </c>
      <c r="E115" s="832" t="s">
        <v>5094</v>
      </c>
      <c r="F115" s="832" t="s">
        <v>5095</v>
      </c>
      <c r="G115" s="849">
        <v>327</v>
      </c>
      <c r="H115" s="849">
        <v>37932</v>
      </c>
      <c r="I115" s="832">
        <v>1.0186915887850467</v>
      </c>
      <c r="J115" s="832">
        <v>116</v>
      </c>
      <c r="K115" s="849">
        <v>321</v>
      </c>
      <c r="L115" s="849">
        <v>37236</v>
      </c>
      <c r="M115" s="832">
        <v>1</v>
      </c>
      <c r="N115" s="832">
        <v>116</v>
      </c>
      <c r="O115" s="849">
        <v>299</v>
      </c>
      <c r="P115" s="849">
        <v>34684</v>
      </c>
      <c r="Q115" s="837">
        <v>0.93146417445482865</v>
      </c>
      <c r="R115" s="850">
        <v>116</v>
      </c>
    </row>
    <row r="116" spans="1:18" ht="14.4" customHeight="1" thickBot="1" x14ac:dyDescent="0.35">
      <c r="A116" s="839" t="s">
        <v>4949</v>
      </c>
      <c r="B116" s="840" t="s">
        <v>3935</v>
      </c>
      <c r="C116" s="840" t="s">
        <v>599</v>
      </c>
      <c r="D116" s="840" t="s">
        <v>4932</v>
      </c>
      <c r="E116" s="840" t="s">
        <v>5096</v>
      </c>
      <c r="F116" s="840" t="s">
        <v>5097</v>
      </c>
      <c r="G116" s="851"/>
      <c r="H116" s="851"/>
      <c r="I116" s="840"/>
      <c r="J116" s="840"/>
      <c r="K116" s="851"/>
      <c r="L116" s="851"/>
      <c r="M116" s="840"/>
      <c r="N116" s="840"/>
      <c r="O116" s="851">
        <v>1</v>
      </c>
      <c r="P116" s="851">
        <v>376</v>
      </c>
      <c r="Q116" s="845"/>
      <c r="R116" s="852">
        <v>376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9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5099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18788.190000000002</v>
      </c>
      <c r="I3" s="208">
        <f t="shared" si="0"/>
        <v>2239736.0500000007</v>
      </c>
      <c r="J3" s="78"/>
      <c r="K3" s="78"/>
      <c r="L3" s="208">
        <f t="shared" si="0"/>
        <v>20797.600000000013</v>
      </c>
      <c r="M3" s="208">
        <f t="shared" si="0"/>
        <v>2831851.98</v>
      </c>
      <c r="N3" s="78"/>
      <c r="O3" s="78"/>
      <c r="P3" s="208">
        <f t="shared" si="0"/>
        <v>17640.800000000003</v>
      </c>
      <c r="Q3" s="208">
        <f t="shared" si="0"/>
        <v>2052911.72</v>
      </c>
      <c r="R3" s="79">
        <f>IF(M3=0,0,Q3/M3)</f>
        <v>0.72493609641277934</v>
      </c>
      <c r="S3" s="209">
        <f>IF(P3=0,0,Q3/P3)</f>
        <v>116.37293773525008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4931</v>
      </c>
      <c r="C6" s="825" t="s">
        <v>596</v>
      </c>
      <c r="D6" s="825" t="s">
        <v>2101</v>
      </c>
      <c r="E6" s="825" t="s">
        <v>4932</v>
      </c>
      <c r="F6" s="825" t="s">
        <v>4933</v>
      </c>
      <c r="G6" s="825" t="s">
        <v>4934</v>
      </c>
      <c r="H6" s="225"/>
      <c r="I6" s="225"/>
      <c r="J6" s="825"/>
      <c r="K6" s="825"/>
      <c r="L6" s="225">
        <v>1</v>
      </c>
      <c r="M6" s="225">
        <v>252</v>
      </c>
      <c r="N6" s="825">
        <v>1</v>
      </c>
      <c r="O6" s="825">
        <v>252</v>
      </c>
      <c r="P6" s="225"/>
      <c r="Q6" s="225"/>
      <c r="R6" s="830"/>
      <c r="S6" s="848"/>
    </row>
    <row r="7" spans="1:19" ht="14.4" customHeight="1" x14ac:dyDescent="0.3">
      <c r="A7" s="831"/>
      <c r="B7" s="832" t="s">
        <v>4935</v>
      </c>
      <c r="C7" s="832" t="s">
        <v>4900</v>
      </c>
      <c r="D7" s="832" t="s">
        <v>4899</v>
      </c>
      <c r="E7" s="832" t="s">
        <v>4932</v>
      </c>
      <c r="F7" s="832" t="s">
        <v>4936</v>
      </c>
      <c r="G7" s="832" t="s">
        <v>4937</v>
      </c>
      <c r="H7" s="849"/>
      <c r="I7" s="849"/>
      <c r="J7" s="832"/>
      <c r="K7" s="832"/>
      <c r="L7" s="849"/>
      <c r="M7" s="849"/>
      <c r="N7" s="832"/>
      <c r="O7" s="832"/>
      <c r="P7" s="849">
        <v>2</v>
      </c>
      <c r="Q7" s="849">
        <v>174</v>
      </c>
      <c r="R7" s="837"/>
      <c r="S7" s="850">
        <v>87</v>
      </c>
    </row>
    <row r="8" spans="1:19" ht="14.4" customHeight="1" x14ac:dyDescent="0.3">
      <c r="A8" s="831"/>
      <c r="B8" s="832" t="s">
        <v>4935</v>
      </c>
      <c r="C8" s="832" t="s">
        <v>4900</v>
      </c>
      <c r="D8" s="832" t="s">
        <v>4899</v>
      </c>
      <c r="E8" s="832" t="s">
        <v>4932</v>
      </c>
      <c r="F8" s="832" t="s">
        <v>4938</v>
      </c>
      <c r="G8" s="832" t="s">
        <v>4939</v>
      </c>
      <c r="H8" s="849"/>
      <c r="I8" s="849"/>
      <c r="J8" s="832"/>
      <c r="K8" s="832"/>
      <c r="L8" s="849"/>
      <c r="M8" s="849"/>
      <c r="N8" s="832"/>
      <c r="O8" s="832"/>
      <c r="P8" s="849">
        <v>2</v>
      </c>
      <c r="Q8" s="849">
        <v>3100</v>
      </c>
      <c r="R8" s="837"/>
      <c r="S8" s="850">
        <v>1550</v>
      </c>
    </row>
    <row r="9" spans="1:19" ht="14.4" customHeight="1" x14ac:dyDescent="0.3">
      <c r="A9" s="831"/>
      <c r="B9" s="832" t="s">
        <v>4935</v>
      </c>
      <c r="C9" s="832" t="s">
        <v>4900</v>
      </c>
      <c r="D9" s="832" t="s">
        <v>4899</v>
      </c>
      <c r="E9" s="832" t="s">
        <v>4932</v>
      </c>
      <c r="F9" s="832" t="s">
        <v>4940</v>
      </c>
      <c r="G9" s="832" t="s">
        <v>4941</v>
      </c>
      <c r="H9" s="849"/>
      <c r="I9" s="849"/>
      <c r="J9" s="832"/>
      <c r="K9" s="832"/>
      <c r="L9" s="849"/>
      <c r="M9" s="849"/>
      <c r="N9" s="832"/>
      <c r="O9" s="832"/>
      <c r="P9" s="849">
        <v>1</v>
      </c>
      <c r="Q9" s="849">
        <v>508</v>
      </c>
      <c r="R9" s="837"/>
      <c r="S9" s="850">
        <v>508</v>
      </c>
    </row>
    <row r="10" spans="1:19" ht="14.4" customHeight="1" x14ac:dyDescent="0.3">
      <c r="A10" s="831"/>
      <c r="B10" s="832" t="s">
        <v>4935</v>
      </c>
      <c r="C10" s="832" t="s">
        <v>4900</v>
      </c>
      <c r="D10" s="832" t="s">
        <v>4899</v>
      </c>
      <c r="E10" s="832" t="s">
        <v>4932</v>
      </c>
      <c r="F10" s="832" t="s">
        <v>4942</v>
      </c>
      <c r="G10" s="832" t="s">
        <v>4943</v>
      </c>
      <c r="H10" s="849"/>
      <c r="I10" s="849"/>
      <c r="J10" s="832"/>
      <c r="K10" s="832"/>
      <c r="L10" s="849"/>
      <c r="M10" s="849"/>
      <c r="N10" s="832"/>
      <c r="O10" s="832"/>
      <c r="P10" s="849">
        <v>2</v>
      </c>
      <c r="Q10" s="849">
        <v>624</v>
      </c>
      <c r="R10" s="837"/>
      <c r="S10" s="850">
        <v>312</v>
      </c>
    </row>
    <row r="11" spans="1:19" ht="14.4" customHeight="1" x14ac:dyDescent="0.3">
      <c r="A11" s="831"/>
      <c r="B11" s="832" t="s">
        <v>4935</v>
      </c>
      <c r="C11" s="832" t="s">
        <v>4900</v>
      </c>
      <c r="D11" s="832" t="s">
        <v>2080</v>
      </c>
      <c r="E11" s="832" t="s">
        <v>4932</v>
      </c>
      <c r="F11" s="832" t="s">
        <v>4936</v>
      </c>
      <c r="G11" s="832" t="s">
        <v>4937</v>
      </c>
      <c r="H11" s="849"/>
      <c r="I11" s="849"/>
      <c r="J11" s="832"/>
      <c r="K11" s="832"/>
      <c r="L11" s="849"/>
      <c r="M11" s="849"/>
      <c r="N11" s="832"/>
      <c r="O11" s="832"/>
      <c r="P11" s="849">
        <v>1</v>
      </c>
      <c r="Q11" s="849">
        <v>87</v>
      </c>
      <c r="R11" s="837"/>
      <c r="S11" s="850">
        <v>87</v>
      </c>
    </row>
    <row r="12" spans="1:19" ht="14.4" customHeight="1" x14ac:dyDescent="0.3">
      <c r="A12" s="831"/>
      <c r="B12" s="832" t="s">
        <v>4935</v>
      </c>
      <c r="C12" s="832" t="s">
        <v>4900</v>
      </c>
      <c r="D12" s="832" t="s">
        <v>2080</v>
      </c>
      <c r="E12" s="832" t="s">
        <v>4932</v>
      </c>
      <c r="F12" s="832" t="s">
        <v>4944</v>
      </c>
      <c r="G12" s="832" t="s">
        <v>4945</v>
      </c>
      <c r="H12" s="849"/>
      <c r="I12" s="849"/>
      <c r="J12" s="832"/>
      <c r="K12" s="832"/>
      <c r="L12" s="849"/>
      <c r="M12" s="849"/>
      <c r="N12" s="832"/>
      <c r="O12" s="832"/>
      <c r="P12" s="849">
        <v>1</v>
      </c>
      <c r="Q12" s="849">
        <v>595</v>
      </c>
      <c r="R12" s="837"/>
      <c r="S12" s="850">
        <v>595</v>
      </c>
    </row>
    <row r="13" spans="1:19" ht="14.4" customHeight="1" x14ac:dyDescent="0.3">
      <c r="A13" s="831"/>
      <c r="B13" s="832" t="s">
        <v>4946</v>
      </c>
      <c r="C13" s="832" t="s">
        <v>599</v>
      </c>
      <c r="D13" s="832" t="s">
        <v>4899</v>
      </c>
      <c r="E13" s="832" t="s">
        <v>4932</v>
      </c>
      <c r="F13" s="832" t="s">
        <v>4947</v>
      </c>
      <c r="G13" s="832" t="s">
        <v>4948</v>
      </c>
      <c r="H13" s="849"/>
      <c r="I13" s="849"/>
      <c r="J13" s="832"/>
      <c r="K13" s="832"/>
      <c r="L13" s="849"/>
      <c r="M13" s="849"/>
      <c r="N13" s="832"/>
      <c r="O13" s="832"/>
      <c r="P13" s="849">
        <v>0</v>
      </c>
      <c r="Q13" s="849">
        <v>0</v>
      </c>
      <c r="R13" s="837"/>
      <c r="S13" s="850"/>
    </row>
    <row r="14" spans="1:19" ht="14.4" customHeight="1" x14ac:dyDescent="0.3">
      <c r="A14" s="831" t="s">
        <v>4949</v>
      </c>
      <c r="B14" s="832" t="s">
        <v>4950</v>
      </c>
      <c r="C14" s="832" t="s">
        <v>599</v>
      </c>
      <c r="D14" s="832" t="s">
        <v>2064</v>
      </c>
      <c r="E14" s="832" t="s">
        <v>4951</v>
      </c>
      <c r="F14" s="832" t="s">
        <v>4955</v>
      </c>
      <c r="G14" s="832" t="s">
        <v>3936</v>
      </c>
      <c r="H14" s="849">
        <v>0.1</v>
      </c>
      <c r="I14" s="849">
        <v>15.1</v>
      </c>
      <c r="J14" s="832">
        <v>2.1664275466284075</v>
      </c>
      <c r="K14" s="832">
        <v>151</v>
      </c>
      <c r="L14" s="849">
        <v>0.1</v>
      </c>
      <c r="M14" s="849">
        <v>6.97</v>
      </c>
      <c r="N14" s="832">
        <v>1</v>
      </c>
      <c r="O14" s="832">
        <v>69.699999999999989</v>
      </c>
      <c r="P14" s="849"/>
      <c r="Q14" s="849"/>
      <c r="R14" s="837"/>
      <c r="S14" s="850"/>
    </row>
    <row r="15" spans="1:19" ht="14.4" customHeight="1" x14ac:dyDescent="0.3">
      <c r="A15" s="831" t="s">
        <v>4949</v>
      </c>
      <c r="B15" s="832" t="s">
        <v>4950</v>
      </c>
      <c r="C15" s="832" t="s">
        <v>599</v>
      </c>
      <c r="D15" s="832" t="s">
        <v>2064</v>
      </c>
      <c r="E15" s="832" t="s">
        <v>4932</v>
      </c>
      <c r="F15" s="832" t="s">
        <v>4984</v>
      </c>
      <c r="G15" s="832" t="s">
        <v>4985</v>
      </c>
      <c r="H15" s="849">
        <v>2</v>
      </c>
      <c r="I15" s="849">
        <v>166</v>
      </c>
      <c r="J15" s="832">
        <v>2</v>
      </c>
      <c r="K15" s="832">
        <v>83</v>
      </c>
      <c r="L15" s="849">
        <v>1</v>
      </c>
      <c r="M15" s="849">
        <v>83</v>
      </c>
      <c r="N15" s="832">
        <v>1</v>
      </c>
      <c r="O15" s="832">
        <v>83</v>
      </c>
      <c r="P15" s="849"/>
      <c r="Q15" s="849"/>
      <c r="R15" s="837"/>
      <c r="S15" s="850"/>
    </row>
    <row r="16" spans="1:19" ht="14.4" customHeight="1" x14ac:dyDescent="0.3">
      <c r="A16" s="831" t="s">
        <v>4949</v>
      </c>
      <c r="B16" s="832" t="s">
        <v>4950</v>
      </c>
      <c r="C16" s="832" t="s">
        <v>599</v>
      </c>
      <c r="D16" s="832" t="s">
        <v>2064</v>
      </c>
      <c r="E16" s="832" t="s">
        <v>4932</v>
      </c>
      <c r="F16" s="832" t="s">
        <v>4947</v>
      </c>
      <c r="G16" s="832" t="s">
        <v>4948</v>
      </c>
      <c r="H16" s="849">
        <v>9</v>
      </c>
      <c r="I16" s="849">
        <v>333</v>
      </c>
      <c r="J16" s="832">
        <v>1.8</v>
      </c>
      <c r="K16" s="832">
        <v>37</v>
      </c>
      <c r="L16" s="849">
        <v>5</v>
      </c>
      <c r="M16" s="849">
        <v>185</v>
      </c>
      <c r="N16" s="832">
        <v>1</v>
      </c>
      <c r="O16" s="832">
        <v>37</v>
      </c>
      <c r="P16" s="849">
        <v>21</v>
      </c>
      <c r="Q16" s="849">
        <v>798</v>
      </c>
      <c r="R16" s="837">
        <v>4.3135135135135139</v>
      </c>
      <c r="S16" s="850">
        <v>38</v>
      </c>
    </row>
    <row r="17" spans="1:19" ht="14.4" customHeight="1" x14ac:dyDescent="0.3">
      <c r="A17" s="831" t="s">
        <v>4949</v>
      </c>
      <c r="B17" s="832" t="s">
        <v>4950</v>
      </c>
      <c r="C17" s="832" t="s">
        <v>599</v>
      </c>
      <c r="D17" s="832" t="s">
        <v>2064</v>
      </c>
      <c r="E17" s="832" t="s">
        <v>4932</v>
      </c>
      <c r="F17" s="832" t="s">
        <v>4986</v>
      </c>
      <c r="G17" s="832" t="s">
        <v>4987</v>
      </c>
      <c r="H17" s="849">
        <v>3</v>
      </c>
      <c r="I17" s="849">
        <v>30</v>
      </c>
      <c r="J17" s="832">
        <v>4.2253521126760563E-2</v>
      </c>
      <c r="K17" s="832">
        <v>10</v>
      </c>
      <c r="L17" s="849">
        <v>71</v>
      </c>
      <c r="M17" s="849">
        <v>710</v>
      </c>
      <c r="N17" s="832">
        <v>1</v>
      </c>
      <c r="O17" s="832">
        <v>10</v>
      </c>
      <c r="P17" s="849">
        <v>55</v>
      </c>
      <c r="Q17" s="849">
        <v>550</v>
      </c>
      <c r="R17" s="837">
        <v>0.77464788732394363</v>
      </c>
      <c r="S17" s="850">
        <v>10</v>
      </c>
    </row>
    <row r="18" spans="1:19" ht="14.4" customHeight="1" x14ac:dyDescent="0.3">
      <c r="A18" s="831" t="s">
        <v>4949</v>
      </c>
      <c r="B18" s="832" t="s">
        <v>4950</v>
      </c>
      <c r="C18" s="832" t="s">
        <v>599</v>
      </c>
      <c r="D18" s="832" t="s">
        <v>2064</v>
      </c>
      <c r="E18" s="832" t="s">
        <v>4932</v>
      </c>
      <c r="F18" s="832" t="s">
        <v>4992</v>
      </c>
      <c r="G18" s="832" t="s">
        <v>4993</v>
      </c>
      <c r="H18" s="849">
        <v>9</v>
      </c>
      <c r="I18" s="849">
        <v>792</v>
      </c>
      <c r="J18" s="832">
        <v>0.42857142857142855</v>
      </c>
      <c r="K18" s="832">
        <v>88</v>
      </c>
      <c r="L18" s="849">
        <v>21</v>
      </c>
      <c r="M18" s="849">
        <v>1848</v>
      </c>
      <c r="N18" s="832">
        <v>1</v>
      </c>
      <c r="O18" s="832">
        <v>88</v>
      </c>
      <c r="P18" s="849"/>
      <c r="Q18" s="849"/>
      <c r="R18" s="837"/>
      <c r="S18" s="850"/>
    </row>
    <row r="19" spans="1:19" ht="14.4" customHeight="1" x14ac:dyDescent="0.3">
      <c r="A19" s="831" t="s">
        <v>4949</v>
      </c>
      <c r="B19" s="832" t="s">
        <v>4950</v>
      </c>
      <c r="C19" s="832" t="s">
        <v>599</v>
      </c>
      <c r="D19" s="832" t="s">
        <v>2064</v>
      </c>
      <c r="E19" s="832" t="s">
        <v>4932</v>
      </c>
      <c r="F19" s="832" t="s">
        <v>4994</v>
      </c>
      <c r="G19" s="832" t="s">
        <v>4995</v>
      </c>
      <c r="H19" s="849">
        <v>66</v>
      </c>
      <c r="I19" s="849">
        <v>41580</v>
      </c>
      <c r="J19" s="832">
        <v>1.0137754480068268</v>
      </c>
      <c r="K19" s="832">
        <v>630</v>
      </c>
      <c r="L19" s="849">
        <v>65</v>
      </c>
      <c r="M19" s="849">
        <v>41015</v>
      </c>
      <c r="N19" s="832">
        <v>1</v>
      </c>
      <c r="O19" s="832">
        <v>631</v>
      </c>
      <c r="P19" s="849"/>
      <c r="Q19" s="849"/>
      <c r="R19" s="837"/>
      <c r="S19" s="850"/>
    </row>
    <row r="20" spans="1:19" ht="14.4" customHeight="1" x14ac:dyDescent="0.3">
      <c r="A20" s="831" t="s">
        <v>4949</v>
      </c>
      <c r="B20" s="832" t="s">
        <v>4950</v>
      </c>
      <c r="C20" s="832" t="s">
        <v>599</v>
      </c>
      <c r="D20" s="832" t="s">
        <v>2064</v>
      </c>
      <c r="E20" s="832" t="s">
        <v>4932</v>
      </c>
      <c r="F20" s="832" t="s">
        <v>4996</v>
      </c>
      <c r="G20" s="832" t="s">
        <v>4997</v>
      </c>
      <c r="H20" s="849">
        <v>47</v>
      </c>
      <c r="I20" s="849">
        <v>18424</v>
      </c>
      <c r="J20" s="832">
        <v>0.99745547073791352</v>
      </c>
      <c r="K20" s="832">
        <v>392</v>
      </c>
      <c r="L20" s="849">
        <v>47</v>
      </c>
      <c r="M20" s="849">
        <v>18471</v>
      </c>
      <c r="N20" s="832">
        <v>1</v>
      </c>
      <c r="O20" s="832">
        <v>393</v>
      </c>
      <c r="P20" s="849"/>
      <c r="Q20" s="849"/>
      <c r="R20" s="837"/>
      <c r="S20" s="850"/>
    </row>
    <row r="21" spans="1:19" ht="14.4" customHeight="1" x14ac:dyDescent="0.3">
      <c r="A21" s="831" t="s">
        <v>4949</v>
      </c>
      <c r="B21" s="832" t="s">
        <v>4950</v>
      </c>
      <c r="C21" s="832" t="s">
        <v>599</v>
      </c>
      <c r="D21" s="832" t="s">
        <v>2064</v>
      </c>
      <c r="E21" s="832" t="s">
        <v>4932</v>
      </c>
      <c r="F21" s="832" t="s">
        <v>4998</v>
      </c>
      <c r="G21" s="832" t="s">
        <v>4999</v>
      </c>
      <c r="H21" s="849">
        <v>65</v>
      </c>
      <c r="I21" s="849">
        <v>2535</v>
      </c>
      <c r="J21" s="832">
        <v>1.0483870967741935</v>
      </c>
      <c r="K21" s="832">
        <v>39</v>
      </c>
      <c r="L21" s="849">
        <v>62</v>
      </c>
      <c r="M21" s="849">
        <v>2418</v>
      </c>
      <c r="N21" s="832">
        <v>1</v>
      </c>
      <c r="O21" s="832">
        <v>39</v>
      </c>
      <c r="P21" s="849"/>
      <c r="Q21" s="849"/>
      <c r="R21" s="837"/>
      <c r="S21" s="850"/>
    </row>
    <row r="22" spans="1:19" ht="14.4" customHeight="1" x14ac:dyDescent="0.3">
      <c r="A22" s="831" t="s">
        <v>4949</v>
      </c>
      <c r="B22" s="832" t="s">
        <v>4950</v>
      </c>
      <c r="C22" s="832" t="s">
        <v>599</v>
      </c>
      <c r="D22" s="832" t="s">
        <v>2064</v>
      </c>
      <c r="E22" s="832" t="s">
        <v>4932</v>
      </c>
      <c r="F22" s="832" t="s">
        <v>5000</v>
      </c>
      <c r="G22" s="832" t="s">
        <v>5001</v>
      </c>
      <c r="H22" s="849"/>
      <c r="I22" s="849"/>
      <c r="J22" s="832"/>
      <c r="K22" s="832"/>
      <c r="L22" s="849">
        <v>1</v>
      </c>
      <c r="M22" s="849">
        <v>4442</v>
      </c>
      <c r="N22" s="832">
        <v>1</v>
      </c>
      <c r="O22" s="832">
        <v>4442</v>
      </c>
      <c r="P22" s="849"/>
      <c r="Q22" s="849"/>
      <c r="R22" s="837"/>
      <c r="S22" s="850"/>
    </row>
    <row r="23" spans="1:19" ht="14.4" customHeight="1" x14ac:dyDescent="0.3">
      <c r="A23" s="831" t="s">
        <v>4949</v>
      </c>
      <c r="B23" s="832" t="s">
        <v>4950</v>
      </c>
      <c r="C23" s="832" t="s">
        <v>599</v>
      </c>
      <c r="D23" s="832" t="s">
        <v>2064</v>
      </c>
      <c r="E23" s="832" t="s">
        <v>4932</v>
      </c>
      <c r="F23" s="832" t="s">
        <v>4933</v>
      </c>
      <c r="G23" s="832" t="s">
        <v>4934</v>
      </c>
      <c r="H23" s="849">
        <v>82</v>
      </c>
      <c r="I23" s="849">
        <v>20582</v>
      </c>
      <c r="J23" s="832">
        <v>0.3431706015739629</v>
      </c>
      <c r="K23" s="832">
        <v>251</v>
      </c>
      <c r="L23" s="849">
        <v>238</v>
      </c>
      <c r="M23" s="849">
        <v>59976</v>
      </c>
      <c r="N23" s="832">
        <v>1</v>
      </c>
      <c r="O23" s="832">
        <v>252</v>
      </c>
      <c r="P23" s="849">
        <v>288</v>
      </c>
      <c r="Q23" s="849">
        <v>73152</v>
      </c>
      <c r="R23" s="837">
        <v>1.2196878751500599</v>
      </c>
      <c r="S23" s="850">
        <v>254</v>
      </c>
    </row>
    <row r="24" spans="1:19" ht="14.4" customHeight="1" x14ac:dyDescent="0.3">
      <c r="A24" s="831" t="s">
        <v>4949</v>
      </c>
      <c r="B24" s="832" t="s">
        <v>4950</v>
      </c>
      <c r="C24" s="832" t="s">
        <v>599</v>
      </c>
      <c r="D24" s="832" t="s">
        <v>2064</v>
      </c>
      <c r="E24" s="832" t="s">
        <v>4932</v>
      </c>
      <c r="F24" s="832" t="s">
        <v>5002</v>
      </c>
      <c r="G24" s="832" t="s">
        <v>5003</v>
      </c>
      <c r="H24" s="849">
        <v>162</v>
      </c>
      <c r="I24" s="849">
        <v>20412</v>
      </c>
      <c r="J24" s="832">
        <v>2.9222619899785256</v>
      </c>
      <c r="K24" s="832">
        <v>126</v>
      </c>
      <c r="L24" s="849">
        <v>55</v>
      </c>
      <c r="M24" s="849">
        <v>6985</v>
      </c>
      <c r="N24" s="832">
        <v>1</v>
      </c>
      <c r="O24" s="832">
        <v>127</v>
      </c>
      <c r="P24" s="849">
        <v>10</v>
      </c>
      <c r="Q24" s="849">
        <v>1260</v>
      </c>
      <c r="R24" s="837">
        <v>0.18038654259126699</v>
      </c>
      <c r="S24" s="850">
        <v>126</v>
      </c>
    </row>
    <row r="25" spans="1:19" ht="14.4" customHeight="1" x14ac:dyDescent="0.3">
      <c r="A25" s="831" t="s">
        <v>4949</v>
      </c>
      <c r="B25" s="832" t="s">
        <v>4950</v>
      </c>
      <c r="C25" s="832" t="s">
        <v>599</v>
      </c>
      <c r="D25" s="832" t="s">
        <v>2064</v>
      </c>
      <c r="E25" s="832" t="s">
        <v>4932</v>
      </c>
      <c r="F25" s="832" t="s">
        <v>5014</v>
      </c>
      <c r="G25" s="832" t="s">
        <v>5015</v>
      </c>
      <c r="H25" s="849"/>
      <c r="I25" s="849"/>
      <c r="J25" s="832"/>
      <c r="K25" s="832"/>
      <c r="L25" s="849">
        <v>1</v>
      </c>
      <c r="M25" s="849">
        <v>680</v>
      </c>
      <c r="N25" s="832">
        <v>1</v>
      </c>
      <c r="O25" s="832">
        <v>680</v>
      </c>
      <c r="P25" s="849"/>
      <c r="Q25" s="849"/>
      <c r="R25" s="837"/>
      <c r="S25" s="850"/>
    </row>
    <row r="26" spans="1:19" ht="14.4" customHeight="1" x14ac:dyDescent="0.3">
      <c r="A26" s="831" t="s">
        <v>4949</v>
      </c>
      <c r="B26" s="832" t="s">
        <v>4950</v>
      </c>
      <c r="C26" s="832" t="s">
        <v>599</v>
      </c>
      <c r="D26" s="832" t="s">
        <v>2064</v>
      </c>
      <c r="E26" s="832" t="s">
        <v>4932</v>
      </c>
      <c r="F26" s="832" t="s">
        <v>5016</v>
      </c>
      <c r="G26" s="832" t="s">
        <v>5017</v>
      </c>
      <c r="H26" s="849">
        <v>1</v>
      </c>
      <c r="I26" s="849">
        <v>1028</v>
      </c>
      <c r="J26" s="832"/>
      <c r="K26" s="832">
        <v>1028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4949</v>
      </c>
      <c r="B27" s="832" t="s">
        <v>4950</v>
      </c>
      <c r="C27" s="832" t="s">
        <v>599</v>
      </c>
      <c r="D27" s="832" t="s">
        <v>2064</v>
      </c>
      <c r="E27" s="832" t="s">
        <v>4932</v>
      </c>
      <c r="F27" s="832" t="s">
        <v>5018</v>
      </c>
      <c r="G27" s="832" t="s">
        <v>5019</v>
      </c>
      <c r="H27" s="849">
        <v>244</v>
      </c>
      <c r="I27" s="849">
        <v>8133.34</v>
      </c>
      <c r="J27" s="832">
        <v>0.88086746601713573</v>
      </c>
      <c r="K27" s="832">
        <v>33.333360655737707</v>
      </c>
      <c r="L27" s="849">
        <v>277</v>
      </c>
      <c r="M27" s="849">
        <v>9233.33</v>
      </c>
      <c r="N27" s="832">
        <v>1</v>
      </c>
      <c r="O27" s="832">
        <v>33.333321299638989</v>
      </c>
      <c r="P27" s="849">
        <v>296</v>
      </c>
      <c r="Q27" s="849">
        <v>9866.66</v>
      </c>
      <c r="R27" s="837">
        <v>1.0685917215132568</v>
      </c>
      <c r="S27" s="850">
        <v>33.333310810810808</v>
      </c>
    </row>
    <row r="28" spans="1:19" ht="14.4" customHeight="1" x14ac:dyDescent="0.3">
      <c r="A28" s="831" t="s">
        <v>4949</v>
      </c>
      <c r="B28" s="832" t="s">
        <v>4950</v>
      </c>
      <c r="C28" s="832" t="s">
        <v>599</v>
      </c>
      <c r="D28" s="832" t="s">
        <v>2064</v>
      </c>
      <c r="E28" s="832" t="s">
        <v>4932</v>
      </c>
      <c r="F28" s="832" t="s">
        <v>4936</v>
      </c>
      <c r="G28" s="832" t="s">
        <v>4937</v>
      </c>
      <c r="H28" s="849">
        <v>3</v>
      </c>
      <c r="I28" s="849">
        <v>258</v>
      </c>
      <c r="J28" s="832">
        <v>3</v>
      </c>
      <c r="K28" s="832">
        <v>86</v>
      </c>
      <c r="L28" s="849">
        <v>1</v>
      </c>
      <c r="M28" s="849">
        <v>86</v>
      </c>
      <c r="N28" s="832">
        <v>1</v>
      </c>
      <c r="O28" s="832">
        <v>86</v>
      </c>
      <c r="P28" s="849"/>
      <c r="Q28" s="849"/>
      <c r="R28" s="837"/>
      <c r="S28" s="850"/>
    </row>
    <row r="29" spans="1:19" ht="14.4" customHeight="1" x14ac:dyDescent="0.3">
      <c r="A29" s="831" t="s">
        <v>4949</v>
      </c>
      <c r="B29" s="832" t="s">
        <v>4950</v>
      </c>
      <c r="C29" s="832" t="s">
        <v>599</v>
      </c>
      <c r="D29" s="832" t="s">
        <v>2064</v>
      </c>
      <c r="E29" s="832" t="s">
        <v>4932</v>
      </c>
      <c r="F29" s="832" t="s">
        <v>5030</v>
      </c>
      <c r="G29" s="832" t="s">
        <v>5031</v>
      </c>
      <c r="H29" s="849"/>
      <c r="I29" s="849"/>
      <c r="J29" s="832"/>
      <c r="K29" s="832"/>
      <c r="L29" s="849">
        <v>1</v>
      </c>
      <c r="M29" s="849">
        <v>132</v>
      </c>
      <c r="N29" s="832">
        <v>1</v>
      </c>
      <c r="O29" s="832">
        <v>132</v>
      </c>
      <c r="P29" s="849"/>
      <c r="Q29" s="849"/>
      <c r="R29" s="837"/>
      <c r="S29" s="850"/>
    </row>
    <row r="30" spans="1:19" ht="14.4" customHeight="1" x14ac:dyDescent="0.3">
      <c r="A30" s="831" t="s">
        <v>4949</v>
      </c>
      <c r="B30" s="832" t="s">
        <v>4950</v>
      </c>
      <c r="C30" s="832" t="s">
        <v>599</v>
      </c>
      <c r="D30" s="832" t="s">
        <v>2064</v>
      </c>
      <c r="E30" s="832" t="s">
        <v>4932</v>
      </c>
      <c r="F30" s="832" t="s">
        <v>5032</v>
      </c>
      <c r="G30" s="832" t="s">
        <v>5033</v>
      </c>
      <c r="H30" s="849">
        <v>6</v>
      </c>
      <c r="I30" s="849">
        <v>1338</v>
      </c>
      <c r="J30" s="832">
        <v>4.6511627906976744E-2</v>
      </c>
      <c r="K30" s="832">
        <v>223</v>
      </c>
      <c r="L30" s="849">
        <v>129</v>
      </c>
      <c r="M30" s="849">
        <v>28767</v>
      </c>
      <c r="N30" s="832">
        <v>1</v>
      </c>
      <c r="O30" s="832">
        <v>223</v>
      </c>
      <c r="P30" s="849">
        <v>12</v>
      </c>
      <c r="Q30" s="849">
        <v>2712</v>
      </c>
      <c r="R30" s="837">
        <v>9.4274689748670357E-2</v>
      </c>
      <c r="S30" s="850">
        <v>226</v>
      </c>
    </row>
    <row r="31" spans="1:19" ht="14.4" customHeight="1" x14ac:dyDescent="0.3">
      <c r="A31" s="831" t="s">
        <v>4949</v>
      </c>
      <c r="B31" s="832" t="s">
        <v>4950</v>
      </c>
      <c r="C31" s="832" t="s">
        <v>599</v>
      </c>
      <c r="D31" s="832" t="s">
        <v>2064</v>
      </c>
      <c r="E31" s="832" t="s">
        <v>4932</v>
      </c>
      <c r="F31" s="832" t="s">
        <v>5038</v>
      </c>
      <c r="G31" s="832" t="s">
        <v>5039</v>
      </c>
      <c r="H31" s="849">
        <v>2</v>
      </c>
      <c r="I31" s="849">
        <v>2126</v>
      </c>
      <c r="J31" s="832"/>
      <c r="K31" s="832">
        <v>1063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4949</v>
      </c>
      <c r="B32" s="832" t="s">
        <v>4950</v>
      </c>
      <c r="C32" s="832" t="s">
        <v>599</v>
      </c>
      <c r="D32" s="832" t="s">
        <v>2064</v>
      </c>
      <c r="E32" s="832" t="s">
        <v>4932</v>
      </c>
      <c r="F32" s="832" t="s">
        <v>5074</v>
      </c>
      <c r="G32" s="832" t="s">
        <v>5075</v>
      </c>
      <c r="H32" s="849"/>
      <c r="I32" s="849"/>
      <c r="J32" s="832"/>
      <c r="K32" s="832"/>
      <c r="L32" s="849"/>
      <c r="M32" s="849"/>
      <c r="N32" s="832"/>
      <c r="O32" s="832"/>
      <c r="P32" s="849">
        <v>4</v>
      </c>
      <c r="Q32" s="849">
        <v>228</v>
      </c>
      <c r="R32" s="837"/>
      <c r="S32" s="850">
        <v>57</v>
      </c>
    </row>
    <row r="33" spans="1:19" ht="14.4" customHeight="1" x14ac:dyDescent="0.3">
      <c r="A33" s="831" t="s">
        <v>4949</v>
      </c>
      <c r="B33" s="832" t="s">
        <v>4950</v>
      </c>
      <c r="C33" s="832" t="s">
        <v>599</v>
      </c>
      <c r="D33" s="832" t="s">
        <v>2065</v>
      </c>
      <c r="E33" s="832" t="s">
        <v>4951</v>
      </c>
      <c r="F33" s="832" t="s">
        <v>4955</v>
      </c>
      <c r="G33" s="832" t="s">
        <v>3936</v>
      </c>
      <c r="H33" s="849">
        <v>0.30000000000000004</v>
      </c>
      <c r="I33" s="849">
        <v>45.31</v>
      </c>
      <c r="J33" s="832">
        <v>2.166905786704926</v>
      </c>
      <c r="K33" s="832">
        <v>151.03333333333333</v>
      </c>
      <c r="L33" s="849">
        <v>0.30000000000000004</v>
      </c>
      <c r="M33" s="849">
        <v>20.91</v>
      </c>
      <c r="N33" s="832">
        <v>1</v>
      </c>
      <c r="O33" s="832">
        <v>69.699999999999989</v>
      </c>
      <c r="P33" s="849">
        <v>0.1</v>
      </c>
      <c r="Q33" s="849">
        <v>6.97</v>
      </c>
      <c r="R33" s="837">
        <v>0.33333333333333331</v>
      </c>
      <c r="S33" s="850">
        <v>69.699999999999989</v>
      </c>
    </row>
    <row r="34" spans="1:19" ht="14.4" customHeight="1" x14ac:dyDescent="0.3">
      <c r="A34" s="831" t="s">
        <v>4949</v>
      </c>
      <c r="B34" s="832" t="s">
        <v>4950</v>
      </c>
      <c r="C34" s="832" t="s">
        <v>599</v>
      </c>
      <c r="D34" s="832" t="s">
        <v>2065</v>
      </c>
      <c r="E34" s="832" t="s">
        <v>4932</v>
      </c>
      <c r="F34" s="832" t="s">
        <v>4984</v>
      </c>
      <c r="G34" s="832" t="s">
        <v>4985</v>
      </c>
      <c r="H34" s="849">
        <v>1</v>
      </c>
      <c r="I34" s="849">
        <v>83</v>
      </c>
      <c r="J34" s="832">
        <v>0.2</v>
      </c>
      <c r="K34" s="832">
        <v>83</v>
      </c>
      <c r="L34" s="849">
        <v>5</v>
      </c>
      <c r="M34" s="849">
        <v>415</v>
      </c>
      <c r="N34" s="832">
        <v>1</v>
      </c>
      <c r="O34" s="832">
        <v>83</v>
      </c>
      <c r="P34" s="849">
        <v>12</v>
      </c>
      <c r="Q34" s="849">
        <v>1008</v>
      </c>
      <c r="R34" s="837">
        <v>2.4289156626506023</v>
      </c>
      <c r="S34" s="850">
        <v>84</v>
      </c>
    </row>
    <row r="35" spans="1:19" ht="14.4" customHeight="1" x14ac:dyDescent="0.3">
      <c r="A35" s="831" t="s">
        <v>4949</v>
      </c>
      <c r="B35" s="832" t="s">
        <v>4950</v>
      </c>
      <c r="C35" s="832" t="s">
        <v>599</v>
      </c>
      <c r="D35" s="832" t="s">
        <v>2065</v>
      </c>
      <c r="E35" s="832" t="s">
        <v>4932</v>
      </c>
      <c r="F35" s="832" t="s">
        <v>4947</v>
      </c>
      <c r="G35" s="832" t="s">
        <v>4948</v>
      </c>
      <c r="H35" s="849">
        <v>5</v>
      </c>
      <c r="I35" s="849">
        <v>185</v>
      </c>
      <c r="J35" s="832">
        <v>1.6666666666666667</v>
      </c>
      <c r="K35" s="832">
        <v>37</v>
      </c>
      <c r="L35" s="849">
        <v>3</v>
      </c>
      <c r="M35" s="849">
        <v>111</v>
      </c>
      <c r="N35" s="832">
        <v>1</v>
      </c>
      <c r="O35" s="832">
        <v>37</v>
      </c>
      <c r="P35" s="849">
        <v>9</v>
      </c>
      <c r="Q35" s="849">
        <v>342</v>
      </c>
      <c r="R35" s="837">
        <v>3.0810810810810811</v>
      </c>
      <c r="S35" s="850">
        <v>38</v>
      </c>
    </row>
    <row r="36" spans="1:19" ht="14.4" customHeight="1" x14ac:dyDescent="0.3">
      <c r="A36" s="831" t="s">
        <v>4949</v>
      </c>
      <c r="B36" s="832" t="s">
        <v>4950</v>
      </c>
      <c r="C36" s="832" t="s">
        <v>599</v>
      </c>
      <c r="D36" s="832" t="s">
        <v>2065</v>
      </c>
      <c r="E36" s="832" t="s">
        <v>4932</v>
      </c>
      <c r="F36" s="832" t="s">
        <v>4933</v>
      </c>
      <c r="G36" s="832" t="s">
        <v>4934</v>
      </c>
      <c r="H36" s="849">
        <v>1</v>
      </c>
      <c r="I36" s="849">
        <v>251</v>
      </c>
      <c r="J36" s="832">
        <v>0.33201058201058203</v>
      </c>
      <c r="K36" s="832">
        <v>251</v>
      </c>
      <c r="L36" s="849">
        <v>3</v>
      </c>
      <c r="M36" s="849">
        <v>756</v>
      </c>
      <c r="N36" s="832">
        <v>1</v>
      </c>
      <c r="O36" s="832">
        <v>252</v>
      </c>
      <c r="P36" s="849">
        <v>1</v>
      </c>
      <c r="Q36" s="849">
        <v>254</v>
      </c>
      <c r="R36" s="837">
        <v>0.33597883597883599</v>
      </c>
      <c r="S36" s="850">
        <v>254</v>
      </c>
    </row>
    <row r="37" spans="1:19" ht="14.4" customHeight="1" x14ac:dyDescent="0.3">
      <c r="A37" s="831" t="s">
        <v>4949</v>
      </c>
      <c r="B37" s="832" t="s">
        <v>4950</v>
      </c>
      <c r="C37" s="832" t="s">
        <v>599</v>
      </c>
      <c r="D37" s="832" t="s">
        <v>2065</v>
      </c>
      <c r="E37" s="832" t="s">
        <v>4932</v>
      </c>
      <c r="F37" s="832" t="s">
        <v>5002</v>
      </c>
      <c r="G37" s="832" t="s">
        <v>5003</v>
      </c>
      <c r="H37" s="849">
        <v>11</v>
      </c>
      <c r="I37" s="849">
        <v>1386</v>
      </c>
      <c r="J37" s="832">
        <v>0.90944881889763785</v>
      </c>
      <c r="K37" s="832">
        <v>126</v>
      </c>
      <c r="L37" s="849">
        <v>12</v>
      </c>
      <c r="M37" s="849">
        <v>1524</v>
      </c>
      <c r="N37" s="832">
        <v>1</v>
      </c>
      <c r="O37" s="832">
        <v>127</v>
      </c>
      <c r="P37" s="849">
        <v>14</v>
      </c>
      <c r="Q37" s="849">
        <v>1764</v>
      </c>
      <c r="R37" s="837">
        <v>1.1574803149606299</v>
      </c>
      <c r="S37" s="850">
        <v>126</v>
      </c>
    </row>
    <row r="38" spans="1:19" ht="14.4" customHeight="1" x14ac:dyDescent="0.3">
      <c r="A38" s="831" t="s">
        <v>4949</v>
      </c>
      <c r="B38" s="832" t="s">
        <v>4950</v>
      </c>
      <c r="C38" s="832" t="s">
        <v>599</v>
      </c>
      <c r="D38" s="832" t="s">
        <v>2065</v>
      </c>
      <c r="E38" s="832" t="s">
        <v>4932</v>
      </c>
      <c r="F38" s="832" t="s">
        <v>5014</v>
      </c>
      <c r="G38" s="832" t="s">
        <v>5015</v>
      </c>
      <c r="H38" s="849">
        <v>1</v>
      </c>
      <c r="I38" s="849">
        <v>679</v>
      </c>
      <c r="J38" s="832">
        <v>0.49926470588235294</v>
      </c>
      <c r="K38" s="832">
        <v>679</v>
      </c>
      <c r="L38" s="849">
        <v>2</v>
      </c>
      <c r="M38" s="849">
        <v>1360</v>
      </c>
      <c r="N38" s="832">
        <v>1</v>
      </c>
      <c r="O38" s="832">
        <v>680</v>
      </c>
      <c r="P38" s="849">
        <v>1</v>
      </c>
      <c r="Q38" s="849">
        <v>685</v>
      </c>
      <c r="R38" s="837">
        <v>0.50367647058823528</v>
      </c>
      <c r="S38" s="850">
        <v>685</v>
      </c>
    </row>
    <row r="39" spans="1:19" ht="14.4" customHeight="1" x14ac:dyDescent="0.3">
      <c r="A39" s="831" t="s">
        <v>4949</v>
      </c>
      <c r="B39" s="832" t="s">
        <v>4950</v>
      </c>
      <c r="C39" s="832" t="s">
        <v>599</v>
      </c>
      <c r="D39" s="832" t="s">
        <v>2065</v>
      </c>
      <c r="E39" s="832" t="s">
        <v>4932</v>
      </c>
      <c r="F39" s="832" t="s">
        <v>5018</v>
      </c>
      <c r="G39" s="832" t="s">
        <v>5019</v>
      </c>
      <c r="H39" s="849">
        <v>12</v>
      </c>
      <c r="I39" s="849">
        <v>400</v>
      </c>
      <c r="J39" s="832">
        <v>0.8</v>
      </c>
      <c r="K39" s="832">
        <v>33.333333333333336</v>
      </c>
      <c r="L39" s="849">
        <v>15</v>
      </c>
      <c r="M39" s="849">
        <v>500</v>
      </c>
      <c r="N39" s="832">
        <v>1</v>
      </c>
      <c r="O39" s="832">
        <v>33.333333333333336</v>
      </c>
      <c r="P39" s="849">
        <v>15</v>
      </c>
      <c r="Q39" s="849">
        <v>500.01000000000005</v>
      </c>
      <c r="R39" s="837">
        <v>1.0000200000000001</v>
      </c>
      <c r="S39" s="850">
        <v>33.334000000000003</v>
      </c>
    </row>
    <row r="40" spans="1:19" ht="14.4" customHeight="1" x14ac:dyDescent="0.3">
      <c r="A40" s="831" t="s">
        <v>4949</v>
      </c>
      <c r="B40" s="832" t="s">
        <v>4950</v>
      </c>
      <c r="C40" s="832" t="s">
        <v>599</v>
      </c>
      <c r="D40" s="832" t="s">
        <v>2065</v>
      </c>
      <c r="E40" s="832" t="s">
        <v>4932</v>
      </c>
      <c r="F40" s="832" t="s">
        <v>4936</v>
      </c>
      <c r="G40" s="832" t="s">
        <v>4937</v>
      </c>
      <c r="H40" s="849">
        <v>3</v>
      </c>
      <c r="I40" s="849">
        <v>258</v>
      </c>
      <c r="J40" s="832">
        <v>1</v>
      </c>
      <c r="K40" s="832">
        <v>86</v>
      </c>
      <c r="L40" s="849">
        <v>3</v>
      </c>
      <c r="M40" s="849">
        <v>258</v>
      </c>
      <c r="N40" s="832">
        <v>1</v>
      </c>
      <c r="O40" s="832">
        <v>86</v>
      </c>
      <c r="P40" s="849">
        <v>1</v>
      </c>
      <c r="Q40" s="849">
        <v>87</v>
      </c>
      <c r="R40" s="837">
        <v>0.33720930232558138</v>
      </c>
      <c r="S40" s="850">
        <v>87</v>
      </c>
    </row>
    <row r="41" spans="1:19" ht="14.4" customHeight="1" x14ac:dyDescent="0.3">
      <c r="A41" s="831" t="s">
        <v>4949</v>
      </c>
      <c r="B41" s="832" t="s">
        <v>4950</v>
      </c>
      <c r="C41" s="832" t="s">
        <v>599</v>
      </c>
      <c r="D41" s="832" t="s">
        <v>2065</v>
      </c>
      <c r="E41" s="832" t="s">
        <v>4932</v>
      </c>
      <c r="F41" s="832" t="s">
        <v>5038</v>
      </c>
      <c r="G41" s="832" t="s">
        <v>5039</v>
      </c>
      <c r="H41" s="849"/>
      <c r="I41" s="849"/>
      <c r="J41" s="832"/>
      <c r="K41" s="832"/>
      <c r="L41" s="849">
        <v>1</v>
      </c>
      <c r="M41" s="849">
        <v>1064</v>
      </c>
      <c r="N41" s="832">
        <v>1</v>
      </c>
      <c r="O41" s="832">
        <v>1064</v>
      </c>
      <c r="P41" s="849"/>
      <c r="Q41" s="849"/>
      <c r="R41" s="837"/>
      <c r="S41" s="850"/>
    </row>
    <row r="42" spans="1:19" ht="14.4" customHeight="1" x14ac:dyDescent="0.3">
      <c r="A42" s="831" t="s">
        <v>4949</v>
      </c>
      <c r="B42" s="832" t="s">
        <v>4950</v>
      </c>
      <c r="C42" s="832" t="s">
        <v>599</v>
      </c>
      <c r="D42" s="832" t="s">
        <v>2065</v>
      </c>
      <c r="E42" s="832" t="s">
        <v>4932</v>
      </c>
      <c r="F42" s="832" t="s">
        <v>5048</v>
      </c>
      <c r="G42" s="832" t="s">
        <v>5049</v>
      </c>
      <c r="H42" s="849">
        <v>1</v>
      </c>
      <c r="I42" s="849">
        <v>91</v>
      </c>
      <c r="J42" s="832"/>
      <c r="K42" s="832">
        <v>91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4949</v>
      </c>
      <c r="B43" s="832" t="s">
        <v>4950</v>
      </c>
      <c r="C43" s="832" t="s">
        <v>599</v>
      </c>
      <c r="D43" s="832" t="s">
        <v>2065</v>
      </c>
      <c r="E43" s="832" t="s">
        <v>4932</v>
      </c>
      <c r="F43" s="832" t="s">
        <v>5064</v>
      </c>
      <c r="G43" s="832" t="s">
        <v>5065</v>
      </c>
      <c r="H43" s="849">
        <v>1</v>
      </c>
      <c r="I43" s="849">
        <v>120</v>
      </c>
      <c r="J43" s="832"/>
      <c r="K43" s="832">
        <v>120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4949</v>
      </c>
      <c r="B44" s="832" t="s">
        <v>4950</v>
      </c>
      <c r="C44" s="832" t="s">
        <v>599</v>
      </c>
      <c r="D44" s="832" t="s">
        <v>4899</v>
      </c>
      <c r="E44" s="832" t="s">
        <v>4951</v>
      </c>
      <c r="F44" s="832" t="s">
        <v>4955</v>
      </c>
      <c r="G44" s="832" t="s">
        <v>3936</v>
      </c>
      <c r="H44" s="849"/>
      <c r="I44" s="849"/>
      <c r="J44" s="832"/>
      <c r="K44" s="832"/>
      <c r="L44" s="849"/>
      <c r="M44" s="849"/>
      <c r="N44" s="832"/>
      <c r="O44" s="832"/>
      <c r="P44" s="849">
        <v>0.5</v>
      </c>
      <c r="Q44" s="849">
        <v>34.85</v>
      </c>
      <c r="R44" s="837"/>
      <c r="S44" s="850">
        <v>69.7</v>
      </c>
    </row>
    <row r="45" spans="1:19" ht="14.4" customHeight="1" x14ac:dyDescent="0.3">
      <c r="A45" s="831" t="s">
        <v>4949</v>
      </c>
      <c r="B45" s="832" t="s">
        <v>4950</v>
      </c>
      <c r="C45" s="832" t="s">
        <v>599</v>
      </c>
      <c r="D45" s="832" t="s">
        <v>4899</v>
      </c>
      <c r="E45" s="832" t="s">
        <v>4967</v>
      </c>
      <c r="F45" s="832" t="s">
        <v>4968</v>
      </c>
      <c r="G45" s="832" t="s">
        <v>4969</v>
      </c>
      <c r="H45" s="849"/>
      <c r="I45" s="849"/>
      <c r="J45" s="832"/>
      <c r="K45" s="832"/>
      <c r="L45" s="849">
        <v>1</v>
      </c>
      <c r="M45" s="849">
        <v>162.80000000000001</v>
      </c>
      <c r="N45" s="832">
        <v>1</v>
      </c>
      <c r="O45" s="832">
        <v>162.80000000000001</v>
      </c>
      <c r="P45" s="849"/>
      <c r="Q45" s="849"/>
      <c r="R45" s="837"/>
      <c r="S45" s="850"/>
    </row>
    <row r="46" spans="1:19" ht="14.4" customHeight="1" x14ac:dyDescent="0.3">
      <c r="A46" s="831" t="s">
        <v>4949</v>
      </c>
      <c r="B46" s="832" t="s">
        <v>4950</v>
      </c>
      <c r="C46" s="832" t="s">
        <v>599</v>
      </c>
      <c r="D46" s="832" t="s">
        <v>4899</v>
      </c>
      <c r="E46" s="832" t="s">
        <v>4932</v>
      </c>
      <c r="F46" s="832" t="s">
        <v>4984</v>
      </c>
      <c r="G46" s="832" t="s">
        <v>4985</v>
      </c>
      <c r="H46" s="849">
        <v>4</v>
      </c>
      <c r="I46" s="849">
        <v>332</v>
      </c>
      <c r="J46" s="832">
        <v>1.3333333333333333</v>
      </c>
      <c r="K46" s="832">
        <v>83</v>
      </c>
      <c r="L46" s="849">
        <v>3</v>
      </c>
      <c r="M46" s="849">
        <v>249</v>
      </c>
      <c r="N46" s="832">
        <v>1</v>
      </c>
      <c r="O46" s="832">
        <v>83</v>
      </c>
      <c r="P46" s="849">
        <v>8</v>
      </c>
      <c r="Q46" s="849">
        <v>672</v>
      </c>
      <c r="R46" s="837">
        <v>2.6987951807228914</v>
      </c>
      <c r="S46" s="850">
        <v>84</v>
      </c>
    </row>
    <row r="47" spans="1:19" ht="14.4" customHeight="1" x14ac:dyDescent="0.3">
      <c r="A47" s="831" t="s">
        <v>4949</v>
      </c>
      <c r="B47" s="832" t="s">
        <v>4950</v>
      </c>
      <c r="C47" s="832" t="s">
        <v>599</v>
      </c>
      <c r="D47" s="832" t="s">
        <v>4899</v>
      </c>
      <c r="E47" s="832" t="s">
        <v>4932</v>
      </c>
      <c r="F47" s="832" t="s">
        <v>4947</v>
      </c>
      <c r="G47" s="832" t="s">
        <v>4948</v>
      </c>
      <c r="H47" s="849">
        <v>324</v>
      </c>
      <c r="I47" s="849">
        <v>11988</v>
      </c>
      <c r="J47" s="832">
        <v>1.0764119601328903</v>
      </c>
      <c r="K47" s="832">
        <v>37</v>
      </c>
      <c r="L47" s="849">
        <v>301</v>
      </c>
      <c r="M47" s="849">
        <v>11137</v>
      </c>
      <c r="N47" s="832">
        <v>1</v>
      </c>
      <c r="O47" s="832">
        <v>37</v>
      </c>
      <c r="P47" s="849">
        <v>322</v>
      </c>
      <c r="Q47" s="849">
        <v>12236</v>
      </c>
      <c r="R47" s="837">
        <v>1.0986800754242614</v>
      </c>
      <c r="S47" s="850">
        <v>38</v>
      </c>
    </row>
    <row r="48" spans="1:19" ht="14.4" customHeight="1" x14ac:dyDescent="0.3">
      <c r="A48" s="831" t="s">
        <v>4949</v>
      </c>
      <c r="B48" s="832" t="s">
        <v>4950</v>
      </c>
      <c r="C48" s="832" t="s">
        <v>599</v>
      </c>
      <c r="D48" s="832" t="s">
        <v>4899</v>
      </c>
      <c r="E48" s="832" t="s">
        <v>4932</v>
      </c>
      <c r="F48" s="832" t="s">
        <v>4986</v>
      </c>
      <c r="G48" s="832" t="s">
        <v>4987</v>
      </c>
      <c r="H48" s="849">
        <v>1</v>
      </c>
      <c r="I48" s="849">
        <v>10</v>
      </c>
      <c r="J48" s="832">
        <v>0.5</v>
      </c>
      <c r="K48" s="832">
        <v>10</v>
      </c>
      <c r="L48" s="849">
        <v>2</v>
      </c>
      <c r="M48" s="849">
        <v>20</v>
      </c>
      <c r="N48" s="832">
        <v>1</v>
      </c>
      <c r="O48" s="832">
        <v>10</v>
      </c>
      <c r="P48" s="849">
        <v>1</v>
      </c>
      <c r="Q48" s="849">
        <v>10</v>
      </c>
      <c r="R48" s="837">
        <v>0.5</v>
      </c>
      <c r="S48" s="850">
        <v>10</v>
      </c>
    </row>
    <row r="49" spans="1:19" ht="14.4" customHeight="1" x14ac:dyDescent="0.3">
      <c r="A49" s="831" t="s">
        <v>4949</v>
      </c>
      <c r="B49" s="832" t="s">
        <v>4950</v>
      </c>
      <c r="C49" s="832" t="s">
        <v>599</v>
      </c>
      <c r="D49" s="832" t="s">
        <v>4899</v>
      </c>
      <c r="E49" s="832" t="s">
        <v>4932</v>
      </c>
      <c r="F49" s="832" t="s">
        <v>4994</v>
      </c>
      <c r="G49" s="832" t="s">
        <v>4995</v>
      </c>
      <c r="H49" s="849">
        <v>1</v>
      </c>
      <c r="I49" s="849">
        <v>630</v>
      </c>
      <c r="J49" s="832"/>
      <c r="K49" s="832">
        <v>630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4949</v>
      </c>
      <c r="B50" s="832" t="s">
        <v>4950</v>
      </c>
      <c r="C50" s="832" t="s">
        <v>599</v>
      </c>
      <c r="D50" s="832" t="s">
        <v>4899</v>
      </c>
      <c r="E50" s="832" t="s">
        <v>4932</v>
      </c>
      <c r="F50" s="832" t="s">
        <v>4998</v>
      </c>
      <c r="G50" s="832" t="s">
        <v>4999</v>
      </c>
      <c r="H50" s="849">
        <v>1</v>
      </c>
      <c r="I50" s="849">
        <v>39</v>
      </c>
      <c r="J50" s="832"/>
      <c r="K50" s="832">
        <v>39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4949</v>
      </c>
      <c r="B51" s="832" t="s">
        <v>4950</v>
      </c>
      <c r="C51" s="832" t="s">
        <v>599</v>
      </c>
      <c r="D51" s="832" t="s">
        <v>4899</v>
      </c>
      <c r="E51" s="832" t="s">
        <v>4932</v>
      </c>
      <c r="F51" s="832" t="s">
        <v>4933</v>
      </c>
      <c r="G51" s="832" t="s">
        <v>4934</v>
      </c>
      <c r="H51" s="849">
        <v>10</v>
      </c>
      <c r="I51" s="849">
        <v>2510</v>
      </c>
      <c r="J51" s="832">
        <v>0.38308913308913312</v>
      </c>
      <c r="K51" s="832">
        <v>251</v>
      </c>
      <c r="L51" s="849">
        <v>26</v>
      </c>
      <c r="M51" s="849">
        <v>6552</v>
      </c>
      <c r="N51" s="832">
        <v>1</v>
      </c>
      <c r="O51" s="832">
        <v>252</v>
      </c>
      <c r="P51" s="849">
        <v>19</v>
      </c>
      <c r="Q51" s="849">
        <v>4826</v>
      </c>
      <c r="R51" s="837">
        <v>0.73656898656898662</v>
      </c>
      <c r="S51" s="850">
        <v>254</v>
      </c>
    </row>
    <row r="52" spans="1:19" ht="14.4" customHeight="1" x14ac:dyDescent="0.3">
      <c r="A52" s="831" t="s">
        <v>4949</v>
      </c>
      <c r="B52" s="832" t="s">
        <v>4950</v>
      </c>
      <c r="C52" s="832" t="s">
        <v>599</v>
      </c>
      <c r="D52" s="832" t="s">
        <v>4899</v>
      </c>
      <c r="E52" s="832" t="s">
        <v>4932</v>
      </c>
      <c r="F52" s="832" t="s">
        <v>5002</v>
      </c>
      <c r="G52" s="832" t="s">
        <v>5003</v>
      </c>
      <c r="H52" s="849">
        <v>20</v>
      </c>
      <c r="I52" s="849">
        <v>2520</v>
      </c>
      <c r="J52" s="832">
        <v>2.8346456692913384</v>
      </c>
      <c r="K52" s="832">
        <v>126</v>
      </c>
      <c r="L52" s="849">
        <v>7</v>
      </c>
      <c r="M52" s="849">
        <v>889</v>
      </c>
      <c r="N52" s="832">
        <v>1</v>
      </c>
      <c r="O52" s="832">
        <v>127</v>
      </c>
      <c r="P52" s="849">
        <v>20</v>
      </c>
      <c r="Q52" s="849">
        <v>2520</v>
      </c>
      <c r="R52" s="837">
        <v>2.8346456692913384</v>
      </c>
      <c r="S52" s="850">
        <v>126</v>
      </c>
    </row>
    <row r="53" spans="1:19" ht="14.4" customHeight="1" x14ac:dyDescent="0.3">
      <c r="A53" s="831" t="s">
        <v>4949</v>
      </c>
      <c r="B53" s="832" t="s">
        <v>4950</v>
      </c>
      <c r="C53" s="832" t="s">
        <v>599</v>
      </c>
      <c r="D53" s="832" t="s">
        <v>4899</v>
      </c>
      <c r="E53" s="832" t="s">
        <v>4932</v>
      </c>
      <c r="F53" s="832" t="s">
        <v>5014</v>
      </c>
      <c r="G53" s="832" t="s">
        <v>5015</v>
      </c>
      <c r="H53" s="849">
        <v>3</v>
      </c>
      <c r="I53" s="849">
        <v>2037</v>
      </c>
      <c r="J53" s="832"/>
      <c r="K53" s="832">
        <v>679</v>
      </c>
      <c r="L53" s="849"/>
      <c r="M53" s="849"/>
      <c r="N53" s="832"/>
      <c r="O53" s="832"/>
      <c r="P53" s="849">
        <v>1</v>
      </c>
      <c r="Q53" s="849">
        <v>685</v>
      </c>
      <c r="R53" s="837"/>
      <c r="S53" s="850">
        <v>685</v>
      </c>
    </row>
    <row r="54" spans="1:19" ht="14.4" customHeight="1" x14ac:dyDescent="0.3">
      <c r="A54" s="831" t="s">
        <v>4949</v>
      </c>
      <c r="B54" s="832" t="s">
        <v>4950</v>
      </c>
      <c r="C54" s="832" t="s">
        <v>599</v>
      </c>
      <c r="D54" s="832" t="s">
        <v>4899</v>
      </c>
      <c r="E54" s="832" t="s">
        <v>4932</v>
      </c>
      <c r="F54" s="832" t="s">
        <v>5018</v>
      </c>
      <c r="G54" s="832" t="s">
        <v>5019</v>
      </c>
      <c r="H54" s="849">
        <v>30</v>
      </c>
      <c r="I54" s="849">
        <v>1000</v>
      </c>
      <c r="J54" s="832">
        <v>1.1111234569272992</v>
      </c>
      <c r="K54" s="832">
        <v>33.333333333333336</v>
      </c>
      <c r="L54" s="849">
        <v>27</v>
      </c>
      <c r="M54" s="849">
        <v>899.99</v>
      </c>
      <c r="N54" s="832">
        <v>1</v>
      </c>
      <c r="O54" s="832">
        <v>33.332962962962966</v>
      </c>
      <c r="P54" s="849">
        <v>38</v>
      </c>
      <c r="Q54" s="849">
        <v>1266.6599999999999</v>
      </c>
      <c r="R54" s="837">
        <v>1.4074156379515326</v>
      </c>
      <c r="S54" s="850">
        <v>33.333157894736836</v>
      </c>
    </row>
    <row r="55" spans="1:19" ht="14.4" customHeight="1" x14ac:dyDescent="0.3">
      <c r="A55" s="831" t="s">
        <v>4949</v>
      </c>
      <c r="B55" s="832" t="s">
        <v>4950</v>
      </c>
      <c r="C55" s="832" t="s">
        <v>599</v>
      </c>
      <c r="D55" s="832" t="s">
        <v>4899</v>
      </c>
      <c r="E55" s="832" t="s">
        <v>4932</v>
      </c>
      <c r="F55" s="832" t="s">
        <v>5024</v>
      </c>
      <c r="G55" s="832" t="s">
        <v>5025</v>
      </c>
      <c r="H55" s="849">
        <v>2</v>
      </c>
      <c r="I55" s="849">
        <v>74</v>
      </c>
      <c r="J55" s="832">
        <v>0.5</v>
      </c>
      <c r="K55" s="832">
        <v>37</v>
      </c>
      <c r="L55" s="849">
        <v>4</v>
      </c>
      <c r="M55" s="849">
        <v>148</v>
      </c>
      <c r="N55" s="832">
        <v>1</v>
      </c>
      <c r="O55" s="832">
        <v>37</v>
      </c>
      <c r="P55" s="849">
        <v>1</v>
      </c>
      <c r="Q55" s="849">
        <v>38</v>
      </c>
      <c r="R55" s="837">
        <v>0.25675675675675674</v>
      </c>
      <c r="S55" s="850">
        <v>38</v>
      </c>
    </row>
    <row r="56" spans="1:19" ht="14.4" customHeight="1" x14ac:dyDescent="0.3">
      <c r="A56" s="831" t="s">
        <v>4949</v>
      </c>
      <c r="B56" s="832" t="s">
        <v>4950</v>
      </c>
      <c r="C56" s="832" t="s">
        <v>599</v>
      </c>
      <c r="D56" s="832" t="s">
        <v>4899</v>
      </c>
      <c r="E56" s="832" t="s">
        <v>4932</v>
      </c>
      <c r="F56" s="832" t="s">
        <v>5026</v>
      </c>
      <c r="G56" s="832" t="s">
        <v>5027</v>
      </c>
      <c r="H56" s="849"/>
      <c r="I56" s="849"/>
      <c r="J56" s="832"/>
      <c r="K56" s="832"/>
      <c r="L56" s="849"/>
      <c r="M56" s="849"/>
      <c r="N56" s="832"/>
      <c r="O56" s="832"/>
      <c r="P56" s="849">
        <v>1</v>
      </c>
      <c r="Q56" s="849">
        <v>59</v>
      </c>
      <c r="R56" s="837"/>
      <c r="S56" s="850">
        <v>59</v>
      </c>
    </row>
    <row r="57" spans="1:19" ht="14.4" customHeight="1" x14ac:dyDescent="0.3">
      <c r="A57" s="831" t="s">
        <v>4949</v>
      </c>
      <c r="B57" s="832" t="s">
        <v>4950</v>
      </c>
      <c r="C57" s="832" t="s">
        <v>599</v>
      </c>
      <c r="D57" s="832" t="s">
        <v>4899</v>
      </c>
      <c r="E57" s="832" t="s">
        <v>4932</v>
      </c>
      <c r="F57" s="832" t="s">
        <v>4936</v>
      </c>
      <c r="G57" s="832" t="s">
        <v>4937</v>
      </c>
      <c r="H57" s="849">
        <v>2</v>
      </c>
      <c r="I57" s="849">
        <v>172</v>
      </c>
      <c r="J57" s="832">
        <v>1</v>
      </c>
      <c r="K57" s="832">
        <v>86</v>
      </c>
      <c r="L57" s="849">
        <v>2</v>
      </c>
      <c r="M57" s="849">
        <v>172</v>
      </c>
      <c r="N57" s="832">
        <v>1</v>
      </c>
      <c r="O57" s="832">
        <v>86</v>
      </c>
      <c r="P57" s="849">
        <v>4</v>
      </c>
      <c r="Q57" s="849">
        <v>348</v>
      </c>
      <c r="R57" s="837">
        <v>2.0232558139534884</v>
      </c>
      <c r="S57" s="850">
        <v>87</v>
      </c>
    </row>
    <row r="58" spans="1:19" ht="14.4" customHeight="1" x14ac:dyDescent="0.3">
      <c r="A58" s="831" t="s">
        <v>4949</v>
      </c>
      <c r="B58" s="832" t="s">
        <v>4950</v>
      </c>
      <c r="C58" s="832" t="s">
        <v>599</v>
      </c>
      <c r="D58" s="832" t="s">
        <v>4899</v>
      </c>
      <c r="E58" s="832" t="s">
        <v>4932</v>
      </c>
      <c r="F58" s="832" t="s">
        <v>5038</v>
      </c>
      <c r="G58" s="832" t="s">
        <v>5039</v>
      </c>
      <c r="H58" s="849">
        <v>1</v>
      </c>
      <c r="I58" s="849">
        <v>1063</v>
      </c>
      <c r="J58" s="832"/>
      <c r="K58" s="832">
        <v>1063</v>
      </c>
      <c r="L58" s="849"/>
      <c r="M58" s="849"/>
      <c r="N58" s="832"/>
      <c r="O58" s="832"/>
      <c r="P58" s="849">
        <v>2</v>
      </c>
      <c r="Q58" s="849">
        <v>2138</v>
      </c>
      <c r="R58" s="837"/>
      <c r="S58" s="850">
        <v>1069</v>
      </c>
    </row>
    <row r="59" spans="1:19" ht="14.4" customHeight="1" x14ac:dyDescent="0.3">
      <c r="A59" s="831" t="s">
        <v>4949</v>
      </c>
      <c r="B59" s="832" t="s">
        <v>4950</v>
      </c>
      <c r="C59" s="832" t="s">
        <v>599</v>
      </c>
      <c r="D59" s="832" t="s">
        <v>4899</v>
      </c>
      <c r="E59" s="832" t="s">
        <v>4932</v>
      </c>
      <c r="F59" s="832" t="s">
        <v>5048</v>
      </c>
      <c r="G59" s="832" t="s">
        <v>5049</v>
      </c>
      <c r="H59" s="849"/>
      <c r="I59" s="849"/>
      <c r="J59" s="832"/>
      <c r="K59" s="832"/>
      <c r="L59" s="849"/>
      <c r="M59" s="849"/>
      <c r="N59" s="832"/>
      <c r="O59" s="832"/>
      <c r="P59" s="849">
        <v>1</v>
      </c>
      <c r="Q59" s="849">
        <v>92</v>
      </c>
      <c r="R59" s="837"/>
      <c r="S59" s="850">
        <v>92</v>
      </c>
    </row>
    <row r="60" spans="1:19" ht="14.4" customHeight="1" x14ac:dyDescent="0.3">
      <c r="A60" s="831" t="s">
        <v>4949</v>
      </c>
      <c r="B60" s="832" t="s">
        <v>4950</v>
      </c>
      <c r="C60" s="832" t="s">
        <v>599</v>
      </c>
      <c r="D60" s="832" t="s">
        <v>4899</v>
      </c>
      <c r="E60" s="832" t="s">
        <v>4932</v>
      </c>
      <c r="F60" s="832" t="s">
        <v>5050</v>
      </c>
      <c r="G60" s="832" t="s">
        <v>5051</v>
      </c>
      <c r="H60" s="849"/>
      <c r="I60" s="849"/>
      <c r="J60" s="832"/>
      <c r="K60" s="832"/>
      <c r="L60" s="849"/>
      <c r="M60" s="849"/>
      <c r="N60" s="832"/>
      <c r="O60" s="832"/>
      <c r="P60" s="849">
        <v>1</v>
      </c>
      <c r="Q60" s="849">
        <v>376</v>
      </c>
      <c r="R60" s="837"/>
      <c r="S60" s="850">
        <v>376</v>
      </c>
    </row>
    <row r="61" spans="1:19" ht="14.4" customHeight="1" x14ac:dyDescent="0.3">
      <c r="A61" s="831" t="s">
        <v>4949</v>
      </c>
      <c r="B61" s="832" t="s">
        <v>4950</v>
      </c>
      <c r="C61" s="832" t="s">
        <v>599</v>
      </c>
      <c r="D61" s="832" t="s">
        <v>4899</v>
      </c>
      <c r="E61" s="832" t="s">
        <v>4932</v>
      </c>
      <c r="F61" s="832" t="s">
        <v>5064</v>
      </c>
      <c r="G61" s="832" t="s">
        <v>5065</v>
      </c>
      <c r="H61" s="849"/>
      <c r="I61" s="849"/>
      <c r="J61" s="832"/>
      <c r="K61" s="832"/>
      <c r="L61" s="849">
        <v>1</v>
      </c>
      <c r="M61" s="849">
        <v>181</v>
      </c>
      <c r="N61" s="832">
        <v>1</v>
      </c>
      <c r="O61" s="832">
        <v>181</v>
      </c>
      <c r="P61" s="849"/>
      <c r="Q61" s="849"/>
      <c r="R61" s="837"/>
      <c r="S61" s="850"/>
    </row>
    <row r="62" spans="1:19" ht="14.4" customHeight="1" x14ac:dyDescent="0.3">
      <c r="A62" s="831" t="s">
        <v>4949</v>
      </c>
      <c r="B62" s="832" t="s">
        <v>4950</v>
      </c>
      <c r="C62" s="832" t="s">
        <v>599</v>
      </c>
      <c r="D62" s="832" t="s">
        <v>4899</v>
      </c>
      <c r="E62" s="832" t="s">
        <v>4932</v>
      </c>
      <c r="F62" s="832" t="s">
        <v>5070</v>
      </c>
      <c r="G62" s="832" t="s">
        <v>5071</v>
      </c>
      <c r="H62" s="849"/>
      <c r="I62" s="849"/>
      <c r="J62" s="832"/>
      <c r="K62" s="832"/>
      <c r="L62" s="849">
        <v>1</v>
      </c>
      <c r="M62" s="849">
        <v>201</v>
      </c>
      <c r="N62" s="832">
        <v>1</v>
      </c>
      <c r="O62" s="832">
        <v>201</v>
      </c>
      <c r="P62" s="849">
        <v>3</v>
      </c>
      <c r="Q62" s="849">
        <v>606</v>
      </c>
      <c r="R62" s="837">
        <v>3.0149253731343282</v>
      </c>
      <c r="S62" s="850">
        <v>202</v>
      </c>
    </row>
    <row r="63" spans="1:19" ht="14.4" customHeight="1" x14ac:dyDescent="0.3">
      <c r="A63" s="831" t="s">
        <v>4949</v>
      </c>
      <c r="B63" s="832" t="s">
        <v>4950</v>
      </c>
      <c r="C63" s="832" t="s">
        <v>599</v>
      </c>
      <c r="D63" s="832" t="s">
        <v>4899</v>
      </c>
      <c r="E63" s="832" t="s">
        <v>4932</v>
      </c>
      <c r="F63" s="832" t="s">
        <v>5076</v>
      </c>
      <c r="G63" s="832" t="s">
        <v>5077</v>
      </c>
      <c r="H63" s="849"/>
      <c r="I63" s="849"/>
      <c r="J63" s="832"/>
      <c r="K63" s="832"/>
      <c r="L63" s="849">
        <v>2</v>
      </c>
      <c r="M63" s="849">
        <v>200</v>
      </c>
      <c r="N63" s="832">
        <v>1</v>
      </c>
      <c r="O63" s="832">
        <v>100</v>
      </c>
      <c r="P63" s="849"/>
      <c r="Q63" s="849"/>
      <c r="R63" s="837"/>
      <c r="S63" s="850"/>
    </row>
    <row r="64" spans="1:19" ht="14.4" customHeight="1" x14ac:dyDescent="0.3">
      <c r="A64" s="831" t="s">
        <v>4949</v>
      </c>
      <c r="B64" s="832" t="s">
        <v>4950</v>
      </c>
      <c r="C64" s="832" t="s">
        <v>599</v>
      </c>
      <c r="D64" s="832" t="s">
        <v>4904</v>
      </c>
      <c r="E64" s="832" t="s">
        <v>4932</v>
      </c>
      <c r="F64" s="832" t="s">
        <v>4947</v>
      </c>
      <c r="G64" s="832" t="s">
        <v>4948</v>
      </c>
      <c r="H64" s="849">
        <v>5</v>
      </c>
      <c r="I64" s="849">
        <v>185</v>
      </c>
      <c r="J64" s="832"/>
      <c r="K64" s="832">
        <v>37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4949</v>
      </c>
      <c r="B65" s="832" t="s">
        <v>4950</v>
      </c>
      <c r="C65" s="832" t="s">
        <v>599</v>
      </c>
      <c r="D65" s="832" t="s">
        <v>4904</v>
      </c>
      <c r="E65" s="832" t="s">
        <v>4932</v>
      </c>
      <c r="F65" s="832" t="s">
        <v>5024</v>
      </c>
      <c r="G65" s="832" t="s">
        <v>5025</v>
      </c>
      <c r="H65" s="849">
        <v>1</v>
      </c>
      <c r="I65" s="849">
        <v>37</v>
      </c>
      <c r="J65" s="832"/>
      <c r="K65" s="832">
        <v>37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" customHeight="1" x14ac:dyDescent="0.3">
      <c r="A66" s="831" t="s">
        <v>4949</v>
      </c>
      <c r="B66" s="832" t="s">
        <v>4950</v>
      </c>
      <c r="C66" s="832" t="s">
        <v>599</v>
      </c>
      <c r="D66" s="832" t="s">
        <v>4906</v>
      </c>
      <c r="E66" s="832" t="s">
        <v>4951</v>
      </c>
      <c r="F66" s="832" t="s">
        <v>4955</v>
      </c>
      <c r="G66" s="832" t="s">
        <v>3936</v>
      </c>
      <c r="H66" s="849">
        <v>0.1</v>
      </c>
      <c r="I66" s="849">
        <v>15.1</v>
      </c>
      <c r="J66" s="832"/>
      <c r="K66" s="832">
        <v>151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" customHeight="1" x14ac:dyDescent="0.3">
      <c r="A67" s="831" t="s">
        <v>4949</v>
      </c>
      <c r="B67" s="832" t="s">
        <v>4950</v>
      </c>
      <c r="C67" s="832" t="s">
        <v>599</v>
      </c>
      <c r="D67" s="832" t="s">
        <v>4906</v>
      </c>
      <c r="E67" s="832" t="s">
        <v>4932</v>
      </c>
      <c r="F67" s="832" t="s">
        <v>4947</v>
      </c>
      <c r="G67" s="832" t="s">
        <v>4948</v>
      </c>
      <c r="H67" s="849">
        <v>3</v>
      </c>
      <c r="I67" s="849">
        <v>111</v>
      </c>
      <c r="J67" s="832"/>
      <c r="K67" s="832">
        <v>37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 t="s">
        <v>4949</v>
      </c>
      <c r="B68" s="832" t="s">
        <v>4950</v>
      </c>
      <c r="C68" s="832" t="s">
        <v>599</v>
      </c>
      <c r="D68" s="832" t="s">
        <v>4906</v>
      </c>
      <c r="E68" s="832" t="s">
        <v>4932</v>
      </c>
      <c r="F68" s="832" t="s">
        <v>4933</v>
      </c>
      <c r="G68" s="832" t="s">
        <v>4934</v>
      </c>
      <c r="H68" s="849">
        <v>6</v>
      </c>
      <c r="I68" s="849">
        <v>1506</v>
      </c>
      <c r="J68" s="832"/>
      <c r="K68" s="832">
        <v>251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4949</v>
      </c>
      <c r="B69" s="832" t="s">
        <v>4950</v>
      </c>
      <c r="C69" s="832" t="s">
        <v>599</v>
      </c>
      <c r="D69" s="832" t="s">
        <v>4906</v>
      </c>
      <c r="E69" s="832" t="s">
        <v>4932</v>
      </c>
      <c r="F69" s="832" t="s">
        <v>5002</v>
      </c>
      <c r="G69" s="832" t="s">
        <v>5003</v>
      </c>
      <c r="H69" s="849">
        <v>1</v>
      </c>
      <c r="I69" s="849">
        <v>126</v>
      </c>
      <c r="J69" s="832"/>
      <c r="K69" s="832">
        <v>126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" customHeight="1" x14ac:dyDescent="0.3">
      <c r="A70" s="831" t="s">
        <v>4949</v>
      </c>
      <c r="B70" s="832" t="s">
        <v>4950</v>
      </c>
      <c r="C70" s="832" t="s">
        <v>599</v>
      </c>
      <c r="D70" s="832" t="s">
        <v>4906</v>
      </c>
      <c r="E70" s="832" t="s">
        <v>4932</v>
      </c>
      <c r="F70" s="832" t="s">
        <v>5018</v>
      </c>
      <c r="G70" s="832" t="s">
        <v>5019</v>
      </c>
      <c r="H70" s="849">
        <v>7</v>
      </c>
      <c r="I70" s="849">
        <v>233.32</v>
      </c>
      <c r="J70" s="832"/>
      <c r="K70" s="832">
        <v>33.331428571428567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" customHeight="1" x14ac:dyDescent="0.3">
      <c r="A71" s="831" t="s">
        <v>4949</v>
      </c>
      <c r="B71" s="832" t="s">
        <v>4950</v>
      </c>
      <c r="C71" s="832" t="s">
        <v>599</v>
      </c>
      <c r="D71" s="832" t="s">
        <v>4906</v>
      </c>
      <c r="E71" s="832" t="s">
        <v>4932</v>
      </c>
      <c r="F71" s="832" t="s">
        <v>4936</v>
      </c>
      <c r="G71" s="832" t="s">
        <v>4937</v>
      </c>
      <c r="H71" s="849">
        <v>1</v>
      </c>
      <c r="I71" s="849">
        <v>86</v>
      </c>
      <c r="J71" s="832"/>
      <c r="K71" s="832">
        <v>86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4949</v>
      </c>
      <c r="B72" s="832" t="s">
        <v>4950</v>
      </c>
      <c r="C72" s="832" t="s">
        <v>599</v>
      </c>
      <c r="D72" s="832" t="s">
        <v>4906</v>
      </c>
      <c r="E72" s="832" t="s">
        <v>4932</v>
      </c>
      <c r="F72" s="832" t="s">
        <v>5048</v>
      </c>
      <c r="G72" s="832" t="s">
        <v>5049</v>
      </c>
      <c r="H72" s="849">
        <v>1</v>
      </c>
      <c r="I72" s="849">
        <v>91</v>
      </c>
      <c r="J72" s="832"/>
      <c r="K72" s="832">
        <v>91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4949</v>
      </c>
      <c r="B73" s="832" t="s">
        <v>4950</v>
      </c>
      <c r="C73" s="832" t="s">
        <v>599</v>
      </c>
      <c r="D73" s="832" t="s">
        <v>4907</v>
      </c>
      <c r="E73" s="832" t="s">
        <v>4932</v>
      </c>
      <c r="F73" s="832" t="s">
        <v>4947</v>
      </c>
      <c r="G73" s="832" t="s">
        <v>4948</v>
      </c>
      <c r="H73" s="849"/>
      <c r="I73" s="849"/>
      <c r="J73" s="832"/>
      <c r="K73" s="832"/>
      <c r="L73" s="849">
        <v>5</v>
      </c>
      <c r="M73" s="849">
        <v>185</v>
      </c>
      <c r="N73" s="832">
        <v>1</v>
      </c>
      <c r="O73" s="832">
        <v>37</v>
      </c>
      <c r="P73" s="849"/>
      <c r="Q73" s="849"/>
      <c r="R73" s="837"/>
      <c r="S73" s="850"/>
    </row>
    <row r="74" spans="1:19" ht="14.4" customHeight="1" x14ac:dyDescent="0.3">
      <c r="A74" s="831" t="s">
        <v>4949</v>
      </c>
      <c r="B74" s="832" t="s">
        <v>4950</v>
      </c>
      <c r="C74" s="832" t="s">
        <v>599</v>
      </c>
      <c r="D74" s="832" t="s">
        <v>2067</v>
      </c>
      <c r="E74" s="832" t="s">
        <v>4951</v>
      </c>
      <c r="F74" s="832" t="s">
        <v>4955</v>
      </c>
      <c r="G74" s="832" t="s">
        <v>3936</v>
      </c>
      <c r="H74" s="849">
        <v>1.3</v>
      </c>
      <c r="I74" s="849">
        <v>196.3</v>
      </c>
      <c r="J74" s="832">
        <v>2.560323464197209</v>
      </c>
      <c r="K74" s="832">
        <v>151</v>
      </c>
      <c r="L74" s="849">
        <v>1.1000000000000001</v>
      </c>
      <c r="M74" s="849">
        <v>76.67</v>
      </c>
      <c r="N74" s="832">
        <v>1</v>
      </c>
      <c r="O74" s="832">
        <v>69.7</v>
      </c>
      <c r="P74" s="849">
        <v>1.1000000000000001</v>
      </c>
      <c r="Q74" s="849">
        <v>76.67</v>
      </c>
      <c r="R74" s="837">
        <v>1</v>
      </c>
      <c r="S74" s="850">
        <v>69.7</v>
      </c>
    </row>
    <row r="75" spans="1:19" ht="14.4" customHeight="1" x14ac:dyDescent="0.3">
      <c r="A75" s="831" t="s">
        <v>4949</v>
      </c>
      <c r="B75" s="832" t="s">
        <v>4950</v>
      </c>
      <c r="C75" s="832" t="s">
        <v>599</v>
      </c>
      <c r="D75" s="832" t="s">
        <v>2067</v>
      </c>
      <c r="E75" s="832" t="s">
        <v>4951</v>
      </c>
      <c r="F75" s="832" t="s">
        <v>4956</v>
      </c>
      <c r="G75" s="832" t="s">
        <v>4957</v>
      </c>
      <c r="H75" s="849">
        <v>0.2</v>
      </c>
      <c r="I75" s="849">
        <v>50.71</v>
      </c>
      <c r="J75" s="832"/>
      <c r="K75" s="832">
        <v>253.54999999999998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4949</v>
      </c>
      <c r="B76" s="832" t="s">
        <v>4950</v>
      </c>
      <c r="C76" s="832" t="s">
        <v>599</v>
      </c>
      <c r="D76" s="832" t="s">
        <v>2067</v>
      </c>
      <c r="E76" s="832" t="s">
        <v>4951</v>
      </c>
      <c r="F76" s="832" t="s">
        <v>4960</v>
      </c>
      <c r="G76" s="832" t="s">
        <v>880</v>
      </c>
      <c r="H76" s="849"/>
      <c r="I76" s="849"/>
      <c r="J76" s="832"/>
      <c r="K76" s="832"/>
      <c r="L76" s="849">
        <v>0.2</v>
      </c>
      <c r="M76" s="849">
        <v>15.37</v>
      </c>
      <c r="N76" s="832">
        <v>1</v>
      </c>
      <c r="O76" s="832">
        <v>76.849999999999994</v>
      </c>
      <c r="P76" s="849"/>
      <c r="Q76" s="849"/>
      <c r="R76" s="837"/>
      <c r="S76" s="850"/>
    </row>
    <row r="77" spans="1:19" ht="14.4" customHeight="1" x14ac:dyDescent="0.3">
      <c r="A77" s="831" t="s">
        <v>4949</v>
      </c>
      <c r="B77" s="832" t="s">
        <v>4950</v>
      </c>
      <c r="C77" s="832" t="s">
        <v>599</v>
      </c>
      <c r="D77" s="832" t="s">
        <v>2067</v>
      </c>
      <c r="E77" s="832" t="s">
        <v>4951</v>
      </c>
      <c r="F77" s="832" t="s">
        <v>4963</v>
      </c>
      <c r="G77" s="832" t="s">
        <v>4964</v>
      </c>
      <c r="H77" s="849">
        <v>0.2</v>
      </c>
      <c r="I77" s="849">
        <v>42.01</v>
      </c>
      <c r="J77" s="832"/>
      <c r="K77" s="832">
        <v>210.04999999999998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 t="s">
        <v>4949</v>
      </c>
      <c r="B78" s="832" t="s">
        <v>4950</v>
      </c>
      <c r="C78" s="832" t="s">
        <v>599</v>
      </c>
      <c r="D78" s="832" t="s">
        <v>2067</v>
      </c>
      <c r="E78" s="832" t="s">
        <v>4932</v>
      </c>
      <c r="F78" s="832" t="s">
        <v>4984</v>
      </c>
      <c r="G78" s="832" t="s">
        <v>4985</v>
      </c>
      <c r="H78" s="849">
        <v>272</v>
      </c>
      <c r="I78" s="849">
        <v>22576</v>
      </c>
      <c r="J78" s="832">
        <v>1.3014354066985645</v>
      </c>
      <c r="K78" s="832">
        <v>83</v>
      </c>
      <c r="L78" s="849">
        <v>209</v>
      </c>
      <c r="M78" s="849">
        <v>17347</v>
      </c>
      <c r="N78" s="832">
        <v>1</v>
      </c>
      <c r="O78" s="832">
        <v>83</v>
      </c>
      <c r="P78" s="849">
        <v>210</v>
      </c>
      <c r="Q78" s="849">
        <v>17640</v>
      </c>
      <c r="R78" s="837">
        <v>1.0168905286216636</v>
      </c>
      <c r="S78" s="850">
        <v>84</v>
      </c>
    </row>
    <row r="79" spans="1:19" ht="14.4" customHeight="1" x14ac:dyDescent="0.3">
      <c r="A79" s="831" t="s">
        <v>4949</v>
      </c>
      <c r="B79" s="832" t="s">
        <v>4950</v>
      </c>
      <c r="C79" s="832" t="s">
        <v>599</v>
      </c>
      <c r="D79" s="832" t="s">
        <v>2067</v>
      </c>
      <c r="E79" s="832" t="s">
        <v>4932</v>
      </c>
      <c r="F79" s="832" t="s">
        <v>4947</v>
      </c>
      <c r="G79" s="832" t="s">
        <v>4948</v>
      </c>
      <c r="H79" s="849">
        <v>79</v>
      </c>
      <c r="I79" s="849">
        <v>2923</v>
      </c>
      <c r="J79" s="832">
        <v>0.6171875</v>
      </c>
      <c r="K79" s="832">
        <v>37</v>
      </c>
      <c r="L79" s="849">
        <v>128</v>
      </c>
      <c r="M79" s="849">
        <v>4736</v>
      </c>
      <c r="N79" s="832">
        <v>1</v>
      </c>
      <c r="O79" s="832">
        <v>37</v>
      </c>
      <c r="P79" s="849">
        <v>84</v>
      </c>
      <c r="Q79" s="849">
        <v>3192</v>
      </c>
      <c r="R79" s="837">
        <v>0.67398648648648651</v>
      </c>
      <c r="S79" s="850">
        <v>38</v>
      </c>
    </row>
    <row r="80" spans="1:19" ht="14.4" customHeight="1" x14ac:dyDescent="0.3">
      <c r="A80" s="831" t="s">
        <v>4949</v>
      </c>
      <c r="B80" s="832" t="s">
        <v>4950</v>
      </c>
      <c r="C80" s="832" t="s">
        <v>599</v>
      </c>
      <c r="D80" s="832" t="s">
        <v>2067</v>
      </c>
      <c r="E80" s="832" t="s">
        <v>4932</v>
      </c>
      <c r="F80" s="832" t="s">
        <v>4988</v>
      </c>
      <c r="G80" s="832" t="s">
        <v>4989</v>
      </c>
      <c r="H80" s="849"/>
      <c r="I80" s="849"/>
      <c r="J80" s="832"/>
      <c r="K80" s="832"/>
      <c r="L80" s="849">
        <v>1</v>
      </c>
      <c r="M80" s="849">
        <v>5</v>
      </c>
      <c r="N80" s="832">
        <v>1</v>
      </c>
      <c r="O80" s="832">
        <v>5</v>
      </c>
      <c r="P80" s="849"/>
      <c r="Q80" s="849"/>
      <c r="R80" s="837"/>
      <c r="S80" s="850"/>
    </row>
    <row r="81" spans="1:19" ht="14.4" customHeight="1" x14ac:dyDescent="0.3">
      <c r="A81" s="831" t="s">
        <v>4949</v>
      </c>
      <c r="B81" s="832" t="s">
        <v>4950</v>
      </c>
      <c r="C81" s="832" t="s">
        <v>599</v>
      </c>
      <c r="D81" s="832" t="s">
        <v>2067</v>
      </c>
      <c r="E81" s="832" t="s">
        <v>4932</v>
      </c>
      <c r="F81" s="832" t="s">
        <v>4933</v>
      </c>
      <c r="G81" s="832" t="s">
        <v>4934</v>
      </c>
      <c r="H81" s="849">
        <v>94</v>
      </c>
      <c r="I81" s="849">
        <v>23594</v>
      </c>
      <c r="J81" s="832">
        <v>1.028867957439386</v>
      </c>
      <c r="K81" s="832">
        <v>251</v>
      </c>
      <c r="L81" s="849">
        <v>91</v>
      </c>
      <c r="M81" s="849">
        <v>22932</v>
      </c>
      <c r="N81" s="832">
        <v>1</v>
      </c>
      <c r="O81" s="832">
        <v>252</v>
      </c>
      <c r="P81" s="849">
        <v>72</v>
      </c>
      <c r="Q81" s="849">
        <v>18288</v>
      </c>
      <c r="R81" s="837">
        <v>0.79748822605965464</v>
      </c>
      <c r="S81" s="850">
        <v>254</v>
      </c>
    </row>
    <row r="82" spans="1:19" ht="14.4" customHeight="1" x14ac:dyDescent="0.3">
      <c r="A82" s="831" t="s">
        <v>4949</v>
      </c>
      <c r="B82" s="832" t="s">
        <v>4950</v>
      </c>
      <c r="C82" s="832" t="s">
        <v>599</v>
      </c>
      <c r="D82" s="832" t="s">
        <v>2067</v>
      </c>
      <c r="E82" s="832" t="s">
        <v>4932</v>
      </c>
      <c r="F82" s="832" t="s">
        <v>5002</v>
      </c>
      <c r="G82" s="832" t="s">
        <v>5003</v>
      </c>
      <c r="H82" s="849">
        <v>362</v>
      </c>
      <c r="I82" s="849">
        <v>45612</v>
      </c>
      <c r="J82" s="832">
        <v>1.3155663234403392</v>
      </c>
      <c r="K82" s="832">
        <v>126</v>
      </c>
      <c r="L82" s="849">
        <v>273</v>
      </c>
      <c r="M82" s="849">
        <v>34671</v>
      </c>
      <c r="N82" s="832">
        <v>1</v>
      </c>
      <c r="O82" s="832">
        <v>127</v>
      </c>
      <c r="P82" s="849">
        <v>273</v>
      </c>
      <c r="Q82" s="849">
        <v>34398</v>
      </c>
      <c r="R82" s="837">
        <v>0.99212598425196852</v>
      </c>
      <c r="S82" s="850">
        <v>126</v>
      </c>
    </row>
    <row r="83" spans="1:19" ht="14.4" customHeight="1" x14ac:dyDescent="0.3">
      <c r="A83" s="831" t="s">
        <v>4949</v>
      </c>
      <c r="B83" s="832" t="s">
        <v>4950</v>
      </c>
      <c r="C83" s="832" t="s">
        <v>599</v>
      </c>
      <c r="D83" s="832" t="s">
        <v>2067</v>
      </c>
      <c r="E83" s="832" t="s">
        <v>4932</v>
      </c>
      <c r="F83" s="832" t="s">
        <v>5008</v>
      </c>
      <c r="G83" s="832" t="s">
        <v>5009</v>
      </c>
      <c r="H83" s="849"/>
      <c r="I83" s="849"/>
      <c r="J83" s="832"/>
      <c r="K83" s="832"/>
      <c r="L83" s="849"/>
      <c r="M83" s="849"/>
      <c r="N83" s="832"/>
      <c r="O83" s="832"/>
      <c r="P83" s="849">
        <v>4</v>
      </c>
      <c r="Q83" s="849">
        <v>748</v>
      </c>
      <c r="R83" s="837"/>
      <c r="S83" s="850">
        <v>187</v>
      </c>
    </row>
    <row r="84" spans="1:19" ht="14.4" customHeight="1" x14ac:dyDescent="0.3">
      <c r="A84" s="831" t="s">
        <v>4949</v>
      </c>
      <c r="B84" s="832" t="s">
        <v>4950</v>
      </c>
      <c r="C84" s="832" t="s">
        <v>599</v>
      </c>
      <c r="D84" s="832" t="s">
        <v>2067</v>
      </c>
      <c r="E84" s="832" t="s">
        <v>4932</v>
      </c>
      <c r="F84" s="832" t="s">
        <v>5014</v>
      </c>
      <c r="G84" s="832" t="s">
        <v>5015</v>
      </c>
      <c r="H84" s="849">
        <v>4</v>
      </c>
      <c r="I84" s="849">
        <v>2716</v>
      </c>
      <c r="J84" s="832">
        <v>1.9970588235294118</v>
      </c>
      <c r="K84" s="832">
        <v>679</v>
      </c>
      <c r="L84" s="849">
        <v>2</v>
      </c>
      <c r="M84" s="849">
        <v>1360</v>
      </c>
      <c r="N84" s="832">
        <v>1</v>
      </c>
      <c r="O84" s="832">
        <v>680</v>
      </c>
      <c r="P84" s="849">
        <v>4</v>
      </c>
      <c r="Q84" s="849">
        <v>2740</v>
      </c>
      <c r="R84" s="837">
        <v>2.0147058823529411</v>
      </c>
      <c r="S84" s="850">
        <v>685</v>
      </c>
    </row>
    <row r="85" spans="1:19" ht="14.4" customHeight="1" x14ac:dyDescent="0.3">
      <c r="A85" s="831" t="s">
        <v>4949</v>
      </c>
      <c r="B85" s="832" t="s">
        <v>4950</v>
      </c>
      <c r="C85" s="832" t="s">
        <v>599</v>
      </c>
      <c r="D85" s="832" t="s">
        <v>2067</v>
      </c>
      <c r="E85" s="832" t="s">
        <v>4932</v>
      </c>
      <c r="F85" s="832" t="s">
        <v>5018</v>
      </c>
      <c r="G85" s="832" t="s">
        <v>5019</v>
      </c>
      <c r="H85" s="849">
        <v>437</v>
      </c>
      <c r="I85" s="849">
        <v>14566.67</v>
      </c>
      <c r="J85" s="832">
        <v>1.2852947897925853</v>
      </c>
      <c r="K85" s="832">
        <v>33.333340961098401</v>
      </c>
      <c r="L85" s="849">
        <v>340</v>
      </c>
      <c r="M85" s="849">
        <v>11333.33</v>
      </c>
      <c r="N85" s="832">
        <v>1</v>
      </c>
      <c r="O85" s="832">
        <v>33.333323529411764</v>
      </c>
      <c r="P85" s="849">
        <v>335</v>
      </c>
      <c r="Q85" s="849">
        <v>11166.66</v>
      </c>
      <c r="R85" s="837">
        <v>0.98529381920406445</v>
      </c>
      <c r="S85" s="850">
        <v>33.333313432835823</v>
      </c>
    </row>
    <row r="86" spans="1:19" ht="14.4" customHeight="1" x14ac:dyDescent="0.3">
      <c r="A86" s="831" t="s">
        <v>4949</v>
      </c>
      <c r="B86" s="832" t="s">
        <v>4950</v>
      </c>
      <c r="C86" s="832" t="s">
        <v>599</v>
      </c>
      <c r="D86" s="832" t="s">
        <v>2067</v>
      </c>
      <c r="E86" s="832" t="s">
        <v>4932</v>
      </c>
      <c r="F86" s="832" t="s">
        <v>5024</v>
      </c>
      <c r="G86" s="832" t="s">
        <v>5025</v>
      </c>
      <c r="H86" s="849">
        <v>6</v>
      </c>
      <c r="I86" s="849">
        <v>222</v>
      </c>
      <c r="J86" s="832">
        <v>6</v>
      </c>
      <c r="K86" s="832">
        <v>37</v>
      </c>
      <c r="L86" s="849">
        <v>1</v>
      </c>
      <c r="M86" s="849">
        <v>37</v>
      </c>
      <c r="N86" s="832">
        <v>1</v>
      </c>
      <c r="O86" s="832">
        <v>37</v>
      </c>
      <c r="P86" s="849">
        <v>12</v>
      </c>
      <c r="Q86" s="849">
        <v>456</v>
      </c>
      <c r="R86" s="837">
        <v>12.324324324324325</v>
      </c>
      <c r="S86" s="850">
        <v>38</v>
      </c>
    </row>
    <row r="87" spans="1:19" ht="14.4" customHeight="1" x14ac:dyDescent="0.3">
      <c r="A87" s="831" t="s">
        <v>4949</v>
      </c>
      <c r="B87" s="832" t="s">
        <v>4950</v>
      </c>
      <c r="C87" s="832" t="s">
        <v>599</v>
      </c>
      <c r="D87" s="832" t="s">
        <v>2067</v>
      </c>
      <c r="E87" s="832" t="s">
        <v>4932</v>
      </c>
      <c r="F87" s="832" t="s">
        <v>4936</v>
      </c>
      <c r="G87" s="832" t="s">
        <v>4937</v>
      </c>
      <c r="H87" s="849">
        <v>15</v>
      </c>
      <c r="I87" s="849">
        <v>1290</v>
      </c>
      <c r="J87" s="832">
        <v>1.1538461538461537</v>
      </c>
      <c r="K87" s="832">
        <v>86</v>
      </c>
      <c r="L87" s="849">
        <v>13</v>
      </c>
      <c r="M87" s="849">
        <v>1118</v>
      </c>
      <c r="N87" s="832">
        <v>1</v>
      </c>
      <c r="O87" s="832">
        <v>86</v>
      </c>
      <c r="P87" s="849">
        <v>11</v>
      </c>
      <c r="Q87" s="849">
        <v>957</v>
      </c>
      <c r="R87" s="837">
        <v>0.85599284436493739</v>
      </c>
      <c r="S87" s="850">
        <v>87</v>
      </c>
    </row>
    <row r="88" spans="1:19" ht="14.4" customHeight="1" x14ac:dyDescent="0.3">
      <c r="A88" s="831" t="s">
        <v>4949</v>
      </c>
      <c r="B88" s="832" t="s">
        <v>4950</v>
      </c>
      <c r="C88" s="832" t="s">
        <v>599</v>
      </c>
      <c r="D88" s="832" t="s">
        <v>2067</v>
      </c>
      <c r="E88" s="832" t="s">
        <v>4932</v>
      </c>
      <c r="F88" s="832" t="s">
        <v>5038</v>
      </c>
      <c r="G88" s="832" t="s">
        <v>5039</v>
      </c>
      <c r="H88" s="849">
        <v>3</v>
      </c>
      <c r="I88" s="849">
        <v>3189</v>
      </c>
      <c r="J88" s="832">
        <v>1.4985902255639099</v>
      </c>
      <c r="K88" s="832">
        <v>1063</v>
      </c>
      <c r="L88" s="849">
        <v>2</v>
      </c>
      <c r="M88" s="849">
        <v>2128</v>
      </c>
      <c r="N88" s="832">
        <v>1</v>
      </c>
      <c r="O88" s="832">
        <v>1064</v>
      </c>
      <c r="P88" s="849">
        <v>2</v>
      </c>
      <c r="Q88" s="849">
        <v>2138</v>
      </c>
      <c r="R88" s="837">
        <v>1.0046992481203008</v>
      </c>
      <c r="S88" s="850">
        <v>1069</v>
      </c>
    </row>
    <row r="89" spans="1:19" ht="14.4" customHeight="1" x14ac:dyDescent="0.3">
      <c r="A89" s="831" t="s">
        <v>4949</v>
      </c>
      <c r="B89" s="832" t="s">
        <v>4950</v>
      </c>
      <c r="C89" s="832" t="s">
        <v>599</v>
      </c>
      <c r="D89" s="832" t="s">
        <v>2067</v>
      </c>
      <c r="E89" s="832" t="s">
        <v>4932</v>
      </c>
      <c r="F89" s="832" t="s">
        <v>5042</v>
      </c>
      <c r="G89" s="832" t="s">
        <v>5043</v>
      </c>
      <c r="H89" s="849">
        <v>2</v>
      </c>
      <c r="I89" s="849">
        <v>746</v>
      </c>
      <c r="J89" s="832">
        <v>1.9946524064171123</v>
      </c>
      <c r="K89" s="832">
        <v>373</v>
      </c>
      <c r="L89" s="849">
        <v>1</v>
      </c>
      <c r="M89" s="849">
        <v>374</v>
      </c>
      <c r="N89" s="832">
        <v>1</v>
      </c>
      <c r="O89" s="832">
        <v>374</v>
      </c>
      <c r="P89" s="849">
        <v>1</v>
      </c>
      <c r="Q89" s="849">
        <v>376</v>
      </c>
      <c r="R89" s="837">
        <v>1.0053475935828877</v>
      </c>
      <c r="S89" s="850">
        <v>376</v>
      </c>
    </row>
    <row r="90" spans="1:19" ht="14.4" customHeight="1" x14ac:dyDescent="0.3">
      <c r="A90" s="831" t="s">
        <v>4949</v>
      </c>
      <c r="B90" s="832" t="s">
        <v>4950</v>
      </c>
      <c r="C90" s="832" t="s">
        <v>599</v>
      </c>
      <c r="D90" s="832" t="s">
        <v>2067</v>
      </c>
      <c r="E90" s="832" t="s">
        <v>4932</v>
      </c>
      <c r="F90" s="832" t="s">
        <v>5044</v>
      </c>
      <c r="G90" s="832" t="s">
        <v>5045</v>
      </c>
      <c r="H90" s="849">
        <v>8</v>
      </c>
      <c r="I90" s="849">
        <v>472</v>
      </c>
      <c r="J90" s="832">
        <v>2</v>
      </c>
      <c r="K90" s="832">
        <v>59</v>
      </c>
      <c r="L90" s="849">
        <v>4</v>
      </c>
      <c r="M90" s="849">
        <v>236</v>
      </c>
      <c r="N90" s="832">
        <v>1</v>
      </c>
      <c r="O90" s="832">
        <v>59</v>
      </c>
      <c r="P90" s="849">
        <v>11</v>
      </c>
      <c r="Q90" s="849">
        <v>671</v>
      </c>
      <c r="R90" s="837">
        <v>2.843220338983051</v>
      </c>
      <c r="S90" s="850">
        <v>61</v>
      </c>
    </row>
    <row r="91" spans="1:19" ht="14.4" customHeight="1" x14ac:dyDescent="0.3">
      <c r="A91" s="831" t="s">
        <v>4949</v>
      </c>
      <c r="B91" s="832" t="s">
        <v>4950</v>
      </c>
      <c r="C91" s="832" t="s">
        <v>599</v>
      </c>
      <c r="D91" s="832" t="s">
        <v>2067</v>
      </c>
      <c r="E91" s="832" t="s">
        <v>4932</v>
      </c>
      <c r="F91" s="832" t="s">
        <v>5046</v>
      </c>
      <c r="G91" s="832" t="s">
        <v>5047</v>
      </c>
      <c r="H91" s="849"/>
      <c r="I91" s="849"/>
      <c r="J91" s="832"/>
      <c r="K91" s="832"/>
      <c r="L91" s="849">
        <v>2</v>
      </c>
      <c r="M91" s="849">
        <v>232</v>
      </c>
      <c r="N91" s="832">
        <v>1</v>
      </c>
      <c r="O91" s="832">
        <v>116</v>
      </c>
      <c r="P91" s="849"/>
      <c r="Q91" s="849"/>
      <c r="R91" s="837"/>
      <c r="S91" s="850"/>
    </row>
    <row r="92" spans="1:19" ht="14.4" customHeight="1" x14ac:dyDescent="0.3">
      <c r="A92" s="831" t="s">
        <v>4949</v>
      </c>
      <c r="B92" s="832" t="s">
        <v>4950</v>
      </c>
      <c r="C92" s="832" t="s">
        <v>599</v>
      </c>
      <c r="D92" s="832" t="s">
        <v>2067</v>
      </c>
      <c r="E92" s="832" t="s">
        <v>4932</v>
      </c>
      <c r="F92" s="832" t="s">
        <v>5050</v>
      </c>
      <c r="G92" s="832" t="s">
        <v>5051</v>
      </c>
      <c r="H92" s="849">
        <v>3</v>
      </c>
      <c r="I92" s="849">
        <v>549</v>
      </c>
      <c r="J92" s="832">
        <v>0.48799999999999999</v>
      </c>
      <c r="K92" s="832">
        <v>183</v>
      </c>
      <c r="L92" s="849">
        <v>3</v>
      </c>
      <c r="M92" s="849">
        <v>1125</v>
      </c>
      <c r="N92" s="832">
        <v>1</v>
      </c>
      <c r="O92" s="832">
        <v>375</v>
      </c>
      <c r="P92" s="849">
        <v>2</v>
      </c>
      <c r="Q92" s="849">
        <v>752</v>
      </c>
      <c r="R92" s="837">
        <v>0.6684444444444444</v>
      </c>
      <c r="S92" s="850">
        <v>376</v>
      </c>
    </row>
    <row r="93" spans="1:19" ht="14.4" customHeight="1" x14ac:dyDescent="0.3">
      <c r="A93" s="831" t="s">
        <v>4949</v>
      </c>
      <c r="B93" s="832" t="s">
        <v>4950</v>
      </c>
      <c r="C93" s="832" t="s">
        <v>599</v>
      </c>
      <c r="D93" s="832" t="s">
        <v>2067</v>
      </c>
      <c r="E93" s="832" t="s">
        <v>4932</v>
      </c>
      <c r="F93" s="832" t="s">
        <v>5056</v>
      </c>
      <c r="G93" s="832" t="s">
        <v>5057</v>
      </c>
      <c r="H93" s="849"/>
      <c r="I93" s="849"/>
      <c r="J93" s="832"/>
      <c r="K93" s="832"/>
      <c r="L93" s="849">
        <v>1</v>
      </c>
      <c r="M93" s="849">
        <v>391</v>
      </c>
      <c r="N93" s="832">
        <v>1</v>
      </c>
      <c r="O93" s="832">
        <v>391</v>
      </c>
      <c r="P93" s="849"/>
      <c r="Q93" s="849"/>
      <c r="R93" s="837"/>
      <c r="S93" s="850"/>
    </row>
    <row r="94" spans="1:19" ht="14.4" customHeight="1" x14ac:dyDescent="0.3">
      <c r="A94" s="831" t="s">
        <v>4949</v>
      </c>
      <c r="B94" s="832" t="s">
        <v>4950</v>
      </c>
      <c r="C94" s="832" t="s">
        <v>599</v>
      </c>
      <c r="D94" s="832" t="s">
        <v>2067</v>
      </c>
      <c r="E94" s="832" t="s">
        <v>4932</v>
      </c>
      <c r="F94" s="832" t="s">
        <v>5064</v>
      </c>
      <c r="G94" s="832" t="s">
        <v>5065</v>
      </c>
      <c r="H94" s="849">
        <v>4</v>
      </c>
      <c r="I94" s="849">
        <v>480</v>
      </c>
      <c r="J94" s="832">
        <v>0.53038674033149169</v>
      </c>
      <c r="K94" s="832">
        <v>120</v>
      </c>
      <c r="L94" s="849">
        <v>5</v>
      </c>
      <c r="M94" s="849">
        <v>905</v>
      </c>
      <c r="N94" s="832">
        <v>1</v>
      </c>
      <c r="O94" s="832">
        <v>181</v>
      </c>
      <c r="P94" s="849">
        <v>3</v>
      </c>
      <c r="Q94" s="849">
        <v>546</v>
      </c>
      <c r="R94" s="837">
        <v>0.60331491712707186</v>
      </c>
      <c r="S94" s="850">
        <v>182</v>
      </c>
    </row>
    <row r="95" spans="1:19" ht="14.4" customHeight="1" x14ac:dyDescent="0.3">
      <c r="A95" s="831" t="s">
        <v>4949</v>
      </c>
      <c r="B95" s="832" t="s">
        <v>4950</v>
      </c>
      <c r="C95" s="832" t="s">
        <v>599</v>
      </c>
      <c r="D95" s="832" t="s">
        <v>2067</v>
      </c>
      <c r="E95" s="832" t="s">
        <v>4932</v>
      </c>
      <c r="F95" s="832" t="s">
        <v>5076</v>
      </c>
      <c r="G95" s="832" t="s">
        <v>5077</v>
      </c>
      <c r="H95" s="849"/>
      <c r="I95" s="849"/>
      <c r="J95" s="832"/>
      <c r="K95" s="832"/>
      <c r="L95" s="849"/>
      <c r="M95" s="849"/>
      <c r="N95" s="832"/>
      <c r="O95" s="832"/>
      <c r="P95" s="849">
        <v>3</v>
      </c>
      <c r="Q95" s="849">
        <v>300</v>
      </c>
      <c r="R95" s="837"/>
      <c r="S95" s="850">
        <v>100</v>
      </c>
    </row>
    <row r="96" spans="1:19" ht="14.4" customHeight="1" x14ac:dyDescent="0.3">
      <c r="A96" s="831" t="s">
        <v>4949</v>
      </c>
      <c r="B96" s="832" t="s">
        <v>4950</v>
      </c>
      <c r="C96" s="832" t="s">
        <v>599</v>
      </c>
      <c r="D96" s="832" t="s">
        <v>4908</v>
      </c>
      <c r="E96" s="832" t="s">
        <v>4932</v>
      </c>
      <c r="F96" s="832" t="s">
        <v>4947</v>
      </c>
      <c r="G96" s="832" t="s">
        <v>4948</v>
      </c>
      <c r="H96" s="849"/>
      <c r="I96" s="849"/>
      <c r="J96" s="832"/>
      <c r="K96" s="832"/>
      <c r="L96" s="849">
        <v>3</v>
      </c>
      <c r="M96" s="849">
        <v>111</v>
      </c>
      <c r="N96" s="832">
        <v>1</v>
      </c>
      <c r="O96" s="832">
        <v>37</v>
      </c>
      <c r="P96" s="849"/>
      <c r="Q96" s="849"/>
      <c r="R96" s="837"/>
      <c r="S96" s="850"/>
    </row>
    <row r="97" spans="1:19" ht="14.4" customHeight="1" x14ac:dyDescent="0.3">
      <c r="A97" s="831" t="s">
        <v>4949</v>
      </c>
      <c r="B97" s="832" t="s">
        <v>4950</v>
      </c>
      <c r="C97" s="832" t="s">
        <v>599</v>
      </c>
      <c r="D97" s="832" t="s">
        <v>2068</v>
      </c>
      <c r="E97" s="832" t="s">
        <v>4932</v>
      </c>
      <c r="F97" s="832" t="s">
        <v>4984</v>
      </c>
      <c r="G97" s="832" t="s">
        <v>4985</v>
      </c>
      <c r="H97" s="849">
        <v>4</v>
      </c>
      <c r="I97" s="849">
        <v>332</v>
      </c>
      <c r="J97" s="832">
        <v>0.4</v>
      </c>
      <c r="K97" s="832">
        <v>83</v>
      </c>
      <c r="L97" s="849">
        <v>10</v>
      </c>
      <c r="M97" s="849">
        <v>830</v>
      </c>
      <c r="N97" s="832">
        <v>1</v>
      </c>
      <c r="O97" s="832">
        <v>83</v>
      </c>
      <c r="P97" s="849">
        <v>3</v>
      </c>
      <c r="Q97" s="849">
        <v>252</v>
      </c>
      <c r="R97" s="837">
        <v>0.30361445783132529</v>
      </c>
      <c r="S97" s="850">
        <v>84</v>
      </c>
    </row>
    <row r="98" spans="1:19" ht="14.4" customHeight="1" x14ac:dyDescent="0.3">
      <c r="A98" s="831" t="s">
        <v>4949</v>
      </c>
      <c r="B98" s="832" t="s">
        <v>4950</v>
      </c>
      <c r="C98" s="832" t="s">
        <v>599</v>
      </c>
      <c r="D98" s="832" t="s">
        <v>2068</v>
      </c>
      <c r="E98" s="832" t="s">
        <v>4932</v>
      </c>
      <c r="F98" s="832" t="s">
        <v>4947</v>
      </c>
      <c r="G98" s="832" t="s">
        <v>4948</v>
      </c>
      <c r="H98" s="849">
        <v>3</v>
      </c>
      <c r="I98" s="849">
        <v>111</v>
      </c>
      <c r="J98" s="832">
        <v>6.8181818181818177E-2</v>
      </c>
      <c r="K98" s="832">
        <v>37</v>
      </c>
      <c r="L98" s="849">
        <v>44</v>
      </c>
      <c r="M98" s="849">
        <v>1628</v>
      </c>
      <c r="N98" s="832">
        <v>1</v>
      </c>
      <c r="O98" s="832">
        <v>37</v>
      </c>
      <c r="P98" s="849">
        <v>7</v>
      </c>
      <c r="Q98" s="849">
        <v>266</v>
      </c>
      <c r="R98" s="837">
        <v>0.16339066339066338</v>
      </c>
      <c r="S98" s="850">
        <v>38</v>
      </c>
    </row>
    <row r="99" spans="1:19" ht="14.4" customHeight="1" x14ac:dyDescent="0.3">
      <c r="A99" s="831" t="s">
        <v>4949</v>
      </c>
      <c r="B99" s="832" t="s">
        <v>4950</v>
      </c>
      <c r="C99" s="832" t="s">
        <v>599</v>
      </c>
      <c r="D99" s="832" t="s">
        <v>2068</v>
      </c>
      <c r="E99" s="832" t="s">
        <v>4932</v>
      </c>
      <c r="F99" s="832" t="s">
        <v>4986</v>
      </c>
      <c r="G99" s="832" t="s">
        <v>4987</v>
      </c>
      <c r="H99" s="849">
        <v>54</v>
      </c>
      <c r="I99" s="849">
        <v>540</v>
      </c>
      <c r="J99" s="832">
        <v>1.1489361702127661</v>
      </c>
      <c r="K99" s="832">
        <v>10</v>
      </c>
      <c r="L99" s="849">
        <v>47</v>
      </c>
      <c r="M99" s="849">
        <v>470</v>
      </c>
      <c r="N99" s="832">
        <v>1</v>
      </c>
      <c r="O99" s="832">
        <v>10</v>
      </c>
      <c r="P99" s="849">
        <v>42</v>
      </c>
      <c r="Q99" s="849">
        <v>420</v>
      </c>
      <c r="R99" s="837">
        <v>0.8936170212765957</v>
      </c>
      <c r="S99" s="850">
        <v>10</v>
      </c>
    </row>
    <row r="100" spans="1:19" ht="14.4" customHeight="1" x14ac:dyDescent="0.3">
      <c r="A100" s="831" t="s">
        <v>4949</v>
      </c>
      <c r="B100" s="832" t="s">
        <v>4950</v>
      </c>
      <c r="C100" s="832" t="s">
        <v>599</v>
      </c>
      <c r="D100" s="832" t="s">
        <v>2068</v>
      </c>
      <c r="E100" s="832" t="s">
        <v>4932</v>
      </c>
      <c r="F100" s="832" t="s">
        <v>4996</v>
      </c>
      <c r="G100" s="832" t="s">
        <v>4997</v>
      </c>
      <c r="H100" s="849">
        <v>1</v>
      </c>
      <c r="I100" s="849">
        <v>392</v>
      </c>
      <c r="J100" s="832"/>
      <c r="K100" s="832">
        <v>392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4949</v>
      </c>
      <c r="B101" s="832" t="s">
        <v>4950</v>
      </c>
      <c r="C101" s="832" t="s">
        <v>599</v>
      </c>
      <c r="D101" s="832" t="s">
        <v>2068</v>
      </c>
      <c r="E101" s="832" t="s">
        <v>4932</v>
      </c>
      <c r="F101" s="832" t="s">
        <v>4933</v>
      </c>
      <c r="G101" s="832" t="s">
        <v>4934</v>
      </c>
      <c r="H101" s="849">
        <v>128</v>
      </c>
      <c r="I101" s="849">
        <v>32128</v>
      </c>
      <c r="J101" s="832">
        <v>0.60422778906191232</v>
      </c>
      <c r="K101" s="832">
        <v>251</v>
      </c>
      <c r="L101" s="849">
        <v>211</v>
      </c>
      <c r="M101" s="849">
        <v>53172</v>
      </c>
      <c r="N101" s="832">
        <v>1</v>
      </c>
      <c r="O101" s="832">
        <v>252</v>
      </c>
      <c r="P101" s="849">
        <v>139</v>
      </c>
      <c r="Q101" s="849">
        <v>35306</v>
      </c>
      <c r="R101" s="837">
        <v>0.6639960881667043</v>
      </c>
      <c r="S101" s="850">
        <v>254</v>
      </c>
    </row>
    <row r="102" spans="1:19" ht="14.4" customHeight="1" x14ac:dyDescent="0.3">
      <c r="A102" s="831" t="s">
        <v>4949</v>
      </c>
      <c r="B102" s="832" t="s">
        <v>4950</v>
      </c>
      <c r="C102" s="832" t="s">
        <v>599</v>
      </c>
      <c r="D102" s="832" t="s">
        <v>2068</v>
      </c>
      <c r="E102" s="832" t="s">
        <v>4932</v>
      </c>
      <c r="F102" s="832" t="s">
        <v>5002</v>
      </c>
      <c r="G102" s="832" t="s">
        <v>5003</v>
      </c>
      <c r="H102" s="849">
        <v>197</v>
      </c>
      <c r="I102" s="849">
        <v>24822</v>
      </c>
      <c r="J102" s="832">
        <v>4.0718503937007871</v>
      </c>
      <c r="K102" s="832">
        <v>126</v>
      </c>
      <c r="L102" s="849">
        <v>48</v>
      </c>
      <c r="M102" s="849">
        <v>6096</v>
      </c>
      <c r="N102" s="832">
        <v>1</v>
      </c>
      <c r="O102" s="832">
        <v>127</v>
      </c>
      <c r="P102" s="849">
        <v>116</v>
      </c>
      <c r="Q102" s="849">
        <v>14616</v>
      </c>
      <c r="R102" s="837">
        <v>2.3976377952755907</v>
      </c>
      <c r="S102" s="850">
        <v>126</v>
      </c>
    </row>
    <row r="103" spans="1:19" ht="14.4" customHeight="1" x14ac:dyDescent="0.3">
      <c r="A103" s="831" t="s">
        <v>4949</v>
      </c>
      <c r="B103" s="832" t="s">
        <v>4950</v>
      </c>
      <c r="C103" s="832" t="s">
        <v>599</v>
      </c>
      <c r="D103" s="832" t="s">
        <v>2068</v>
      </c>
      <c r="E103" s="832" t="s">
        <v>4932</v>
      </c>
      <c r="F103" s="832" t="s">
        <v>5016</v>
      </c>
      <c r="G103" s="832" t="s">
        <v>5017</v>
      </c>
      <c r="H103" s="849"/>
      <c r="I103" s="849"/>
      <c r="J103" s="832"/>
      <c r="K103" s="832"/>
      <c r="L103" s="849">
        <v>2</v>
      </c>
      <c r="M103" s="849">
        <v>2062</v>
      </c>
      <c r="N103" s="832">
        <v>1</v>
      </c>
      <c r="O103" s="832">
        <v>1031</v>
      </c>
      <c r="P103" s="849"/>
      <c r="Q103" s="849"/>
      <c r="R103" s="837"/>
      <c r="S103" s="850"/>
    </row>
    <row r="104" spans="1:19" ht="14.4" customHeight="1" x14ac:dyDescent="0.3">
      <c r="A104" s="831" t="s">
        <v>4949</v>
      </c>
      <c r="B104" s="832" t="s">
        <v>4950</v>
      </c>
      <c r="C104" s="832" t="s">
        <v>599</v>
      </c>
      <c r="D104" s="832" t="s">
        <v>2068</v>
      </c>
      <c r="E104" s="832" t="s">
        <v>4932</v>
      </c>
      <c r="F104" s="832" t="s">
        <v>5018</v>
      </c>
      <c r="G104" s="832" t="s">
        <v>5019</v>
      </c>
      <c r="H104" s="849">
        <v>325</v>
      </c>
      <c r="I104" s="849">
        <v>10833.34</v>
      </c>
      <c r="J104" s="832">
        <v>1.254826058049376</v>
      </c>
      <c r="K104" s="832">
        <v>33.333353846153848</v>
      </c>
      <c r="L104" s="849">
        <v>259</v>
      </c>
      <c r="M104" s="849">
        <v>8633.34</v>
      </c>
      <c r="N104" s="832">
        <v>1</v>
      </c>
      <c r="O104" s="832">
        <v>33.333359073359077</v>
      </c>
      <c r="P104" s="849">
        <v>254</v>
      </c>
      <c r="Q104" s="849">
        <v>8466.67</v>
      </c>
      <c r="R104" s="837">
        <v>0.98069460950223208</v>
      </c>
      <c r="S104" s="850">
        <v>33.333346456692915</v>
      </c>
    </row>
    <row r="105" spans="1:19" ht="14.4" customHeight="1" x14ac:dyDescent="0.3">
      <c r="A105" s="831" t="s">
        <v>4949</v>
      </c>
      <c r="B105" s="832" t="s">
        <v>4950</v>
      </c>
      <c r="C105" s="832" t="s">
        <v>599</v>
      </c>
      <c r="D105" s="832" t="s">
        <v>2068</v>
      </c>
      <c r="E105" s="832" t="s">
        <v>4932</v>
      </c>
      <c r="F105" s="832" t="s">
        <v>5022</v>
      </c>
      <c r="G105" s="832" t="s">
        <v>5023</v>
      </c>
      <c r="H105" s="849">
        <v>16</v>
      </c>
      <c r="I105" s="849">
        <v>2752</v>
      </c>
      <c r="J105" s="832">
        <v>0.66666666666666663</v>
      </c>
      <c r="K105" s="832">
        <v>172</v>
      </c>
      <c r="L105" s="849">
        <v>24</v>
      </c>
      <c r="M105" s="849">
        <v>4128</v>
      </c>
      <c r="N105" s="832">
        <v>1</v>
      </c>
      <c r="O105" s="832">
        <v>172</v>
      </c>
      <c r="P105" s="849">
        <v>24</v>
      </c>
      <c r="Q105" s="849">
        <v>4200</v>
      </c>
      <c r="R105" s="837">
        <v>1.0174418604651163</v>
      </c>
      <c r="S105" s="850">
        <v>175</v>
      </c>
    </row>
    <row r="106" spans="1:19" ht="14.4" customHeight="1" x14ac:dyDescent="0.3">
      <c r="A106" s="831" t="s">
        <v>4949</v>
      </c>
      <c r="B106" s="832" t="s">
        <v>4950</v>
      </c>
      <c r="C106" s="832" t="s">
        <v>599</v>
      </c>
      <c r="D106" s="832" t="s">
        <v>2068</v>
      </c>
      <c r="E106" s="832" t="s">
        <v>4932</v>
      </c>
      <c r="F106" s="832" t="s">
        <v>5024</v>
      </c>
      <c r="G106" s="832" t="s">
        <v>5025</v>
      </c>
      <c r="H106" s="849">
        <v>51</v>
      </c>
      <c r="I106" s="849">
        <v>1887</v>
      </c>
      <c r="J106" s="832">
        <v>1.0408163265306123</v>
      </c>
      <c r="K106" s="832">
        <v>37</v>
      </c>
      <c r="L106" s="849">
        <v>49</v>
      </c>
      <c r="M106" s="849">
        <v>1813</v>
      </c>
      <c r="N106" s="832">
        <v>1</v>
      </c>
      <c r="O106" s="832">
        <v>37</v>
      </c>
      <c r="P106" s="849">
        <v>45</v>
      </c>
      <c r="Q106" s="849">
        <v>1710</v>
      </c>
      <c r="R106" s="837">
        <v>0.94318808604522886</v>
      </c>
      <c r="S106" s="850">
        <v>38</v>
      </c>
    </row>
    <row r="107" spans="1:19" ht="14.4" customHeight="1" x14ac:dyDescent="0.3">
      <c r="A107" s="831" t="s">
        <v>4949</v>
      </c>
      <c r="B107" s="832" t="s">
        <v>4950</v>
      </c>
      <c r="C107" s="832" t="s">
        <v>599</v>
      </c>
      <c r="D107" s="832" t="s">
        <v>2068</v>
      </c>
      <c r="E107" s="832" t="s">
        <v>4932</v>
      </c>
      <c r="F107" s="832" t="s">
        <v>4936</v>
      </c>
      <c r="G107" s="832" t="s">
        <v>4937</v>
      </c>
      <c r="H107" s="849">
        <v>2</v>
      </c>
      <c r="I107" s="849">
        <v>172</v>
      </c>
      <c r="J107" s="832">
        <v>1</v>
      </c>
      <c r="K107" s="832">
        <v>86</v>
      </c>
      <c r="L107" s="849">
        <v>2</v>
      </c>
      <c r="M107" s="849">
        <v>172</v>
      </c>
      <c r="N107" s="832">
        <v>1</v>
      </c>
      <c r="O107" s="832">
        <v>86</v>
      </c>
      <c r="P107" s="849"/>
      <c r="Q107" s="849"/>
      <c r="R107" s="837"/>
      <c r="S107" s="850"/>
    </row>
    <row r="108" spans="1:19" ht="14.4" customHeight="1" x14ac:dyDescent="0.3">
      <c r="A108" s="831" t="s">
        <v>4949</v>
      </c>
      <c r="B108" s="832" t="s">
        <v>4950</v>
      </c>
      <c r="C108" s="832" t="s">
        <v>599</v>
      </c>
      <c r="D108" s="832" t="s">
        <v>2068</v>
      </c>
      <c r="E108" s="832" t="s">
        <v>4932</v>
      </c>
      <c r="F108" s="832" t="s">
        <v>5038</v>
      </c>
      <c r="G108" s="832" t="s">
        <v>5039</v>
      </c>
      <c r="H108" s="849">
        <v>1</v>
      </c>
      <c r="I108" s="849">
        <v>1063</v>
      </c>
      <c r="J108" s="832"/>
      <c r="K108" s="832">
        <v>1063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4949</v>
      </c>
      <c r="B109" s="832" t="s">
        <v>4950</v>
      </c>
      <c r="C109" s="832" t="s">
        <v>599</v>
      </c>
      <c r="D109" s="832" t="s">
        <v>2068</v>
      </c>
      <c r="E109" s="832" t="s">
        <v>4932</v>
      </c>
      <c r="F109" s="832" t="s">
        <v>5042</v>
      </c>
      <c r="G109" s="832" t="s">
        <v>5043</v>
      </c>
      <c r="H109" s="849"/>
      <c r="I109" s="849"/>
      <c r="J109" s="832"/>
      <c r="K109" s="832"/>
      <c r="L109" s="849">
        <v>1</v>
      </c>
      <c r="M109" s="849">
        <v>374</v>
      </c>
      <c r="N109" s="832">
        <v>1</v>
      </c>
      <c r="O109" s="832">
        <v>374</v>
      </c>
      <c r="P109" s="849"/>
      <c r="Q109" s="849"/>
      <c r="R109" s="837"/>
      <c r="S109" s="850"/>
    </row>
    <row r="110" spans="1:19" ht="14.4" customHeight="1" x14ac:dyDescent="0.3">
      <c r="A110" s="831" t="s">
        <v>4949</v>
      </c>
      <c r="B110" s="832" t="s">
        <v>4950</v>
      </c>
      <c r="C110" s="832" t="s">
        <v>599</v>
      </c>
      <c r="D110" s="832" t="s">
        <v>2068</v>
      </c>
      <c r="E110" s="832" t="s">
        <v>4932</v>
      </c>
      <c r="F110" s="832" t="s">
        <v>5044</v>
      </c>
      <c r="G110" s="832" t="s">
        <v>5045</v>
      </c>
      <c r="H110" s="849"/>
      <c r="I110" s="849"/>
      <c r="J110" s="832"/>
      <c r="K110" s="832"/>
      <c r="L110" s="849"/>
      <c r="M110" s="849"/>
      <c r="N110" s="832"/>
      <c r="O110" s="832"/>
      <c r="P110" s="849">
        <v>1</v>
      </c>
      <c r="Q110" s="849">
        <v>61</v>
      </c>
      <c r="R110" s="837"/>
      <c r="S110" s="850">
        <v>61</v>
      </c>
    </row>
    <row r="111" spans="1:19" ht="14.4" customHeight="1" x14ac:dyDescent="0.3">
      <c r="A111" s="831" t="s">
        <v>4949</v>
      </c>
      <c r="B111" s="832" t="s">
        <v>4950</v>
      </c>
      <c r="C111" s="832" t="s">
        <v>599</v>
      </c>
      <c r="D111" s="832" t="s">
        <v>2068</v>
      </c>
      <c r="E111" s="832" t="s">
        <v>4932</v>
      </c>
      <c r="F111" s="832" t="s">
        <v>5046</v>
      </c>
      <c r="G111" s="832" t="s">
        <v>5047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116</v>
      </c>
      <c r="R111" s="837"/>
      <c r="S111" s="850">
        <v>116</v>
      </c>
    </row>
    <row r="112" spans="1:19" ht="14.4" customHeight="1" x14ac:dyDescent="0.3">
      <c r="A112" s="831" t="s">
        <v>4949</v>
      </c>
      <c r="B112" s="832" t="s">
        <v>4950</v>
      </c>
      <c r="C112" s="832" t="s">
        <v>599</v>
      </c>
      <c r="D112" s="832" t="s">
        <v>2068</v>
      </c>
      <c r="E112" s="832" t="s">
        <v>4932</v>
      </c>
      <c r="F112" s="832" t="s">
        <v>5050</v>
      </c>
      <c r="G112" s="832" t="s">
        <v>5051</v>
      </c>
      <c r="H112" s="849">
        <v>1</v>
      </c>
      <c r="I112" s="849">
        <v>183</v>
      </c>
      <c r="J112" s="832">
        <v>0.48799999999999999</v>
      </c>
      <c r="K112" s="832">
        <v>183</v>
      </c>
      <c r="L112" s="849">
        <v>1</v>
      </c>
      <c r="M112" s="849">
        <v>375</v>
      </c>
      <c r="N112" s="832">
        <v>1</v>
      </c>
      <c r="O112" s="832">
        <v>375</v>
      </c>
      <c r="P112" s="849"/>
      <c r="Q112" s="849"/>
      <c r="R112" s="837"/>
      <c r="S112" s="850"/>
    </row>
    <row r="113" spans="1:19" ht="14.4" customHeight="1" x14ac:dyDescent="0.3">
      <c r="A113" s="831" t="s">
        <v>4949</v>
      </c>
      <c r="B113" s="832" t="s">
        <v>4950</v>
      </c>
      <c r="C113" s="832" t="s">
        <v>599</v>
      </c>
      <c r="D113" s="832" t="s">
        <v>2069</v>
      </c>
      <c r="E113" s="832" t="s">
        <v>4951</v>
      </c>
      <c r="F113" s="832" t="s">
        <v>4955</v>
      </c>
      <c r="G113" s="832" t="s">
        <v>3936</v>
      </c>
      <c r="H113" s="849">
        <v>0.9</v>
      </c>
      <c r="I113" s="849">
        <v>135.9</v>
      </c>
      <c r="J113" s="832"/>
      <c r="K113" s="832">
        <v>151</v>
      </c>
      <c r="L113" s="849"/>
      <c r="M113" s="849"/>
      <c r="N113" s="832"/>
      <c r="O113" s="832"/>
      <c r="P113" s="849">
        <v>1</v>
      </c>
      <c r="Q113" s="849">
        <v>69.7</v>
      </c>
      <c r="R113" s="837"/>
      <c r="S113" s="850">
        <v>69.7</v>
      </c>
    </row>
    <row r="114" spans="1:19" ht="14.4" customHeight="1" x14ac:dyDescent="0.3">
      <c r="A114" s="831" t="s">
        <v>4949</v>
      </c>
      <c r="B114" s="832" t="s">
        <v>4950</v>
      </c>
      <c r="C114" s="832" t="s">
        <v>599</v>
      </c>
      <c r="D114" s="832" t="s">
        <v>2069</v>
      </c>
      <c r="E114" s="832" t="s">
        <v>4932</v>
      </c>
      <c r="F114" s="832" t="s">
        <v>4984</v>
      </c>
      <c r="G114" s="832" t="s">
        <v>4985</v>
      </c>
      <c r="H114" s="849">
        <v>103</v>
      </c>
      <c r="I114" s="849">
        <v>8549</v>
      </c>
      <c r="J114" s="832">
        <v>12.875</v>
      </c>
      <c r="K114" s="832">
        <v>83</v>
      </c>
      <c r="L114" s="849">
        <v>8</v>
      </c>
      <c r="M114" s="849">
        <v>664</v>
      </c>
      <c r="N114" s="832">
        <v>1</v>
      </c>
      <c r="O114" s="832">
        <v>83</v>
      </c>
      <c r="P114" s="849">
        <v>136</v>
      </c>
      <c r="Q114" s="849">
        <v>11424</v>
      </c>
      <c r="R114" s="837">
        <v>17.204819277108435</v>
      </c>
      <c r="S114" s="850">
        <v>84</v>
      </c>
    </row>
    <row r="115" spans="1:19" ht="14.4" customHeight="1" x14ac:dyDescent="0.3">
      <c r="A115" s="831" t="s">
        <v>4949</v>
      </c>
      <c r="B115" s="832" t="s">
        <v>4950</v>
      </c>
      <c r="C115" s="832" t="s">
        <v>599</v>
      </c>
      <c r="D115" s="832" t="s">
        <v>2069</v>
      </c>
      <c r="E115" s="832" t="s">
        <v>4932</v>
      </c>
      <c r="F115" s="832" t="s">
        <v>4947</v>
      </c>
      <c r="G115" s="832" t="s">
        <v>4948</v>
      </c>
      <c r="H115" s="849">
        <v>43</v>
      </c>
      <c r="I115" s="849">
        <v>1591</v>
      </c>
      <c r="J115" s="832">
        <v>43</v>
      </c>
      <c r="K115" s="832">
        <v>37</v>
      </c>
      <c r="L115" s="849">
        <v>1</v>
      </c>
      <c r="M115" s="849">
        <v>37</v>
      </c>
      <c r="N115" s="832">
        <v>1</v>
      </c>
      <c r="O115" s="832">
        <v>37</v>
      </c>
      <c r="P115" s="849">
        <v>42</v>
      </c>
      <c r="Q115" s="849">
        <v>1596</v>
      </c>
      <c r="R115" s="837">
        <v>43.135135135135137</v>
      </c>
      <c r="S115" s="850">
        <v>38</v>
      </c>
    </row>
    <row r="116" spans="1:19" ht="14.4" customHeight="1" x14ac:dyDescent="0.3">
      <c r="A116" s="831" t="s">
        <v>4949</v>
      </c>
      <c r="B116" s="832" t="s">
        <v>4950</v>
      </c>
      <c r="C116" s="832" t="s">
        <v>599</v>
      </c>
      <c r="D116" s="832" t="s">
        <v>2069</v>
      </c>
      <c r="E116" s="832" t="s">
        <v>4932</v>
      </c>
      <c r="F116" s="832" t="s">
        <v>4986</v>
      </c>
      <c r="G116" s="832" t="s">
        <v>4987</v>
      </c>
      <c r="H116" s="849"/>
      <c r="I116" s="849"/>
      <c r="J116" s="832"/>
      <c r="K116" s="832"/>
      <c r="L116" s="849"/>
      <c r="M116" s="849"/>
      <c r="N116" s="832"/>
      <c r="O116" s="832"/>
      <c r="P116" s="849">
        <v>1</v>
      </c>
      <c r="Q116" s="849">
        <v>10</v>
      </c>
      <c r="R116" s="837"/>
      <c r="S116" s="850">
        <v>10</v>
      </c>
    </row>
    <row r="117" spans="1:19" ht="14.4" customHeight="1" x14ac:dyDescent="0.3">
      <c r="A117" s="831" t="s">
        <v>4949</v>
      </c>
      <c r="B117" s="832" t="s">
        <v>4950</v>
      </c>
      <c r="C117" s="832" t="s">
        <v>599</v>
      </c>
      <c r="D117" s="832" t="s">
        <v>2069</v>
      </c>
      <c r="E117" s="832" t="s">
        <v>4932</v>
      </c>
      <c r="F117" s="832" t="s">
        <v>4933</v>
      </c>
      <c r="G117" s="832" t="s">
        <v>4934</v>
      </c>
      <c r="H117" s="849">
        <v>5</v>
      </c>
      <c r="I117" s="849">
        <v>1255</v>
      </c>
      <c r="J117" s="832">
        <v>1.2450396825396826</v>
      </c>
      <c r="K117" s="832">
        <v>251</v>
      </c>
      <c r="L117" s="849">
        <v>4</v>
      </c>
      <c r="M117" s="849">
        <v>1008</v>
      </c>
      <c r="N117" s="832">
        <v>1</v>
      </c>
      <c r="O117" s="832">
        <v>252</v>
      </c>
      <c r="P117" s="849">
        <v>267</v>
      </c>
      <c r="Q117" s="849">
        <v>67818</v>
      </c>
      <c r="R117" s="837">
        <v>67.279761904761898</v>
      </c>
      <c r="S117" s="850">
        <v>254</v>
      </c>
    </row>
    <row r="118" spans="1:19" ht="14.4" customHeight="1" x14ac:dyDescent="0.3">
      <c r="A118" s="831" t="s">
        <v>4949</v>
      </c>
      <c r="B118" s="832" t="s">
        <v>4950</v>
      </c>
      <c r="C118" s="832" t="s">
        <v>599</v>
      </c>
      <c r="D118" s="832" t="s">
        <v>2069</v>
      </c>
      <c r="E118" s="832" t="s">
        <v>4932</v>
      </c>
      <c r="F118" s="832" t="s">
        <v>5002</v>
      </c>
      <c r="G118" s="832" t="s">
        <v>5003</v>
      </c>
      <c r="H118" s="849">
        <v>216</v>
      </c>
      <c r="I118" s="849">
        <v>27216</v>
      </c>
      <c r="J118" s="832">
        <v>21.429921259842519</v>
      </c>
      <c r="K118" s="832">
        <v>126</v>
      </c>
      <c r="L118" s="849">
        <v>10</v>
      </c>
      <c r="M118" s="849">
        <v>1270</v>
      </c>
      <c r="N118" s="832">
        <v>1</v>
      </c>
      <c r="O118" s="832">
        <v>127</v>
      </c>
      <c r="P118" s="849">
        <v>61</v>
      </c>
      <c r="Q118" s="849">
        <v>7686</v>
      </c>
      <c r="R118" s="837">
        <v>6.0519685039370081</v>
      </c>
      <c r="S118" s="850">
        <v>126</v>
      </c>
    </row>
    <row r="119" spans="1:19" ht="14.4" customHeight="1" x14ac:dyDescent="0.3">
      <c r="A119" s="831" t="s">
        <v>4949</v>
      </c>
      <c r="B119" s="832" t="s">
        <v>4950</v>
      </c>
      <c r="C119" s="832" t="s">
        <v>599</v>
      </c>
      <c r="D119" s="832" t="s">
        <v>2069</v>
      </c>
      <c r="E119" s="832" t="s">
        <v>4932</v>
      </c>
      <c r="F119" s="832" t="s">
        <v>5014</v>
      </c>
      <c r="G119" s="832" t="s">
        <v>5015</v>
      </c>
      <c r="H119" s="849">
        <v>5</v>
      </c>
      <c r="I119" s="849">
        <v>3395</v>
      </c>
      <c r="J119" s="832"/>
      <c r="K119" s="832">
        <v>679</v>
      </c>
      <c r="L119" s="849"/>
      <c r="M119" s="849"/>
      <c r="N119" s="832"/>
      <c r="O119" s="832"/>
      <c r="P119" s="849">
        <v>4</v>
      </c>
      <c r="Q119" s="849">
        <v>2740</v>
      </c>
      <c r="R119" s="837"/>
      <c r="S119" s="850">
        <v>685</v>
      </c>
    </row>
    <row r="120" spans="1:19" ht="14.4" customHeight="1" x14ac:dyDescent="0.3">
      <c r="A120" s="831" t="s">
        <v>4949</v>
      </c>
      <c r="B120" s="832" t="s">
        <v>4950</v>
      </c>
      <c r="C120" s="832" t="s">
        <v>599</v>
      </c>
      <c r="D120" s="832" t="s">
        <v>2069</v>
      </c>
      <c r="E120" s="832" t="s">
        <v>4932</v>
      </c>
      <c r="F120" s="832" t="s">
        <v>5016</v>
      </c>
      <c r="G120" s="832" t="s">
        <v>5017</v>
      </c>
      <c r="H120" s="849">
        <v>1</v>
      </c>
      <c r="I120" s="849">
        <v>1028</v>
      </c>
      <c r="J120" s="832"/>
      <c r="K120" s="832">
        <v>1028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4949</v>
      </c>
      <c r="B121" s="832" t="s">
        <v>4950</v>
      </c>
      <c r="C121" s="832" t="s">
        <v>599</v>
      </c>
      <c r="D121" s="832" t="s">
        <v>2069</v>
      </c>
      <c r="E121" s="832" t="s">
        <v>4932</v>
      </c>
      <c r="F121" s="832" t="s">
        <v>5018</v>
      </c>
      <c r="G121" s="832" t="s">
        <v>5019</v>
      </c>
      <c r="H121" s="849">
        <v>214</v>
      </c>
      <c r="I121" s="849">
        <v>7133.34</v>
      </c>
      <c r="J121" s="832">
        <v>14.266680000000001</v>
      </c>
      <c r="K121" s="832">
        <v>33.333364485981306</v>
      </c>
      <c r="L121" s="849">
        <v>15</v>
      </c>
      <c r="M121" s="849">
        <v>500</v>
      </c>
      <c r="N121" s="832">
        <v>1</v>
      </c>
      <c r="O121" s="832">
        <v>33.333333333333336</v>
      </c>
      <c r="P121" s="849">
        <v>318</v>
      </c>
      <c r="Q121" s="849">
        <v>10600</v>
      </c>
      <c r="R121" s="837">
        <v>21.2</v>
      </c>
      <c r="S121" s="850">
        <v>33.333333333333336</v>
      </c>
    </row>
    <row r="122" spans="1:19" ht="14.4" customHeight="1" x14ac:dyDescent="0.3">
      <c r="A122" s="831" t="s">
        <v>4949</v>
      </c>
      <c r="B122" s="832" t="s">
        <v>4950</v>
      </c>
      <c r="C122" s="832" t="s">
        <v>599</v>
      </c>
      <c r="D122" s="832" t="s">
        <v>2069</v>
      </c>
      <c r="E122" s="832" t="s">
        <v>4932</v>
      </c>
      <c r="F122" s="832" t="s">
        <v>4936</v>
      </c>
      <c r="G122" s="832" t="s">
        <v>4937</v>
      </c>
      <c r="H122" s="849">
        <v>16</v>
      </c>
      <c r="I122" s="849">
        <v>1376</v>
      </c>
      <c r="J122" s="832"/>
      <c r="K122" s="832">
        <v>86</v>
      </c>
      <c r="L122" s="849"/>
      <c r="M122" s="849"/>
      <c r="N122" s="832"/>
      <c r="O122" s="832"/>
      <c r="P122" s="849">
        <v>14</v>
      </c>
      <c r="Q122" s="849">
        <v>1218</v>
      </c>
      <c r="R122" s="837"/>
      <c r="S122" s="850">
        <v>87</v>
      </c>
    </row>
    <row r="123" spans="1:19" ht="14.4" customHeight="1" x14ac:dyDescent="0.3">
      <c r="A123" s="831" t="s">
        <v>4949</v>
      </c>
      <c r="B123" s="832" t="s">
        <v>4950</v>
      </c>
      <c r="C123" s="832" t="s">
        <v>599</v>
      </c>
      <c r="D123" s="832" t="s">
        <v>2069</v>
      </c>
      <c r="E123" s="832" t="s">
        <v>4932</v>
      </c>
      <c r="F123" s="832" t="s">
        <v>5038</v>
      </c>
      <c r="G123" s="832" t="s">
        <v>5039</v>
      </c>
      <c r="H123" s="849">
        <v>2</v>
      </c>
      <c r="I123" s="849">
        <v>2126</v>
      </c>
      <c r="J123" s="832"/>
      <c r="K123" s="832">
        <v>1063</v>
      </c>
      <c r="L123" s="849"/>
      <c r="M123" s="849"/>
      <c r="N123" s="832"/>
      <c r="O123" s="832"/>
      <c r="P123" s="849">
        <v>2</v>
      </c>
      <c r="Q123" s="849">
        <v>2138</v>
      </c>
      <c r="R123" s="837"/>
      <c r="S123" s="850">
        <v>1069</v>
      </c>
    </row>
    <row r="124" spans="1:19" ht="14.4" customHeight="1" x14ac:dyDescent="0.3">
      <c r="A124" s="831" t="s">
        <v>4949</v>
      </c>
      <c r="B124" s="832" t="s">
        <v>4950</v>
      </c>
      <c r="C124" s="832" t="s">
        <v>599</v>
      </c>
      <c r="D124" s="832" t="s">
        <v>2069</v>
      </c>
      <c r="E124" s="832" t="s">
        <v>4932</v>
      </c>
      <c r="F124" s="832" t="s">
        <v>5042</v>
      </c>
      <c r="G124" s="832" t="s">
        <v>5043</v>
      </c>
      <c r="H124" s="849"/>
      <c r="I124" s="849"/>
      <c r="J124" s="832"/>
      <c r="K124" s="832"/>
      <c r="L124" s="849">
        <v>2</v>
      </c>
      <c r="M124" s="849">
        <v>748</v>
      </c>
      <c r="N124" s="832">
        <v>1</v>
      </c>
      <c r="O124" s="832">
        <v>374</v>
      </c>
      <c r="P124" s="849">
        <v>3</v>
      </c>
      <c r="Q124" s="849">
        <v>1128</v>
      </c>
      <c r="R124" s="837">
        <v>1.5080213903743316</v>
      </c>
      <c r="S124" s="850">
        <v>376</v>
      </c>
    </row>
    <row r="125" spans="1:19" ht="14.4" customHeight="1" x14ac:dyDescent="0.3">
      <c r="A125" s="831" t="s">
        <v>4949</v>
      </c>
      <c r="B125" s="832" t="s">
        <v>4950</v>
      </c>
      <c r="C125" s="832" t="s">
        <v>599</v>
      </c>
      <c r="D125" s="832" t="s">
        <v>2069</v>
      </c>
      <c r="E125" s="832" t="s">
        <v>4932</v>
      </c>
      <c r="F125" s="832" t="s">
        <v>5044</v>
      </c>
      <c r="G125" s="832" t="s">
        <v>5045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61</v>
      </c>
      <c r="R125" s="837"/>
      <c r="S125" s="850">
        <v>61</v>
      </c>
    </row>
    <row r="126" spans="1:19" ht="14.4" customHeight="1" x14ac:dyDescent="0.3">
      <c r="A126" s="831" t="s">
        <v>4949</v>
      </c>
      <c r="B126" s="832" t="s">
        <v>4950</v>
      </c>
      <c r="C126" s="832" t="s">
        <v>599</v>
      </c>
      <c r="D126" s="832" t="s">
        <v>2069</v>
      </c>
      <c r="E126" s="832" t="s">
        <v>4932</v>
      </c>
      <c r="F126" s="832" t="s">
        <v>5050</v>
      </c>
      <c r="G126" s="832" t="s">
        <v>5051</v>
      </c>
      <c r="H126" s="849">
        <v>1</v>
      </c>
      <c r="I126" s="849">
        <v>183</v>
      </c>
      <c r="J126" s="832"/>
      <c r="K126" s="832">
        <v>183</v>
      </c>
      <c r="L126" s="849"/>
      <c r="M126" s="849"/>
      <c r="N126" s="832"/>
      <c r="O126" s="832"/>
      <c r="P126" s="849">
        <v>2</v>
      </c>
      <c r="Q126" s="849">
        <v>752</v>
      </c>
      <c r="R126" s="837"/>
      <c r="S126" s="850">
        <v>376</v>
      </c>
    </row>
    <row r="127" spans="1:19" ht="14.4" customHeight="1" x14ac:dyDescent="0.3">
      <c r="A127" s="831" t="s">
        <v>4949</v>
      </c>
      <c r="B127" s="832" t="s">
        <v>4950</v>
      </c>
      <c r="C127" s="832" t="s">
        <v>599</v>
      </c>
      <c r="D127" s="832" t="s">
        <v>2069</v>
      </c>
      <c r="E127" s="832" t="s">
        <v>4932</v>
      </c>
      <c r="F127" s="832" t="s">
        <v>5054</v>
      </c>
      <c r="G127" s="832" t="s">
        <v>5055</v>
      </c>
      <c r="H127" s="849">
        <v>2</v>
      </c>
      <c r="I127" s="849">
        <v>2616</v>
      </c>
      <c r="J127" s="832"/>
      <c r="K127" s="832">
        <v>1308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" customHeight="1" x14ac:dyDescent="0.3">
      <c r="A128" s="831" t="s">
        <v>4949</v>
      </c>
      <c r="B128" s="832" t="s">
        <v>4950</v>
      </c>
      <c r="C128" s="832" t="s">
        <v>599</v>
      </c>
      <c r="D128" s="832" t="s">
        <v>2069</v>
      </c>
      <c r="E128" s="832" t="s">
        <v>4932</v>
      </c>
      <c r="F128" s="832" t="s">
        <v>5064</v>
      </c>
      <c r="G128" s="832" t="s">
        <v>5065</v>
      </c>
      <c r="H128" s="849">
        <v>1</v>
      </c>
      <c r="I128" s="849">
        <v>120</v>
      </c>
      <c r="J128" s="832"/>
      <c r="K128" s="832">
        <v>120</v>
      </c>
      <c r="L128" s="849"/>
      <c r="M128" s="849"/>
      <c r="N128" s="832"/>
      <c r="O128" s="832"/>
      <c r="P128" s="849">
        <v>3</v>
      </c>
      <c r="Q128" s="849">
        <v>546</v>
      </c>
      <c r="R128" s="837"/>
      <c r="S128" s="850">
        <v>182</v>
      </c>
    </row>
    <row r="129" spans="1:19" ht="14.4" customHeight="1" x14ac:dyDescent="0.3">
      <c r="A129" s="831" t="s">
        <v>4949</v>
      </c>
      <c r="B129" s="832" t="s">
        <v>4950</v>
      </c>
      <c r="C129" s="832" t="s">
        <v>599</v>
      </c>
      <c r="D129" s="832" t="s">
        <v>4909</v>
      </c>
      <c r="E129" s="832" t="s">
        <v>4951</v>
      </c>
      <c r="F129" s="832" t="s">
        <v>4955</v>
      </c>
      <c r="G129" s="832" t="s">
        <v>3936</v>
      </c>
      <c r="H129" s="849">
        <v>0.1</v>
      </c>
      <c r="I129" s="849">
        <v>15.1</v>
      </c>
      <c r="J129" s="832"/>
      <c r="K129" s="832">
        <v>151</v>
      </c>
      <c r="L129" s="849"/>
      <c r="M129" s="849"/>
      <c r="N129" s="832"/>
      <c r="O129" s="832"/>
      <c r="P129" s="849">
        <v>0.2</v>
      </c>
      <c r="Q129" s="849">
        <v>13.94</v>
      </c>
      <c r="R129" s="837"/>
      <c r="S129" s="850">
        <v>69.699999999999989</v>
      </c>
    </row>
    <row r="130" spans="1:19" ht="14.4" customHeight="1" x14ac:dyDescent="0.3">
      <c r="A130" s="831" t="s">
        <v>4949</v>
      </c>
      <c r="B130" s="832" t="s">
        <v>4950</v>
      </c>
      <c r="C130" s="832" t="s">
        <v>599</v>
      </c>
      <c r="D130" s="832" t="s">
        <v>4909</v>
      </c>
      <c r="E130" s="832" t="s">
        <v>4932</v>
      </c>
      <c r="F130" s="832" t="s">
        <v>4933</v>
      </c>
      <c r="G130" s="832" t="s">
        <v>4934</v>
      </c>
      <c r="H130" s="849">
        <v>1</v>
      </c>
      <c r="I130" s="849">
        <v>251</v>
      </c>
      <c r="J130" s="832">
        <v>0.49801587301587302</v>
      </c>
      <c r="K130" s="832">
        <v>251</v>
      </c>
      <c r="L130" s="849">
        <v>2</v>
      </c>
      <c r="M130" s="849">
        <v>504</v>
      </c>
      <c r="N130" s="832">
        <v>1</v>
      </c>
      <c r="O130" s="832">
        <v>252</v>
      </c>
      <c r="P130" s="849"/>
      <c r="Q130" s="849"/>
      <c r="R130" s="837"/>
      <c r="S130" s="850"/>
    </row>
    <row r="131" spans="1:19" ht="14.4" customHeight="1" x14ac:dyDescent="0.3">
      <c r="A131" s="831" t="s">
        <v>4949</v>
      </c>
      <c r="B131" s="832" t="s">
        <v>4950</v>
      </c>
      <c r="C131" s="832" t="s">
        <v>599</v>
      </c>
      <c r="D131" s="832" t="s">
        <v>4909</v>
      </c>
      <c r="E131" s="832" t="s">
        <v>4932</v>
      </c>
      <c r="F131" s="832" t="s">
        <v>5002</v>
      </c>
      <c r="G131" s="832" t="s">
        <v>5003</v>
      </c>
      <c r="H131" s="849">
        <v>4</v>
      </c>
      <c r="I131" s="849">
        <v>504</v>
      </c>
      <c r="J131" s="832">
        <v>1.3228346456692914</v>
      </c>
      <c r="K131" s="832">
        <v>126</v>
      </c>
      <c r="L131" s="849">
        <v>3</v>
      </c>
      <c r="M131" s="849">
        <v>381</v>
      </c>
      <c r="N131" s="832">
        <v>1</v>
      </c>
      <c r="O131" s="832">
        <v>127</v>
      </c>
      <c r="P131" s="849">
        <v>2</v>
      </c>
      <c r="Q131" s="849">
        <v>252</v>
      </c>
      <c r="R131" s="837">
        <v>0.66141732283464572</v>
      </c>
      <c r="S131" s="850">
        <v>126</v>
      </c>
    </row>
    <row r="132" spans="1:19" ht="14.4" customHeight="1" x14ac:dyDescent="0.3">
      <c r="A132" s="831" t="s">
        <v>4949</v>
      </c>
      <c r="B132" s="832" t="s">
        <v>4950</v>
      </c>
      <c r="C132" s="832" t="s">
        <v>599</v>
      </c>
      <c r="D132" s="832" t="s">
        <v>4909</v>
      </c>
      <c r="E132" s="832" t="s">
        <v>4932</v>
      </c>
      <c r="F132" s="832" t="s">
        <v>5014</v>
      </c>
      <c r="G132" s="832" t="s">
        <v>5015</v>
      </c>
      <c r="H132" s="849">
        <v>1</v>
      </c>
      <c r="I132" s="849">
        <v>679</v>
      </c>
      <c r="J132" s="832"/>
      <c r="K132" s="832">
        <v>679</v>
      </c>
      <c r="L132" s="849"/>
      <c r="M132" s="849"/>
      <c r="N132" s="832"/>
      <c r="O132" s="832"/>
      <c r="P132" s="849">
        <v>1</v>
      </c>
      <c r="Q132" s="849">
        <v>685</v>
      </c>
      <c r="R132" s="837"/>
      <c r="S132" s="850">
        <v>685</v>
      </c>
    </row>
    <row r="133" spans="1:19" ht="14.4" customHeight="1" x14ac:dyDescent="0.3">
      <c r="A133" s="831" t="s">
        <v>4949</v>
      </c>
      <c r="B133" s="832" t="s">
        <v>4950</v>
      </c>
      <c r="C133" s="832" t="s">
        <v>599</v>
      </c>
      <c r="D133" s="832" t="s">
        <v>4909</v>
      </c>
      <c r="E133" s="832" t="s">
        <v>4932</v>
      </c>
      <c r="F133" s="832" t="s">
        <v>5018</v>
      </c>
      <c r="G133" s="832" t="s">
        <v>5019</v>
      </c>
      <c r="H133" s="849">
        <v>5</v>
      </c>
      <c r="I133" s="849">
        <v>166.67000000000002</v>
      </c>
      <c r="J133" s="832">
        <v>1.2499625018749063</v>
      </c>
      <c r="K133" s="832">
        <v>33.334000000000003</v>
      </c>
      <c r="L133" s="849">
        <v>4</v>
      </c>
      <c r="M133" s="849">
        <v>133.34</v>
      </c>
      <c r="N133" s="832">
        <v>1</v>
      </c>
      <c r="O133" s="832">
        <v>33.335000000000001</v>
      </c>
      <c r="P133" s="849">
        <v>2</v>
      </c>
      <c r="Q133" s="849">
        <v>66.66</v>
      </c>
      <c r="R133" s="837">
        <v>0.49992500374981247</v>
      </c>
      <c r="S133" s="850">
        <v>33.33</v>
      </c>
    </row>
    <row r="134" spans="1:19" ht="14.4" customHeight="1" x14ac:dyDescent="0.3">
      <c r="A134" s="831" t="s">
        <v>4949</v>
      </c>
      <c r="B134" s="832" t="s">
        <v>4950</v>
      </c>
      <c r="C134" s="832" t="s">
        <v>599</v>
      </c>
      <c r="D134" s="832" t="s">
        <v>4909</v>
      </c>
      <c r="E134" s="832" t="s">
        <v>4932</v>
      </c>
      <c r="F134" s="832" t="s">
        <v>4936</v>
      </c>
      <c r="G134" s="832" t="s">
        <v>4937</v>
      </c>
      <c r="H134" s="849">
        <v>1</v>
      </c>
      <c r="I134" s="849">
        <v>86</v>
      </c>
      <c r="J134" s="832"/>
      <c r="K134" s="832">
        <v>86</v>
      </c>
      <c r="L134" s="849"/>
      <c r="M134" s="849"/>
      <c r="N134" s="832"/>
      <c r="O134" s="832"/>
      <c r="P134" s="849">
        <v>2</v>
      </c>
      <c r="Q134" s="849">
        <v>174</v>
      </c>
      <c r="R134" s="837"/>
      <c r="S134" s="850">
        <v>87</v>
      </c>
    </row>
    <row r="135" spans="1:19" ht="14.4" customHeight="1" x14ac:dyDescent="0.3">
      <c r="A135" s="831" t="s">
        <v>4949</v>
      </c>
      <c r="B135" s="832" t="s">
        <v>4950</v>
      </c>
      <c r="C135" s="832" t="s">
        <v>599</v>
      </c>
      <c r="D135" s="832" t="s">
        <v>4909</v>
      </c>
      <c r="E135" s="832" t="s">
        <v>4932</v>
      </c>
      <c r="F135" s="832" t="s">
        <v>5038</v>
      </c>
      <c r="G135" s="832" t="s">
        <v>5039</v>
      </c>
      <c r="H135" s="849"/>
      <c r="I135" s="849"/>
      <c r="J135" s="832"/>
      <c r="K135" s="832"/>
      <c r="L135" s="849"/>
      <c r="M135" s="849"/>
      <c r="N135" s="832"/>
      <c r="O135" s="832"/>
      <c r="P135" s="849">
        <v>1</v>
      </c>
      <c r="Q135" s="849">
        <v>1069</v>
      </c>
      <c r="R135" s="837"/>
      <c r="S135" s="850">
        <v>1069</v>
      </c>
    </row>
    <row r="136" spans="1:19" ht="14.4" customHeight="1" x14ac:dyDescent="0.3">
      <c r="A136" s="831" t="s">
        <v>4949</v>
      </c>
      <c r="B136" s="832" t="s">
        <v>4950</v>
      </c>
      <c r="C136" s="832" t="s">
        <v>599</v>
      </c>
      <c r="D136" s="832" t="s">
        <v>4910</v>
      </c>
      <c r="E136" s="832" t="s">
        <v>4951</v>
      </c>
      <c r="F136" s="832" t="s">
        <v>4954</v>
      </c>
      <c r="G136" s="832" t="s">
        <v>843</v>
      </c>
      <c r="H136" s="849"/>
      <c r="I136" s="849"/>
      <c r="J136" s="832"/>
      <c r="K136" s="832"/>
      <c r="L136" s="849">
        <v>0.2</v>
      </c>
      <c r="M136" s="849">
        <v>10.82</v>
      </c>
      <c r="N136" s="832">
        <v>1</v>
      </c>
      <c r="O136" s="832">
        <v>54.1</v>
      </c>
      <c r="P136" s="849"/>
      <c r="Q136" s="849"/>
      <c r="R136" s="837"/>
      <c r="S136" s="850"/>
    </row>
    <row r="137" spans="1:19" ht="14.4" customHeight="1" x14ac:dyDescent="0.3">
      <c r="A137" s="831" t="s">
        <v>4949</v>
      </c>
      <c r="B137" s="832" t="s">
        <v>4950</v>
      </c>
      <c r="C137" s="832" t="s">
        <v>599</v>
      </c>
      <c r="D137" s="832" t="s">
        <v>4910</v>
      </c>
      <c r="E137" s="832" t="s">
        <v>4951</v>
      </c>
      <c r="F137" s="832" t="s">
        <v>4955</v>
      </c>
      <c r="G137" s="832" t="s">
        <v>3936</v>
      </c>
      <c r="H137" s="849">
        <v>2.3000000000000003</v>
      </c>
      <c r="I137" s="849">
        <v>347.40000000000003</v>
      </c>
      <c r="J137" s="832">
        <v>1.2459204533228134</v>
      </c>
      <c r="K137" s="832">
        <v>151.04347826086956</v>
      </c>
      <c r="L137" s="849">
        <v>4</v>
      </c>
      <c r="M137" s="849">
        <v>278.83</v>
      </c>
      <c r="N137" s="832">
        <v>1</v>
      </c>
      <c r="O137" s="832">
        <v>69.707499999999996</v>
      </c>
      <c r="P137" s="849"/>
      <c r="Q137" s="849"/>
      <c r="R137" s="837"/>
      <c r="S137" s="850"/>
    </row>
    <row r="138" spans="1:19" ht="14.4" customHeight="1" x14ac:dyDescent="0.3">
      <c r="A138" s="831" t="s">
        <v>4949</v>
      </c>
      <c r="B138" s="832" t="s">
        <v>4950</v>
      </c>
      <c r="C138" s="832" t="s">
        <v>599</v>
      </c>
      <c r="D138" s="832" t="s">
        <v>4910</v>
      </c>
      <c r="E138" s="832" t="s">
        <v>4951</v>
      </c>
      <c r="F138" s="832" t="s">
        <v>4956</v>
      </c>
      <c r="G138" s="832" t="s">
        <v>4957</v>
      </c>
      <c r="H138" s="849">
        <v>0.2</v>
      </c>
      <c r="I138" s="849">
        <v>50.71</v>
      </c>
      <c r="J138" s="832">
        <v>0.68955670383464773</v>
      </c>
      <c r="K138" s="832">
        <v>253.54999999999998</v>
      </c>
      <c r="L138" s="849">
        <v>0.2</v>
      </c>
      <c r="M138" s="849">
        <v>73.540000000000006</v>
      </c>
      <c r="N138" s="832">
        <v>1</v>
      </c>
      <c r="O138" s="832">
        <v>367.7</v>
      </c>
      <c r="P138" s="849"/>
      <c r="Q138" s="849"/>
      <c r="R138" s="837"/>
      <c r="S138" s="850"/>
    </row>
    <row r="139" spans="1:19" ht="14.4" customHeight="1" x14ac:dyDescent="0.3">
      <c r="A139" s="831" t="s">
        <v>4949</v>
      </c>
      <c r="B139" s="832" t="s">
        <v>4950</v>
      </c>
      <c r="C139" s="832" t="s">
        <v>599</v>
      </c>
      <c r="D139" s="832" t="s">
        <v>4910</v>
      </c>
      <c r="E139" s="832" t="s">
        <v>4951</v>
      </c>
      <c r="F139" s="832" t="s">
        <v>4963</v>
      </c>
      <c r="G139" s="832" t="s">
        <v>4964</v>
      </c>
      <c r="H139" s="849">
        <v>0.2</v>
      </c>
      <c r="I139" s="849">
        <v>42.01</v>
      </c>
      <c r="J139" s="832"/>
      <c r="K139" s="832">
        <v>210.04999999999998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4949</v>
      </c>
      <c r="B140" s="832" t="s">
        <v>4950</v>
      </c>
      <c r="C140" s="832" t="s">
        <v>599</v>
      </c>
      <c r="D140" s="832" t="s">
        <v>4910</v>
      </c>
      <c r="E140" s="832" t="s">
        <v>4932</v>
      </c>
      <c r="F140" s="832" t="s">
        <v>4984</v>
      </c>
      <c r="G140" s="832" t="s">
        <v>4985</v>
      </c>
      <c r="H140" s="849">
        <v>201</v>
      </c>
      <c r="I140" s="849">
        <v>16683</v>
      </c>
      <c r="J140" s="832">
        <v>0.41188524590163933</v>
      </c>
      <c r="K140" s="832">
        <v>83</v>
      </c>
      <c r="L140" s="849">
        <v>488</v>
      </c>
      <c r="M140" s="849">
        <v>40504</v>
      </c>
      <c r="N140" s="832">
        <v>1</v>
      </c>
      <c r="O140" s="832">
        <v>83</v>
      </c>
      <c r="P140" s="849"/>
      <c r="Q140" s="849"/>
      <c r="R140" s="837"/>
      <c r="S140" s="850"/>
    </row>
    <row r="141" spans="1:19" ht="14.4" customHeight="1" x14ac:dyDescent="0.3">
      <c r="A141" s="831" t="s">
        <v>4949</v>
      </c>
      <c r="B141" s="832" t="s">
        <v>4950</v>
      </c>
      <c r="C141" s="832" t="s">
        <v>599</v>
      </c>
      <c r="D141" s="832" t="s">
        <v>4910</v>
      </c>
      <c r="E141" s="832" t="s">
        <v>4932</v>
      </c>
      <c r="F141" s="832" t="s">
        <v>4947</v>
      </c>
      <c r="G141" s="832" t="s">
        <v>4948</v>
      </c>
      <c r="H141" s="849">
        <v>92</v>
      </c>
      <c r="I141" s="849">
        <v>3404</v>
      </c>
      <c r="J141" s="832">
        <v>0.63888888888888884</v>
      </c>
      <c r="K141" s="832">
        <v>37</v>
      </c>
      <c r="L141" s="849">
        <v>144</v>
      </c>
      <c r="M141" s="849">
        <v>5328</v>
      </c>
      <c r="N141" s="832">
        <v>1</v>
      </c>
      <c r="O141" s="832">
        <v>37</v>
      </c>
      <c r="P141" s="849"/>
      <c r="Q141" s="849"/>
      <c r="R141" s="837"/>
      <c r="S141" s="850"/>
    </row>
    <row r="142" spans="1:19" ht="14.4" customHeight="1" x14ac:dyDescent="0.3">
      <c r="A142" s="831" t="s">
        <v>4949</v>
      </c>
      <c r="B142" s="832" t="s">
        <v>4950</v>
      </c>
      <c r="C142" s="832" t="s">
        <v>599</v>
      </c>
      <c r="D142" s="832" t="s">
        <v>4910</v>
      </c>
      <c r="E142" s="832" t="s">
        <v>4932</v>
      </c>
      <c r="F142" s="832" t="s">
        <v>4933</v>
      </c>
      <c r="G142" s="832" t="s">
        <v>4934</v>
      </c>
      <c r="H142" s="849">
        <v>3</v>
      </c>
      <c r="I142" s="849">
        <v>753</v>
      </c>
      <c r="J142" s="832">
        <v>3.515406162464986E-2</v>
      </c>
      <c r="K142" s="832">
        <v>251</v>
      </c>
      <c r="L142" s="849">
        <v>85</v>
      </c>
      <c r="M142" s="849">
        <v>21420</v>
      </c>
      <c r="N142" s="832">
        <v>1</v>
      </c>
      <c r="O142" s="832">
        <v>252</v>
      </c>
      <c r="P142" s="849"/>
      <c r="Q142" s="849"/>
      <c r="R142" s="837"/>
      <c r="S142" s="850"/>
    </row>
    <row r="143" spans="1:19" ht="14.4" customHeight="1" x14ac:dyDescent="0.3">
      <c r="A143" s="831" t="s">
        <v>4949</v>
      </c>
      <c r="B143" s="832" t="s">
        <v>4950</v>
      </c>
      <c r="C143" s="832" t="s">
        <v>599</v>
      </c>
      <c r="D143" s="832" t="s">
        <v>4910</v>
      </c>
      <c r="E143" s="832" t="s">
        <v>4932</v>
      </c>
      <c r="F143" s="832" t="s">
        <v>5002</v>
      </c>
      <c r="G143" s="832" t="s">
        <v>5003</v>
      </c>
      <c r="H143" s="849">
        <v>382</v>
      </c>
      <c r="I143" s="849">
        <v>48132</v>
      </c>
      <c r="J143" s="832">
        <v>0.49155917767088453</v>
      </c>
      <c r="K143" s="832">
        <v>126</v>
      </c>
      <c r="L143" s="849">
        <v>771</v>
      </c>
      <c r="M143" s="849">
        <v>97917</v>
      </c>
      <c r="N143" s="832">
        <v>1</v>
      </c>
      <c r="O143" s="832">
        <v>127</v>
      </c>
      <c r="P143" s="849"/>
      <c r="Q143" s="849"/>
      <c r="R143" s="837"/>
      <c r="S143" s="850"/>
    </row>
    <row r="144" spans="1:19" ht="14.4" customHeight="1" x14ac:dyDescent="0.3">
      <c r="A144" s="831" t="s">
        <v>4949</v>
      </c>
      <c r="B144" s="832" t="s">
        <v>4950</v>
      </c>
      <c r="C144" s="832" t="s">
        <v>599</v>
      </c>
      <c r="D144" s="832" t="s">
        <v>4910</v>
      </c>
      <c r="E144" s="832" t="s">
        <v>4932</v>
      </c>
      <c r="F144" s="832" t="s">
        <v>5014</v>
      </c>
      <c r="G144" s="832" t="s">
        <v>5015</v>
      </c>
      <c r="H144" s="849">
        <v>3</v>
      </c>
      <c r="I144" s="849">
        <v>2037</v>
      </c>
      <c r="J144" s="832">
        <v>0.21397058823529411</v>
      </c>
      <c r="K144" s="832">
        <v>679</v>
      </c>
      <c r="L144" s="849">
        <v>14</v>
      </c>
      <c r="M144" s="849">
        <v>9520</v>
      </c>
      <c r="N144" s="832">
        <v>1</v>
      </c>
      <c r="O144" s="832">
        <v>680</v>
      </c>
      <c r="P144" s="849"/>
      <c r="Q144" s="849"/>
      <c r="R144" s="837"/>
      <c r="S144" s="850"/>
    </row>
    <row r="145" spans="1:19" ht="14.4" customHeight="1" x14ac:dyDescent="0.3">
      <c r="A145" s="831" t="s">
        <v>4949</v>
      </c>
      <c r="B145" s="832" t="s">
        <v>4950</v>
      </c>
      <c r="C145" s="832" t="s">
        <v>599</v>
      </c>
      <c r="D145" s="832" t="s">
        <v>4910</v>
      </c>
      <c r="E145" s="832" t="s">
        <v>4932</v>
      </c>
      <c r="F145" s="832" t="s">
        <v>5016</v>
      </c>
      <c r="G145" s="832" t="s">
        <v>5017</v>
      </c>
      <c r="H145" s="849">
        <v>5</v>
      </c>
      <c r="I145" s="849">
        <v>5140</v>
      </c>
      <c r="J145" s="832">
        <v>1.2463627546071776</v>
      </c>
      <c r="K145" s="832">
        <v>1028</v>
      </c>
      <c r="L145" s="849">
        <v>4</v>
      </c>
      <c r="M145" s="849">
        <v>4124</v>
      </c>
      <c r="N145" s="832">
        <v>1</v>
      </c>
      <c r="O145" s="832">
        <v>1031</v>
      </c>
      <c r="P145" s="849"/>
      <c r="Q145" s="849"/>
      <c r="R145" s="837"/>
      <c r="S145" s="850"/>
    </row>
    <row r="146" spans="1:19" ht="14.4" customHeight="1" x14ac:dyDescent="0.3">
      <c r="A146" s="831" t="s">
        <v>4949</v>
      </c>
      <c r="B146" s="832" t="s">
        <v>4950</v>
      </c>
      <c r="C146" s="832" t="s">
        <v>599</v>
      </c>
      <c r="D146" s="832" t="s">
        <v>4910</v>
      </c>
      <c r="E146" s="832" t="s">
        <v>4932</v>
      </c>
      <c r="F146" s="832" t="s">
        <v>5018</v>
      </c>
      <c r="G146" s="832" t="s">
        <v>5019</v>
      </c>
      <c r="H146" s="849">
        <v>374</v>
      </c>
      <c r="I146" s="849">
        <v>12466.67</v>
      </c>
      <c r="J146" s="832">
        <v>0.47948730769230768</v>
      </c>
      <c r="K146" s="832">
        <v>33.333342245989307</v>
      </c>
      <c r="L146" s="849">
        <v>780</v>
      </c>
      <c r="M146" s="849">
        <v>26000</v>
      </c>
      <c r="N146" s="832">
        <v>1</v>
      </c>
      <c r="O146" s="832">
        <v>33.333333333333336</v>
      </c>
      <c r="P146" s="849"/>
      <c r="Q146" s="849"/>
      <c r="R146" s="837"/>
      <c r="S146" s="850"/>
    </row>
    <row r="147" spans="1:19" ht="14.4" customHeight="1" x14ac:dyDescent="0.3">
      <c r="A147" s="831" t="s">
        <v>4949</v>
      </c>
      <c r="B147" s="832" t="s">
        <v>4950</v>
      </c>
      <c r="C147" s="832" t="s">
        <v>599</v>
      </c>
      <c r="D147" s="832" t="s">
        <v>4910</v>
      </c>
      <c r="E147" s="832" t="s">
        <v>4932</v>
      </c>
      <c r="F147" s="832" t="s">
        <v>5024</v>
      </c>
      <c r="G147" s="832" t="s">
        <v>5025</v>
      </c>
      <c r="H147" s="849">
        <v>25</v>
      </c>
      <c r="I147" s="849">
        <v>925</v>
      </c>
      <c r="J147" s="832">
        <v>0.40322580645161288</v>
      </c>
      <c r="K147" s="832">
        <v>37</v>
      </c>
      <c r="L147" s="849">
        <v>62</v>
      </c>
      <c r="M147" s="849">
        <v>2294</v>
      </c>
      <c r="N147" s="832">
        <v>1</v>
      </c>
      <c r="O147" s="832">
        <v>37</v>
      </c>
      <c r="P147" s="849"/>
      <c r="Q147" s="849"/>
      <c r="R147" s="837"/>
      <c r="S147" s="850"/>
    </row>
    <row r="148" spans="1:19" ht="14.4" customHeight="1" x14ac:dyDescent="0.3">
      <c r="A148" s="831" t="s">
        <v>4949</v>
      </c>
      <c r="B148" s="832" t="s">
        <v>4950</v>
      </c>
      <c r="C148" s="832" t="s">
        <v>599</v>
      </c>
      <c r="D148" s="832" t="s">
        <v>4910</v>
      </c>
      <c r="E148" s="832" t="s">
        <v>4932</v>
      </c>
      <c r="F148" s="832" t="s">
        <v>5026</v>
      </c>
      <c r="G148" s="832" t="s">
        <v>5027</v>
      </c>
      <c r="H148" s="849"/>
      <c r="I148" s="849"/>
      <c r="J148" s="832"/>
      <c r="K148" s="832"/>
      <c r="L148" s="849">
        <v>1</v>
      </c>
      <c r="M148" s="849">
        <v>58</v>
      </c>
      <c r="N148" s="832">
        <v>1</v>
      </c>
      <c r="O148" s="832">
        <v>58</v>
      </c>
      <c r="P148" s="849"/>
      <c r="Q148" s="849"/>
      <c r="R148" s="837"/>
      <c r="S148" s="850"/>
    </row>
    <row r="149" spans="1:19" ht="14.4" customHeight="1" x14ac:dyDescent="0.3">
      <c r="A149" s="831" t="s">
        <v>4949</v>
      </c>
      <c r="B149" s="832" t="s">
        <v>4950</v>
      </c>
      <c r="C149" s="832" t="s">
        <v>599</v>
      </c>
      <c r="D149" s="832" t="s">
        <v>4910</v>
      </c>
      <c r="E149" s="832" t="s">
        <v>4932</v>
      </c>
      <c r="F149" s="832" t="s">
        <v>4936</v>
      </c>
      <c r="G149" s="832" t="s">
        <v>4937</v>
      </c>
      <c r="H149" s="849">
        <v>14</v>
      </c>
      <c r="I149" s="849">
        <v>1204</v>
      </c>
      <c r="J149" s="832">
        <v>0.46666666666666667</v>
      </c>
      <c r="K149" s="832">
        <v>86</v>
      </c>
      <c r="L149" s="849">
        <v>30</v>
      </c>
      <c r="M149" s="849">
        <v>2580</v>
      </c>
      <c r="N149" s="832">
        <v>1</v>
      </c>
      <c r="O149" s="832">
        <v>86</v>
      </c>
      <c r="P149" s="849"/>
      <c r="Q149" s="849"/>
      <c r="R149" s="837"/>
      <c r="S149" s="850"/>
    </row>
    <row r="150" spans="1:19" ht="14.4" customHeight="1" x14ac:dyDescent="0.3">
      <c r="A150" s="831" t="s">
        <v>4949</v>
      </c>
      <c r="B150" s="832" t="s">
        <v>4950</v>
      </c>
      <c r="C150" s="832" t="s">
        <v>599</v>
      </c>
      <c r="D150" s="832" t="s">
        <v>4910</v>
      </c>
      <c r="E150" s="832" t="s">
        <v>4932</v>
      </c>
      <c r="F150" s="832" t="s">
        <v>5028</v>
      </c>
      <c r="G150" s="832" t="s">
        <v>5029</v>
      </c>
      <c r="H150" s="849"/>
      <c r="I150" s="849"/>
      <c r="J150" s="832"/>
      <c r="K150" s="832"/>
      <c r="L150" s="849">
        <v>1</v>
      </c>
      <c r="M150" s="849">
        <v>32</v>
      </c>
      <c r="N150" s="832">
        <v>1</v>
      </c>
      <c r="O150" s="832">
        <v>32</v>
      </c>
      <c r="P150" s="849"/>
      <c r="Q150" s="849"/>
      <c r="R150" s="837"/>
      <c r="S150" s="850"/>
    </row>
    <row r="151" spans="1:19" ht="14.4" customHeight="1" x14ac:dyDescent="0.3">
      <c r="A151" s="831" t="s">
        <v>4949</v>
      </c>
      <c r="B151" s="832" t="s">
        <v>4950</v>
      </c>
      <c r="C151" s="832" t="s">
        <v>599</v>
      </c>
      <c r="D151" s="832" t="s">
        <v>4910</v>
      </c>
      <c r="E151" s="832" t="s">
        <v>4932</v>
      </c>
      <c r="F151" s="832" t="s">
        <v>5032</v>
      </c>
      <c r="G151" s="832" t="s">
        <v>5033</v>
      </c>
      <c r="H151" s="849"/>
      <c r="I151" s="849"/>
      <c r="J151" s="832"/>
      <c r="K151" s="832"/>
      <c r="L151" s="849">
        <v>255</v>
      </c>
      <c r="M151" s="849">
        <v>56865</v>
      </c>
      <c r="N151" s="832">
        <v>1</v>
      </c>
      <c r="O151" s="832">
        <v>223</v>
      </c>
      <c r="P151" s="849"/>
      <c r="Q151" s="849"/>
      <c r="R151" s="837"/>
      <c r="S151" s="850"/>
    </row>
    <row r="152" spans="1:19" ht="14.4" customHeight="1" x14ac:dyDescent="0.3">
      <c r="A152" s="831" t="s">
        <v>4949</v>
      </c>
      <c r="B152" s="832" t="s">
        <v>4950</v>
      </c>
      <c r="C152" s="832" t="s">
        <v>599</v>
      </c>
      <c r="D152" s="832" t="s">
        <v>4910</v>
      </c>
      <c r="E152" s="832" t="s">
        <v>4932</v>
      </c>
      <c r="F152" s="832" t="s">
        <v>5038</v>
      </c>
      <c r="G152" s="832" t="s">
        <v>5039</v>
      </c>
      <c r="H152" s="849"/>
      <c r="I152" s="849"/>
      <c r="J152" s="832"/>
      <c r="K152" s="832"/>
      <c r="L152" s="849">
        <v>2</v>
      </c>
      <c r="M152" s="849">
        <v>2128</v>
      </c>
      <c r="N152" s="832">
        <v>1</v>
      </c>
      <c r="O152" s="832">
        <v>1064</v>
      </c>
      <c r="P152" s="849"/>
      <c r="Q152" s="849"/>
      <c r="R152" s="837"/>
      <c r="S152" s="850"/>
    </row>
    <row r="153" spans="1:19" ht="14.4" customHeight="1" x14ac:dyDescent="0.3">
      <c r="A153" s="831" t="s">
        <v>4949</v>
      </c>
      <c r="B153" s="832" t="s">
        <v>4950</v>
      </c>
      <c r="C153" s="832" t="s">
        <v>599</v>
      </c>
      <c r="D153" s="832" t="s">
        <v>4910</v>
      </c>
      <c r="E153" s="832" t="s">
        <v>4932</v>
      </c>
      <c r="F153" s="832" t="s">
        <v>5044</v>
      </c>
      <c r="G153" s="832" t="s">
        <v>5045</v>
      </c>
      <c r="H153" s="849">
        <v>2</v>
      </c>
      <c r="I153" s="849">
        <v>118</v>
      </c>
      <c r="J153" s="832">
        <v>2</v>
      </c>
      <c r="K153" s="832">
        <v>59</v>
      </c>
      <c r="L153" s="849">
        <v>1</v>
      </c>
      <c r="M153" s="849">
        <v>59</v>
      </c>
      <c r="N153" s="832">
        <v>1</v>
      </c>
      <c r="O153" s="832">
        <v>59</v>
      </c>
      <c r="P153" s="849"/>
      <c r="Q153" s="849"/>
      <c r="R153" s="837"/>
      <c r="S153" s="850"/>
    </row>
    <row r="154" spans="1:19" ht="14.4" customHeight="1" x14ac:dyDescent="0.3">
      <c r="A154" s="831" t="s">
        <v>4949</v>
      </c>
      <c r="B154" s="832" t="s">
        <v>4950</v>
      </c>
      <c r="C154" s="832" t="s">
        <v>599</v>
      </c>
      <c r="D154" s="832" t="s">
        <v>4910</v>
      </c>
      <c r="E154" s="832" t="s">
        <v>4932</v>
      </c>
      <c r="F154" s="832" t="s">
        <v>5046</v>
      </c>
      <c r="G154" s="832" t="s">
        <v>5047</v>
      </c>
      <c r="H154" s="849"/>
      <c r="I154" s="849"/>
      <c r="J154" s="832"/>
      <c r="K154" s="832"/>
      <c r="L154" s="849">
        <v>5</v>
      </c>
      <c r="M154" s="849">
        <v>580</v>
      </c>
      <c r="N154" s="832">
        <v>1</v>
      </c>
      <c r="O154" s="832">
        <v>116</v>
      </c>
      <c r="P154" s="849"/>
      <c r="Q154" s="849"/>
      <c r="R154" s="837"/>
      <c r="S154" s="850"/>
    </row>
    <row r="155" spans="1:19" ht="14.4" customHeight="1" x14ac:dyDescent="0.3">
      <c r="A155" s="831" t="s">
        <v>4949</v>
      </c>
      <c r="B155" s="832" t="s">
        <v>4950</v>
      </c>
      <c r="C155" s="832" t="s">
        <v>599</v>
      </c>
      <c r="D155" s="832" t="s">
        <v>4910</v>
      </c>
      <c r="E155" s="832" t="s">
        <v>4932</v>
      </c>
      <c r="F155" s="832" t="s">
        <v>5048</v>
      </c>
      <c r="G155" s="832" t="s">
        <v>5049</v>
      </c>
      <c r="H155" s="849"/>
      <c r="I155" s="849"/>
      <c r="J155" s="832"/>
      <c r="K155" s="832"/>
      <c r="L155" s="849">
        <v>1</v>
      </c>
      <c r="M155" s="849">
        <v>91</v>
      </c>
      <c r="N155" s="832">
        <v>1</v>
      </c>
      <c r="O155" s="832">
        <v>91</v>
      </c>
      <c r="P155" s="849"/>
      <c r="Q155" s="849"/>
      <c r="R155" s="837"/>
      <c r="S155" s="850"/>
    </row>
    <row r="156" spans="1:19" ht="14.4" customHeight="1" x14ac:dyDescent="0.3">
      <c r="A156" s="831" t="s">
        <v>4949</v>
      </c>
      <c r="B156" s="832" t="s">
        <v>4950</v>
      </c>
      <c r="C156" s="832" t="s">
        <v>599</v>
      </c>
      <c r="D156" s="832" t="s">
        <v>4910</v>
      </c>
      <c r="E156" s="832" t="s">
        <v>4932</v>
      </c>
      <c r="F156" s="832" t="s">
        <v>5050</v>
      </c>
      <c r="G156" s="832" t="s">
        <v>5051</v>
      </c>
      <c r="H156" s="849"/>
      <c r="I156" s="849"/>
      <c r="J156" s="832"/>
      <c r="K156" s="832"/>
      <c r="L156" s="849">
        <v>1</v>
      </c>
      <c r="M156" s="849">
        <v>375</v>
      </c>
      <c r="N156" s="832">
        <v>1</v>
      </c>
      <c r="O156" s="832">
        <v>375</v>
      </c>
      <c r="P156" s="849"/>
      <c r="Q156" s="849"/>
      <c r="R156" s="837"/>
      <c r="S156" s="850"/>
    </row>
    <row r="157" spans="1:19" ht="14.4" customHeight="1" x14ac:dyDescent="0.3">
      <c r="A157" s="831" t="s">
        <v>4949</v>
      </c>
      <c r="B157" s="832" t="s">
        <v>4950</v>
      </c>
      <c r="C157" s="832" t="s">
        <v>599</v>
      </c>
      <c r="D157" s="832" t="s">
        <v>4910</v>
      </c>
      <c r="E157" s="832" t="s">
        <v>4932</v>
      </c>
      <c r="F157" s="832" t="s">
        <v>5058</v>
      </c>
      <c r="G157" s="832" t="s">
        <v>5059</v>
      </c>
      <c r="H157" s="849">
        <v>1</v>
      </c>
      <c r="I157" s="849">
        <v>500</v>
      </c>
      <c r="J157" s="832"/>
      <c r="K157" s="832">
        <v>500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" customHeight="1" x14ac:dyDescent="0.3">
      <c r="A158" s="831" t="s">
        <v>4949</v>
      </c>
      <c r="B158" s="832" t="s">
        <v>4950</v>
      </c>
      <c r="C158" s="832" t="s">
        <v>599</v>
      </c>
      <c r="D158" s="832" t="s">
        <v>4910</v>
      </c>
      <c r="E158" s="832" t="s">
        <v>4932</v>
      </c>
      <c r="F158" s="832" t="s">
        <v>5064</v>
      </c>
      <c r="G158" s="832" t="s">
        <v>5065</v>
      </c>
      <c r="H158" s="849">
        <v>3</v>
      </c>
      <c r="I158" s="849">
        <v>360</v>
      </c>
      <c r="J158" s="832">
        <v>0.22099447513812154</v>
      </c>
      <c r="K158" s="832">
        <v>120</v>
      </c>
      <c r="L158" s="849">
        <v>9</v>
      </c>
      <c r="M158" s="849">
        <v>1629</v>
      </c>
      <c r="N158" s="832">
        <v>1</v>
      </c>
      <c r="O158" s="832">
        <v>181</v>
      </c>
      <c r="P158" s="849"/>
      <c r="Q158" s="849"/>
      <c r="R158" s="837"/>
      <c r="S158" s="850"/>
    </row>
    <row r="159" spans="1:19" ht="14.4" customHeight="1" x14ac:dyDescent="0.3">
      <c r="A159" s="831" t="s">
        <v>4949</v>
      </c>
      <c r="B159" s="832" t="s">
        <v>4950</v>
      </c>
      <c r="C159" s="832" t="s">
        <v>599</v>
      </c>
      <c r="D159" s="832" t="s">
        <v>4910</v>
      </c>
      <c r="E159" s="832" t="s">
        <v>4932</v>
      </c>
      <c r="F159" s="832" t="s">
        <v>5076</v>
      </c>
      <c r="G159" s="832" t="s">
        <v>5077</v>
      </c>
      <c r="H159" s="849"/>
      <c r="I159" s="849"/>
      <c r="J159" s="832"/>
      <c r="K159" s="832"/>
      <c r="L159" s="849">
        <v>2</v>
      </c>
      <c r="M159" s="849">
        <v>200</v>
      </c>
      <c r="N159" s="832">
        <v>1</v>
      </c>
      <c r="O159" s="832">
        <v>100</v>
      </c>
      <c r="P159" s="849"/>
      <c r="Q159" s="849"/>
      <c r="R159" s="837"/>
      <c r="S159" s="850"/>
    </row>
    <row r="160" spans="1:19" ht="14.4" customHeight="1" x14ac:dyDescent="0.3">
      <c r="A160" s="831" t="s">
        <v>4949</v>
      </c>
      <c r="B160" s="832" t="s">
        <v>4950</v>
      </c>
      <c r="C160" s="832" t="s">
        <v>599</v>
      </c>
      <c r="D160" s="832" t="s">
        <v>4911</v>
      </c>
      <c r="E160" s="832" t="s">
        <v>4932</v>
      </c>
      <c r="F160" s="832" t="s">
        <v>4947</v>
      </c>
      <c r="G160" s="832" t="s">
        <v>4948</v>
      </c>
      <c r="H160" s="849">
        <v>5</v>
      </c>
      <c r="I160" s="849">
        <v>185</v>
      </c>
      <c r="J160" s="832"/>
      <c r="K160" s="832">
        <v>37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" customHeight="1" x14ac:dyDescent="0.3">
      <c r="A161" s="831" t="s">
        <v>4949</v>
      </c>
      <c r="B161" s="832" t="s">
        <v>4950</v>
      </c>
      <c r="C161" s="832" t="s">
        <v>599</v>
      </c>
      <c r="D161" s="832" t="s">
        <v>4911</v>
      </c>
      <c r="E161" s="832" t="s">
        <v>4932</v>
      </c>
      <c r="F161" s="832" t="s">
        <v>4933</v>
      </c>
      <c r="G161" s="832" t="s">
        <v>4934</v>
      </c>
      <c r="H161" s="849">
        <v>1</v>
      </c>
      <c r="I161" s="849">
        <v>251</v>
      </c>
      <c r="J161" s="832"/>
      <c r="K161" s="832">
        <v>251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" customHeight="1" x14ac:dyDescent="0.3">
      <c r="A162" s="831" t="s">
        <v>4949</v>
      </c>
      <c r="B162" s="832" t="s">
        <v>4950</v>
      </c>
      <c r="C162" s="832" t="s">
        <v>599</v>
      </c>
      <c r="D162" s="832" t="s">
        <v>4911</v>
      </c>
      <c r="E162" s="832" t="s">
        <v>4932</v>
      </c>
      <c r="F162" s="832" t="s">
        <v>5002</v>
      </c>
      <c r="G162" s="832" t="s">
        <v>5003</v>
      </c>
      <c r="H162" s="849">
        <v>1</v>
      </c>
      <c r="I162" s="849">
        <v>126</v>
      </c>
      <c r="J162" s="832"/>
      <c r="K162" s="832">
        <v>126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4949</v>
      </c>
      <c r="B163" s="832" t="s">
        <v>4950</v>
      </c>
      <c r="C163" s="832" t="s">
        <v>599</v>
      </c>
      <c r="D163" s="832" t="s">
        <v>4911</v>
      </c>
      <c r="E163" s="832" t="s">
        <v>4932</v>
      </c>
      <c r="F163" s="832" t="s">
        <v>5018</v>
      </c>
      <c r="G163" s="832" t="s">
        <v>5019</v>
      </c>
      <c r="H163" s="849">
        <v>2</v>
      </c>
      <c r="I163" s="849">
        <v>66.66</v>
      </c>
      <c r="J163" s="832"/>
      <c r="K163" s="832">
        <v>33.33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" customHeight="1" x14ac:dyDescent="0.3">
      <c r="A164" s="831" t="s">
        <v>4949</v>
      </c>
      <c r="B164" s="832" t="s">
        <v>4950</v>
      </c>
      <c r="C164" s="832" t="s">
        <v>599</v>
      </c>
      <c r="D164" s="832" t="s">
        <v>2070</v>
      </c>
      <c r="E164" s="832" t="s">
        <v>4951</v>
      </c>
      <c r="F164" s="832" t="s">
        <v>4955</v>
      </c>
      <c r="G164" s="832" t="s">
        <v>3936</v>
      </c>
      <c r="H164" s="849">
        <v>0.1</v>
      </c>
      <c r="I164" s="849">
        <v>15.1</v>
      </c>
      <c r="J164" s="832">
        <v>1.0832137733142038</v>
      </c>
      <c r="K164" s="832">
        <v>151</v>
      </c>
      <c r="L164" s="849">
        <v>0.2</v>
      </c>
      <c r="M164" s="849">
        <v>13.94</v>
      </c>
      <c r="N164" s="832">
        <v>1</v>
      </c>
      <c r="O164" s="832">
        <v>69.699999999999989</v>
      </c>
      <c r="P164" s="849">
        <v>0.2</v>
      </c>
      <c r="Q164" s="849">
        <v>13.94</v>
      </c>
      <c r="R164" s="837">
        <v>1</v>
      </c>
      <c r="S164" s="850">
        <v>69.699999999999989</v>
      </c>
    </row>
    <row r="165" spans="1:19" ht="14.4" customHeight="1" x14ac:dyDescent="0.3">
      <c r="A165" s="831" t="s">
        <v>4949</v>
      </c>
      <c r="B165" s="832" t="s">
        <v>4950</v>
      </c>
      <c r="C165" s="832" t="s">
        <v>599</v>
      </c>
      <c r="D165" s="832" t="s">
        <v>2070</v>
      </c>
      <c r="E165" s="832" t="s">
        <v>4932</v>
      </c>
      <c r="F165" s="832" t="s">
        <v>4984</v>
      </c>
      <c r="G165" s="832" t="s">
        <v>4985</v>
      </c>
      <c r="H165" s="849">
        <v>2</v>
      </c>
      <c r="I165" s="849">
        <v>166</v>
      </c>
      <c r="J165" s="832">
        <v>0.2857142857142857</v>
      </c>
      <c r="K165" s="832">
        <v>83</v>
      </c>
      <c r="L165" s="849">
        <v>7</v>
      </c>
      <c r="M165" s="849">
        <v>581</v>
      </c>
      <c r="N165" s="832">
        <v>1</v>
      </c>
      <c r="O165" s="832">
        <v>83</v>
      </c>
      <c r="P165" s="849">
        <v>8</v>
      </c>
      <c r="Q165" s="849">
        <v>672</v>
      </c>
      <c r="R165" s="837">
        <v>1.1566265060240963</v>
      </c>
      <c r="S165" s="850">
        <v>84</v>
      </c>
    </row>
    <row r="166" spans="1:19" ht="14.4" customHeight="1" x14ac:dyDescent="0.3">
      <c r="A166" s="831" t="s">
        <v>4949</v>
      </c>
      <c r="B166" s="832" t="s">
        <v>4950</v>
      </c>
      <c r="C166" s="832" t="s">
        <v>599</v>
      </c>
      <c r="D166" s="832" t="s">
        <v>2070</v>
      </c>
      <c r="E166" s="832" t="s">
        <v>4932</v>
      </c>
      <c r="F166" s="832" t="s">
        <v>4947</v>
      </c>
      <c r="G166" s="832" t="s">
        <v>4948</v>
      </c>
      <c r="H166" s="849">
        <v>10</v>
      </c>
      <c r="I166" s="849">
        <v>370</v>
      </c>
      <c r="J166" s="832">
        <v>0.45454545454545453</v>
      </c>
      <c r="K166" s="832">
        <v>37</v>
      </c>
      <c r="L166" s="849">
        <v>22</v>
      </c>
      <c r="M166" s="849">
        <v>814</v>
      </c>
      <c r="N166" s="832">
        <v>1</v>
      </c>
      <c r="O166" s="832">
        <v>37</v>
      </c>
      <c r="P166" s="849">
        <v>18</v>
      </c>
      <c r="Q166" s="849">
        <v>684</v>
      </c>
      <c r="R166" s="837">
        <v>0.84029484029484025</v>
      </c>
      <c r="S166" s="850">
        <v>38</v>
      </c>
    </row>
    <row r="167" spans="1:19" ht="14.4" customHeight="1" x14ac:dyDescent="0.3">
      <c r="A167" s="831" t="s">
        <v>4949</v>
      </c>
      <c r="B167" s="832" t="s">
        <v>4950</v>
      </c>
      <c r="C167" s="832" t="s">
        <v>599</v>
      </c>
      <c r="D167" s="832" t="s">
        <v>2070</v>
      </c>
      <c r="E167" s="832" t="s">
        <v>4932</v>
      </c>
      <c r="F167" s="832" t="s">
        <v>4933</v>
      </c>
      <c r="G167" s="832" t="s">
        <v>4934</v>
      </c>
      <c r="H167" s="849">
        <v>110</v>
      </c>
      <c r="I167" s="849">
        <v>27610</v>
      </c>
      <c r="J167" s="832">
        <v>1.2593504834884146</v>
      </c>
      <c r="K167" s="832">
        <v>251</v>
      </c>
      <c r="L167" s="849">
        <v>87</v>
      </c>
      <c r="M167" s="849">
        <v>21924</v>
      </c>
      <c r="N167" s="832">
        <v>1</v>
      </c>
      <c r="O167" s="832">
        <v>252</v>
      </c>
      <c r="P167" s="849">
        <v>65</v>
      </c>
      <c r="Q167" s="849">
        <v>16510</v>
      </c>
      <c r="R167" s="837">
        <v>0.75305601167670133</v>
      </c>
      <c r="S167" s="850">
        <v>254</v>
      </c>
    </row>
    <row r="168" spans="1:19" ht="14.4" customHeight="1" x14ac:dyDescent="0.3">
      <c r="A168" s="831" t="s">
        <v>4949</v>
      </c>
      <c r="B168" s="832" t="s">
        <v>4950</v>
      </c>
      <c r="C168" s="832" t="s">
        <v>599</v>
      </c>
      <c r="D168" s="832" t="s">
        <v>2070</v>
      </c>
      <c r="E168" s="832" t="s">
        <v>4932</v>
      </c>
      <c r="F168" s="832" t="s">
        <v>5002</v>
      </c>
      <c r="G168" s="832" t="s">
        <v>5003</v>
      </c>
      <c r="H168" s="849">
        <v>45</v>
      </c>
      <c r="I168" s="849">
        <v>5670</v>
      </c>
      <c r="J168" s="832">
        <v>0.7318962178907964</v>
      </c>
      <c r="K168" s="832">
        <v>126</v>
      </c>
      <c r="L168" s="849">
        <v>61</v>
      </c>
      <c r="M168" s="849">
        <v>7747</v>
      </c>
      <c r="N168" s="832">
        <v>1</v>
      </c>
      <c r="O168" s="832">
        <v>127</v>
      </c>
      <c r="P168" s="849">
        <v>100</v>
      </c>
      <c r="Q168" s="849">
        <v>12600</v>
      </c>
      <c r="R168" s="837">
        <v>1.6264360397573254</v>
      </c>
      <c r="S168" s="850">
        <v>126</v>
      </c>
    </row>
    <row r="169" spans="1:19" ht="14.4" customHeight="1" x14ac:dyDescent="0.3">
      <c r="A169" s="831" t="s">
        <v>4949</v>
      </c>
      <c r="B169" s="832" t="s">
        <v>4950</v>
      </c>
      <c r="C169" s="832" t="s">
        <v>599</v>
      </c>
      <c r="D169" s="832" t="s">
        <v>2070</v>
      </c>
      <c r="E169" s="832" t="s">
        <v>4932</v>
      </c>
      <c r="F169" s="832" t="s">
        <v>5014</v>
      </c>
      <c r="G169" s="832" t="s">
        <v>5015</v>
      </c>
      <c r="H169" s="849"/>
      <c r="I169" s="849"/>
      <c r="J169" s="832"/>
      <c r="K169" s="832"/>
      <c r="L169" s="849">
        <v>1</v>
      </c>
      <c r="M169" s="849">
        <v>680</v>
      </c>
      <c r="N169" s="832">
        <v>1</v>
      </c>
      <c r="O169" s="832">
        <v>680</v>
      </c>
      <c r="P169" s="849">
        <v>1</v>
      </c>
      <c r="Q169" s="849">
        <v>685</v>
      </c>
      <c r="R169" s="837">
        <v>1.0073529411764706</v>
      </c>
      <c r="S169" s="850">
        <v>685</v>
      </c>
    </row>
    <row r="170" spans="1:19" ht="14.4" customHeight="1" x14ac:dyDescent="0.3">
      <c r="A170" s="831" t="s">
        <v>4949</v>
      </c>
      <c r="B170" s="832" t="s">
        <v>4950</v>
      </c>
      <c r="C170" s="832" t="s">
        <v>599</v>
      </c>
      <c r="D170" s="832" t="s">
        <v>2070</v>
      </c>
      <c r="E170" s="832" t="s">
        <v>4932</v>
      </c>
      <c r="F170" s="832" t="s">
        <v>5018</v>
      </c>
      <c r="G170" s="832" t="s">
        <v>5019</v>
      </c>
      <c r="H170" s="849">
        <v>153</v>
      </c>
      <c r="I170" s="849">
        <v>5099.99</v>
      </c>
      <c r="J170" s="832">
        <v>1.0624979166666666</v>
      </c>
      <c r="K170" s="832">
        <v>33.333267973856209</v>
      </c>
      <c r="L170" s="849">
        <v>144</v>
      </c>
      <c r="M170" s="849">
        <v>4800</v>
      </c>
      <c r="N170" s="832">
        <v>1</v>
      </c>
      <c r="O170" s="832">
        <v>33.333333333333336</v>
      </c>
      <c r="P170" s="849">
        <v>160</v>
      </c>
      <c r="Q170" s="849">
        <v>5333.34</v>
      </c>
      <c r="R170" s="837">
        <v>1.1111124999999999</v>
      </c>
      <c r="S170" s="850">
        <v>33.333375000000004</v>
      </c>
    </row>
    <row r="171" spans="1:19" ht="14.4" customHeight="1" x14ac:dyDescent="0.3">
      <c r="A171" s="831" t="s">
        <v>4949</v>
      </c>
      <c r="B171" s="832" t="s">
        <v>4950</v>
      </c>
      <c r="C171" s="832" t="s">
        <v>599</v>
      </c>
      <c r="D171" s="832" t="s">
        <v>2070</v>
      </c>
      <c r="E171" s="832" t="s">
        <v>4932</v>
      </c>
      <c r="F171" s="832" t="s">
        <v>4936</v>
      </c>
      <c r="G171" s="832" t="s">
        <v>4937</v>
      </c>
      <c r="H171" s="849">
        <v>1</v>
      </c>
      <c r="I171" s="849">
        <v>86</v>
      </c>
      <c r="J171" s="832">
        <v>0.33333333333333331</v>
      </c>
      <c r="K171" s="832">
        <v>86</v>
      </c>
      <c r="L171" s="849">
        <v>3</v>
      </c>
      <c r="M171" s="849">
        <v>258</v>
      </c>
      <c r="N171" s="832">
        <v>1</v>
      </c>
      <c r="O171" s="832">
        <v>86</v>
      </c>
      <c r="P171" s="849">
        <v>2</v>
      </c>
      <c r="Q171" s="849">
        <v>174</v>
      </c>
      <c r="R171" s="837">
        <v>0.67441860465116277</v>
      </c>
      <c r="S171" s="850">
        <v>87</v>
      </c>
    </row>
    <row r="172" spans="1:19" ht="14.4" customHeight="1" x14ac:dyDescent="0.3">
      <c r="A172" s="831" t="s">
        <v>4949</v>
      </c>
      <c r="B172" s="832" t="s">
        <v>4950</v>
      </c>
      <c r="C172" s="832" t="s">
        <v>599</v>
      </c>
      <c r="D172" s="832" t="s">
        <v>2070</v>
      </c>
      <c r="E172" s="832" t="s">
        <v>4932</v>
      </c>
      <c r="F172" s="832" t="s">
        <v>5038</v>
      </c>
      <c r="G172" s="832" t="s">
        <v>5039</v>
      </c>
      <c r="H172" s="849">
        <v>1</v>
      </c>
      <c r="I172" s="849">
        <v>1063</v>
      </c>
      <c r="J172" s="832"/>
      <c r="K172" s="832">
        <v>1063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 t="s">
        <v>4949</v>
      </c>
      <c r="B173" s="832" t="s">
        <v>4950</v>
      </c>
      <c r="C173" s="832" t="s">
        <v>599</v>
      </c>
      <c r="D173" s="832" t="s">
        <v>2070</v>
      </c>
      <c r="E173" s="832" t="s">
        <v>4932</v>
      </c>
      <c r="F173" s="832" t="s">
        <v>5046</v>
      </c>
      <c r="G173" s="832" t="s">
        <v>5047</v>
      </c>
      <c r="H173" s="849">
        <v>11</v>
      </c>
      <c r="I173" s="849">
        <v>1276</v>
      </c>
      <c r="J173" s="832">
        <v>0.7857142857142857</v>
      </c>
      <c r="K173" s="832">
        <v>116</v>
      </c>
      <c r="L173" s="849">
        <v>14</v>
      </c>
      <c r="M173" s="849">
        <v>1624</v>
      </c>
      <c r="N173" s="832">
        <v>1</v>
      </c>
      <c r="O173" s="832">
        <v>116</v>
      </c>
      <c r="P173" s="849">
        <v>16</v>
      </c>
      <c r="Q173" s="849">
        <v>1856</v>
      </c>
      <c r="R173" s="837">
        <v>1.1428571428571428</v>
      </c>
      <c r="S173" s="850">
        <v>116</v>
      </c>
    </row>
    <row r="174" spans="1:19" ht="14.4" customHeight="1" x14ac:dyDescent="0.3">
      <c r="A174" s="831" t="s">
        <v>4949</v>
      </c>
      <c r="B174" s="832" t="s">
        <v>4950</v>
      </c>
      <c r="C174" s="832" t="s">
        <v>599</v>
      </c>
      <c r="D174" s="832" t="s">
        <v>2070</v>
      </c>
      <c r="E174" s="832" t="s">
        <v>4932</v>
      </c>
      <c r="F174" s="832" t="s">
        <v>5050</v>
      </c>
      <c r="G174" s="832" t="s">
        <v>5051</v>
      </c>
      <c r="H174" s="849"/>
      <c r="I174" s="849"/>
      <c r="J174" s="832"/>
      <c r="K174" s="832"/>
      <c r="L174" s="849">
        <v>1</v>
      </c>
      <c r="M174" s="849">
        <v>375</v>
      </c>
      <c r="N174" s="832">
        <v>1</v>
      </c>
      <c r="O174" s="832">
        <v>375</v>
      </c>
      <c r="P174" s="849">
        <v>1</v>
      </c>
      <c r="Q174" s="849">
        <v>376</v>
      </c>
      <c r="R174" s="837">
        <v>1.0026666666666666</v>
      </c>
      <c r="S174" s="850">
        <v>376</v>
      </c>
    </row>
    <row r="175" spans="1:19" ht="14.4" customHeight="1" x14ac:dyDescent="0.3">
      <c r="A175" s="831" t="s">
        <v>4949</v>
      </c>
      <c r="B175" s="832" t="s">
        <v>4950</v>
      </c>
      <c r="C175" s="832" t="s">
        <v>599</v>
      </c>
      <c r="D175" s="832" t="s">
        <v>4913</v>
      </c>
      <c r="E175" s="832" t="s">
        <v>4932</v>
      </c>
      <c r="F175" s="832" t="s">
        <v>4947</v>
      </c>
      <c r="G175" s="832" t="s">
        <v>4948</v>
      </c>
      <c r="H175" s="849"/>
      <c r="I175" s="849"/>
      <c r="J175" s="832"/>
      <c r="K175" s="832"/>
      <c r="L175" s="849">
        <v>3</v>
      </c>
      <c r="M175" s="849">
        <v>111</v>
      </c>
      <c r="N175" s="832">
        <v>1</v>
      </c>
      <c r="O175" s="832">
        <v>37</v>
      </c>
      <c r="P175" s="849"/>
      <c r="Q175" s="849"/>
      <c r="R175" s="837"/>
      <c r="S175" s="850"/>
    </row>
    <row r="176" spans="1:19" ht="14.4" customHeight="1" x14ac:dyDescent="0.3">
      <c r="A176" s="831" t="s">
        <v>4949</v>
      </c>
      <c r="B176" s="832" t="s">
        <v>4950</v>
      </c>
      <c r="C176" s="832" t="s">
        <v>599</v>
      </c>
      <c r="D176" s="832" t="s">
        <v>2071</v>
      </c>
      <c r="E176" s="832" t="s">
        <v>4951</v>
      </c>
      <c r="F176" s="832" t="s">
        <v>4955</v>
      </c>
      <c r="G176" s="832" t="s">
        <v>3936</v>
      </c>
      <c r="H176" s="849">
        <v>0.90000000000000013</v>
      </c>
      <c r="I176" s="849">
        <v>135.89999999999998</v>
      </c>
      <c r="J176" s="832">
        <v>9.7489239598278328</v>
      </c>
      <c r="K176" s="832">
        <v>150.99999999999994</v>
      </c>
      <c r="L176" s="849">
        <v>0.2</v>
      </c>
      <c r="M176" s="849">
        <v>13.94</v>
      </c>
      <c r="N176" s="832">
        <v>1</v>
      </c>
      <c r="O176" s="832">
        <v>69.699999999999989</v>
      </c>
      <c r="P176" s="849">
        <v>0.60000000000000009</v>
      </c>
      <c r="Q176" s="849">
        <v>41.82</v>
      </c>
      <c r="R176" s="837">
        <v>3</v>
      </c>
      <c r="S176" s="850">
        <v>69.699999999999989</v>
      </c>
    </row>
    <row r="177" spans="1:19" ht="14.4" customHeight="1" x14ac:dyDescent="0.3">
      <c r="A177" s="831" t="s">
        <v>4949</v>
      </c>
      <c r="B177" s="832" t="s">
        <v>4950</v>
      </c>
      <c r="C177" s="832" t="s">
        <v>599</v>
      </c>
      <c r="D177" s="832" t="s">
        <v>2071</v>
      </c>
      <c r="E177" s="832" t="s">
        <v>4951</v>
      </c>
      <c r="F177" s="832" t="s">
        <v>4961</v>
      </c>
      <c r="G177" s="832" t="s">
        <v>2932</v>
      </c>
      <c r="H177" s="849">
        <v>0.2</v>
      </c>
      <c r="I177" s="849">
        <v>10.89</v>
      </c>
      <c r="J177" s="832">
        <v>1</v>
      </c>
      <c r="K177" s="832">
        <v>54.45</v>
      </c>
      <c r="L177" s="849">
        <v>0.2</v>
      </c>
      <c r="M177" s="849">
        <v>10.89</v>
      </c>
      <c r="N177" s="832">
        <v>1</v>
      </c>
      <c r="O177" s="832">
        <v>54.45</v>
      </c>
      <c r="P177" s="849"/>
      <c r="Q177" s="849"/>
      <c r="R177" s="837"/>
      <c r="S177" s="850"/>
    </row>
    <row r="178" spans="1:19" ht="14.4" customHeight="1" x14ac:dyDescent="0.3">
      <c r="A178" s="831" t="s">
        <v>4949</v>
      </c>
      <c r="B178" s="832" t="s">
        <v>4950</v>
      </c>
      <c r="C178" s="832" t="s">
        <v>599</v>
      </c>
      <c r="D178" s="832" t="s">
        <v>2071</v>
      </c>
      <c r="E178" s="832" t="s">
        <v>4932</v>
      </c>
      <c r="F178" s="832" t="s">
        <v>4982</v>
      </c>
      <c r="G178" s="832" t="s">
        <v>4983</v>
      </c>
      <c r="H178" s="849">
        <v>1</v>
      </c>
      <c r="I178" s="849">
        <v>147</v>
      </c>
      <c r="J178" s="832">
        <v>1</v>
      </c>
      <c r="K178" s="832">
        <v>147</v>
      </c>
      <c r="L178" s="849">
        <v>1</v>
      </c>
      <c r="M178" s="849">
        <v>147</v>
      </c>
      <c r="N178" s="832">
        <v>1</v>
      </c>
      <c r="O178" s="832">
        <v>147</v>
      </c>
      <c r="P178" s="849"/>
      <c r="Q178" s="849"/>
      <c r="R178" s="837"/>
      <c r="S178" s="850"/>
    </row>
    <row r="179" spans="1:19" ht="14.4" customHeight="1" x14ac:dyDescent="0.3">
      <c r="A179" s="831" t="s">
        <v>4949</v>
      </c>
      <c r="B179" s="832" t="s">
        <v>4950</v>
      </c>
      <c r="C179" s="832" t="s">
        <v>599</v>
      </c>
      <c r="D179" s="832" t="s">
        <v>2071</v>
      </c>
      <c r="E179" s="832" t="s">
        <v>4932</v>
      </c>
      <c r="F179" s="832" t="s">
        <v>4984</v>
      </c>
      <c r="G179" s="832" t="s">
        <v>4985</v>
      </c>
      <c r="H179" s="849">
        <v>71</v>
      </c>
      <c r="I179" s="849">
        <v>5893</v>
      </c>
      <c r="J179" s="832">
        <v>5.4615384615384617</v>
      </c>
      <c r="K179" s="832">
        <v>83</v>
      </c>
      <c r="L179" s="849">
        <v>13</v>
      </c>
      <c r="M179" s="849">
        <v>1079</v>
      </c>
      <c r="N179" s="832">
        <v>1</v>
      </c>
      <c r="O179" s="832">
        <v>83</v>
      </c>
      <c r="P179" s="849">
        <v>43</v>
      </c>
      <c r="Q179" s="849">
        <v>3612</v>
      </c>
      <c r="R179" s="837">
        <v>3.3475440222428174</v>
      </c>
      <c r="S179" s="850">
        <v>84</v>
      </c>
    </row>
    <row r="180" spans="1:19" ht="14.4" customHeight="1" x14ac:dyDescent="0.3">
      <c r="A180" s="831" t="s">
        <v>4949</v>
      </c>
      <c r="B180" s="832" t="s">
        <v>4950</v>
      </c>
      <c r="C180" s="832" t="s">
        <v>599</v>
      </c>
      <c r="D180" s="832" t="s">
        <v>2071</v>
      </c>
      <c r="E180" s="832" t="s">
        <v>4932</v>
      </c>
      <c r="F180" s="832" t="s">
        <v>4947</v>
      </c>
      <c r="G180" s="832" t="s">
        <v>4948</v>
      </c>
      <c r="H180" s="849">
        <v>32</v>
      </c>
      <c r="I180" s="849">
        <v>1184</v>
      </c>
      <c r="J180" s="832">
        <v>2.9090909090909092</v>
      </c>
      <c r="K180" s="832">
        <v>37</v>
      </c>
      <c r="L180" s="849">
        <v>11</v>
      </c>
      <c r="M180" s="849">
        <v>407</v>
      </c>
      <c r="N180" s="832">
        <v>1</v>
      </c>
      <c r="O180" s="832">
        <v>37</v>
      </c>
      <c r="P180" s="849">
        <v>63</v>
      </c>
      <c r="Q180" s="849">
        <v>2394</v>
      </c>
      <c r="R180" s="837">
        <v>5.882063882063882</v>
      </c>
      <c r="S180" s="850">
        <v>38</v>
      </c>
    </row>
    <row r="181" spans="1:19" ht="14.4" customHeight="1" x14ac:dyDescent="0.3">
      <c r="A181" s="831" t="s">
        <v>4949</v>
      </c>
      <c r="B181" s="832" t="s">
        <v>4950</v>
      </c>
      <c r="C181" s="832" t="s">
        <v>599</v>
      </c>
      <c r="D181" s="832" t="s">
        <v>2071</v>
      </c>
      <c r="E181" s="832" t="s">
        <v>4932</v>
      </c>
      <c r="F181" s="832" t="s">
        <v>4986</v>
      </c>
      <c r="G181" s="832" t="s">
        <v>4987</v>
      </c>
      <c r="H181" s="849">
        <v>4</v>
      </c>
      <c r="I181" s="849">
        <v>40</v>
      </c>
      <c r="J181" s="832">
        <v>4</v>
      </c>
      <c r="K181" s="832">
        <v>10</v>
      </c>
      <c r="L181" s="849">
        <v>1</v>
      </c>
      <c r="M181" s="849">
        <v>10</v>
      </c>
      <c r="N181" s="832">
        <v>1</v>
      </c>
      <c r="O181" s="832">
        <v>10</v>
      </c>
      <c r="P181" s="849">
        <v>2</v>
      </c>
      <c r="Q181" s="849">
        <v>20</v>
      </c>
      <c r="R181" s="837">
        <v>2</v>
      </c>
      <c r="S181" s="850">
        <v>10</v>
      </c>
    </row>
    <row r="182" spans="1:19" ht="14.4" customHeight="1" x14ac:dyDescent="0.3">
      <c r="A182" s="831" t="s">
        <v>4949</v>
      </c>
      <c r="B182" s="832" t="s">
        <v>4950</v>
      </c>
      <c r="C182" s="832" t="s">
        <v>599</v>
      </c>
      <c r="D182" s="832" t="s">
        <v>2071</v>
      </c>
      <c r="E182" s="832" t="s">
        <v>4932</v>
      </c>
      <c r="F182" s="832" t="s">
        <v>4988</v>
      </c>
      <c r="G182" s="832" t="s">
        <v>4989</v>
      </c>
      <c r="H182" s="849">
        <v>6</v>
      </c>
      <c r="I182" s="849">
        <v>30</v>
      </c>
      <c r="J182" s="832">
        <v>1.5</v>
      </c>
      <c r="K182" s="832">
        <v>5</v>
      </c>
      <c r="L182" s="849">
        <v>4</v>
      </c>
      <c r="M182" s="849">
        <v>20</v>
      </c>
      <c r="N182" s="832">
        <v>1</v>
      </c>
      <c r="O182" s="832">
        <v>5</v>
      </c>
      <c r="P182" s="849">
        <v>1</v>
      </c>
      <c r="Q182" s="849">
        <v>5</v>
      </c>
      <c r="R182" s="837">
        <v>0.25</v>
      </c>
      <c r="S182" s="850">
        <v>5</v>
      </c>
    </row>
    <row r="183" spans="1:19" ht="14.4" customHeight="1" x14ac:dyDescent="0.3">
      <c r="A183" s="831" t="s">
        <v>4949</v>
      </c>
      <c r="B183" s="832" t="s">
        <v>4950</v>
      </c>
      <c r="C183" s="832" t="s">
        <v>599</v>
      </c>
      <c r="D183" s="832" t="s">
        <v>2071</v>
      </c>
      <c r="E183" s="832" t="s">
        <v>4932</v>
      </c>
      <c r="F183" s="832" t="s">
        <v>4996</v>
      </c>
      <c r="G183" s="832" t="s">
        <v>4997</v>
      </c>
      <c r="H183" s="849">
        <v>1</v>
      </c>
      <c r="I183" s="849">
        <v>392</v>
      </c>
      <c r="J183" s="832"/>
      <c r="K183" s="832">
        <v>392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4949</v>
      </c>
      <c r="B184" s="832" t="s">
        <v>4950</v>
      </c>
      <c r="C184" s="832" t="s">
        <v>599</v>
      </c>
      <c r="D184" s="832" t="s">
        <v>2071</v>
      </c>
      <c r="E184" s="832" t="s">
        <v>4932</v>
      </c>
      <c r="F184" s="832" t="s">
        <v>4998</v>
      </c>
      <c r="G184" s="832" t="s">
        <v>4999</v>
      </c>
      <c r="H184" s="849">
        <v>3</v>
      </c>
      <c r="I184" s="849">
        <v>117</v>
      </c>
      <c r="J184" s="832">
        <v>1</v>
      </c>
      <c r="K184" s="832">
        <v>39</v>
      </c>
      <c r="L184" s="849">
        <v>3</v>
      </c>
      <c r="M184" s="849">
        <v>117</v>
      </c>
      <c r="N184" s="832">
        <v>1</v>
      </c>
      <c r="O184" s="832">
        <v>39</v>
      </c>
      <c r="P184" s="849"/>
      <c r="Q184" s="849"/>
      <c r="R184" s="837"/>
      <c r="S184" s="850"/>
    </row>
    <row r="185" spans="1:19" ht="14.4" customHeight="1" x14ac:dyDescent="0.3">
      <c r="A185" s="831" t="s">
        <v>4949</v>
      </c>
      <c r="B185" s="832" t="s">
        <v>4950</v>
      </c>
      <c r="C185" s="832" t="s">
        <v>599</v>
      </c>
      <c r="D185" s="832" t="s">
        <v>2071</v>
      </c>
      <c r="E185" s="832" t="s">
        <v>4932</v>
      </c>
      <c r="F185" s="832" t="s">
        <v>4933</v>
      </c>
      <c r="G185" s="832" t="s">
        <v>4934</v>
      </c>
      <c r="H185" s="849">
        <v>84</v>
      </c>
      <c r="I185" s="849">
        <v>21084</v>
      </c>
      <c r="J185" s="832">
        <v>1.9015151515151516</v>
      </c>
      <c r="K185" s="832">
        <v>251</v>
      </c>
      <c r="L185" s="849">
        <v>44</v>
      </c>
      <c r="M185" s="849">
        <v>11088</v>
      </c>
      <c r="N185" s="832">
        <v>1</v>
      </c>
      <c r="O185" s="832">
        <v>252</v>
      </c>
      <c r="P185" s="849">
        <v>54</v>
      </c>
      <c r="Q185" s="849">
        <v>13716</v>
      </c>
      <c r="R185" s="837">
        <v>1.2370129870129871</v>
      </c>
      <c r="S185" s="850">
        <v>254</v>
      </c>
    </row>
    <row r="186" spans="1:19" ht="14.4" customHeight="1" x14ac:dyDescent="0.3">
      <c r="A186" s="831" t="s">
        <v>4949</v>
      </c>
      <c r="B186" s="832" t="s">
        <v>4950</v>
      </c>
      <c r="C186" s="832" t="s">
        <v>599</v>
      </c>
      <c r="D186" s="832" t="s">
        <v>2071</v>
      </c>
      <c r="E186" s="832" t="s">
        <v>4932</v>
      </c>
      <c r="F186" s="832" t="s">
        <v>5002</v>
      </c>
      <c r="G186" s="832" t="s">
        <v>5003</v>
      </c>
      <c r="H186" s="849">
        <v>155</v>
      </c>
      <c r="I186" s="849">
        <v>19530</v>
      </c>
      <c r="J186" s="832">
        <v>3.2719048416820238</v>
      </c>
      <c r="K186" s="832">
        <v>126</v>
      </c>
      <c r="L186" s="849">
        <v>47</v>
      </c>
      <c r="M186" s="849">
        <v>5969</v>
      </c>
      <c r="N186" s="832">
        <v>1</v>
      </c>
      <c r="O186" s="832">
        <v>127</v>
      </c>
      <c r="P186" s="849">
        <v>101</v>
      </c>
      <c r="Q186" s="849">
        <v>12726</v>
      </c>
      <c r="R186" s="837">
        <v>2.1320154129669961</v>
      </c>
      <c r="S186" s="850">
        <v>126</v>
      </c>
    </row>
    <row r="187" spans="1:19" ht="14.4" customHeight="1" x14ac:dyDescent="0.3">
      <c r="A187" s="831" t="s">
        <v>4949</v>
      </c>
      <c r="B187" s="832" t="s">
        <v>4950</v>
      </c>
      <c r="C187" s="832" t="s">
        <v>599</v>
      </c>
      <c r="D187" s="832" t="s">
        <v>2071</v>
      </c>
      <c r="E187" s="832" t="s">
        <v>4932</v>
      </c>
      <c r="F187" s="832" t="s">
        <v>5008</v>
      </c>
      <c r="G187" s="832" t="s">
        <v>5009</v>
      </c>
      <c r="H187" s="849"/>
      <c r="I187" s="849"/>
      <c r="J187" s="832"/>
      <c r="K187" s="832"/>
      <c r="L187" s="849">
        <v>1</v>
      </c>
      <c r="M187" s="849">
        <v>185</v>
      </c>
      <c r="N187" s="832">
        <v>1</v>
      </c>
      <c r="O187" s="832">
        <v>185</v>
      </c>
      <c r="P187" s="849"/>
      <c r="Q187" s="849"/>
      <c r="R187" s="837"/>
      <c r="S187" s="850"/>
    </row>
    <row r="188" spans="1:19" ht="14.4" customHeight="1" x14ac:dyDescent="0.3">
      <c r="A188" s="831" t="s">
        <v>4949</v>
      </c>
      <c r="B188" s="832" t="s">
        <v>4950</v>
      </c>
      <c r="C188" s="832" t="s">
        <v>599</v>
      </c>
      <c r="D188" s="832" t="s">
        <v>2071</v>
      </c>
      <c r="E188" s="832" t="s">
        <v>4932</v>
      </c>
      <c r="F188" s="832" t="s">
        <v>5014</v>
      </c>
      <c r="G188" s="832" t="s">
        <v>5015</v>
      </c>
      <c r="H188" s="849">
        <v>1</v>
      </c>
      <c r="I188" s="849">
        <v>679</v>
      </c>
      <c r="J188" s="832"/>
      <c r="K188" s="832">
        <v>679</v>
      </c>
      <c r="L188" s="849"/>
      <c r="M188" s="849"/>
      <c r="N188" s="832"/>
      <c r="O188" s="832"/>
      <c r="P188" s="849">
        <v>1</v>
      </c>
      <c r="Q188" s="849">
        <v>685</v>
      </c>
      <c r="R188" s="837"/>
      <c r="S188" s="850">
        <v>685</v>
      </c>
    </row>
    <row r="189" spans="1:19" ht="14.4" customHeight="1" x14ac:dyDescent="0.3">
      <c r="A189" s="831" t="s">
        <v>4949</v>
      </c>
      <c r="B189" s="832" t="s">
        <v>4950</v>
      </c>
      <c r="C189" s="832" t="s">
        <v>599</v>
      </c>
      <c r="D189" s="832" t="s">
        <v>2071</v>
      </c>
      <c r="E189" s="832" t="s">
        <v>4932</v>
      </c>
      <c r="F189" s="832" t="s">
        <v>5018</v>
      </c>
      <c r="G189" s="832" t="s">
        <v>5019</v>
      </c>
      <c r="H189" s="849">
        <v>233</v>
      </c>
      <c r="I189" s="849">
        <v>7766.66</v>
      </c>
      <c r="J189" s="832">
        <v>2.6179723393569221</v>
      </c>
      <c r="K189" s="832">
        <v>33.333304721030039</v>
      </c>
      <c r="L189" s="849">
        <v>89</v>
      </c>
      <c r="M189" s="849">
        <v>2966.67</v>
      </c>
      <c r="N189" s="832">
        <v>1</v>
      </c>
      <c r="O189" s="832">
        <v>33.333370786516852</v>
      </c>
      <c r="P189" s="849">
        <v>152</v>
      </c>
      <c r="Q189" s="849">
        <v>5066.66</v>
      </c>
      <c r="R189" s="837">
        <v>1.707861002403368</v>
      </c>
      <c r="S189" s="850">
        <v>33.333289473684211</v>
      </c>
    </row>
    <row r="190" spans="1:19" ht="14.4" customHeight="1" x14ac:dyDescent="0.3">
      <c r="A190" s="831" t="s">
        <v>4949</v>
      </c>
      <c r="B190" s="832" t="s">
        <v>4950</v>
      </c>
      <c r="C190" s="832" t="s">
        <v>599</v>
      </c>
      <c r="D190" s="832" t="s">
        <v>2071</v>
      </c>
      <c r="E190" s="832" t="s">
        <v>4932</v>
      </c>
      <c r="F190" s="832" t="s">
        <v>5020</v>
      </c>
      <c r="G190" s="832" t="s">
        <v>5021</v>
      </c>
      <c r="H190" s="849">
        <v>1</v>
      </c>
      <c r="I190" s="849">
        <v>980</v>
      </c>
      <c r="J190" s="832">
        <v>0.99796334012219956</v>
      </c>
      <c r="K190" s="832">
        <v>980</v>
      </c>
      <c r="L190" s="849">
        <v>1</v>
      </c>
      <c r="M190" s="849">
        <v>982</v>
      </c>
      <c r="N190" s="832">
        <v>1</v>
      </c>
      <c r="O190" s="832">
        <v>982</v>
      </c>
      <c r="P190" s="849"/>
      <c r="Q190" s="849"/>
      <c r="R190" s="837"/>
      <c r="S190" s="850"/>
    </row>
    <row r="191" spans="1:19" ht="14.4" customHeight="1" x14ac:dyDescent="0.3">
      <c r="A191" s="831" t="s">
        <v>4949</v>
      </c>
      <c r="B191" s="832" t="s">
        <v>4950</v>
      </c>
      <c r="C191" s="832" t="s">
        <v>599</v>
      </c>
      <c r="D191" s="832" t="s">
        <v>2071</v>
      </c>
      <c r="E191" s="832" t="s">
        <v>4932</v>
      </c>
      <c r="F191" s="832" t="s">
        <v>5022</v>
      </c>
      <c r="G191" s="832" t="s">
        <v>5023</v>
      </c>
      <c r="H191" s="849">
        <v>1</v>
      </c>
      <c r="I191" s="849">
        <v>172</v>
      </c>
      <c r="J191" s="832">
        <v>1</v>
      </c>
      <c r="K191" s="832">
        <v>172</v>
      </c>
      <c r="L191" s="849">
        <v>1</v>
      </c>
      <c r="M191" s="849">
        <v>172</v>
      </c>
      <c r="N191" s="832">
        <v>1</v>
      </c>
      <c r="O191" s="832">
        <v>172</v>
      </c>
      <c r="P191" s="849"/>
      <c r="Q191" s="849"/>
      <c r="R191" s="837"/>
      <c r="S191" s="850"/>
    </row>
    <row r="192" spans="1:19" ht="14.4" customHeight="1" x14ac:dyDescent="0.3">
      <c r="A192" s="831" t="s">
        <v>4949</v>
      </c>
      <c r="B192" s="832" t="s">
        <v>4950</v>
      </c>
      <c r="C192" s="832" t="s">
        <v>599</v>
      </c>
      <c r="D192" s="832" t="s">
        <v>2071</v>
      </c>
      <c r="E192" s="832" t="s">
        <v>4932</v>
      </c>
      <c r="F192" s="832" t="s">
        <v>5024</v>
      </c>
      <c r="G192" s="832" t="s">
        <v>5025</v>
      </c>
      <c r="H192" s="849">
        <v>13</v>
      </c>
      <c r="I192" s="849">
        <v>481</v>
      </c>
      <c r="J192" s="832">
        <v>1.1818181818181819</v>
      </c>
      <c r="K192" s="832">
        <v>37</v>
      </c>
      <c r="L192" s="849">
        <v>11</v>
      </c>
      <c r="M192" s="849">
        <v>407</v>
      </c>
      <c r="N192" s="832">
        <v>1</v>
      </c>
      <c r="O192" s="832">
        <v>37</v>
      </c>
      <c r="P192" s="849">
        <v>25</v>
      </c>
      <c r="Q192" s="849">
        <v>950</v>
      </c>
      <c r="R192" s="837">
        <v>2.3341523341523343</v>
      </c>
      <c r="S192" s="850">
        <v>38</v>
      </c>
    </row>
    <row r="193" spans="1:19" ht="14.4" customHeight="1" x14ac:dyDescent="0.3">
      <c r="A193" s="831" t="s">
        <v>4949</v>
      </c>
      <c r="B193" s="832" t="s">
        <v>4950</v>
      </c>
      <c r="C193" s="832" t="s">
        <v>599</v>
      </c>
      <c r="D193" s="832" t="s">
        <v>2071</v>
      </c>
      <c r="E193" s="832" t="s">
        <v>4932</v>
      </c>
      <c r="F193" s="832" t="s">
        <v>4936</v>
      </c>
      <c r="G193" s="832" t="s">
        <v>4937</v>
      </c>
      <c r="H193" s="849">
        <v>10</v>
      </c>
      <c r="I193" s="849">
        <v>860</v>
      </c>
      <c r="J193" s="832">
        <v>5</v>
      </c>
      <c r="K193" s="832">
        <v>86</v>
      </c>
      <c r="L193" s="849">
        <v>2</v>
      </c>
      <c r="M193" s="849">
        <v>172</v>
      </c>
      <c r="N193" s="832">
        <v>1</v>
      </c>
      <c r="O193" s="832">
        <v>86</v>
      </c>
      <c r="P193" s="849">
        <v>5</v>
      </c>
      <c r="Q193" s="849">
        <v>435</v>
      </c>
      <c r="R193" s="837">
        <v>2.5290697674418605</v>
      </c>
      <c r="S193" s="850">
        <v>87</v>
      </c>
    </row>
    <row r="194" spans="1:19" ht="14.4" customHeight="1" x14ac:dyDescent="0.3">
      <c r="A194" s="831" t="s">
        <v>4949</v>
      </c>
      <c r="B194" s="832" t="s">
        <v>4950</v>
      </c>
      <c r="C194" s="832" t="s">
        <v>599</v>
      </c>
      <c r="D194" s="832" t="s">
        <v>2071</v>
      </c>
      <c r="E194" s="832" t="s">
        <v>4932</v>
      </c>
      <c r="F194" s="832" t="s">
        <v>5028</v>
      </c>
      <c r="G194" s="832" t="s">
        <v>5029</v>
      </c>
      <c r="H194" s="849"/>
      <c r="I194" s="849"/>
      <c r="J194" s="832"/>
      <c r="K194" s="832"/>
      <c r="L194" s="849">
        <v>1</v>
      </c>
      <c r="M194" s="849">
        <v>32</v>
      </c>
      <c r="N194" s="832">
        <v>1</v>
      </c>
      <c r="O194" s="832">
        <v>32</v>
      </c>
      <c r="P194" s="849"/>
      <c r="Q194" s="849"/>
      <c r="R194" s="837"/>
      <c r="S194" s="850"/>
    </row>
    <row r="195" spans="1:19" ht="14.4" customHeight="1" x14ac:dyDescent="0.3">
      <c r="A195" s="831" t="s">
        <v>4949</v>
      </c>
      <c r="B195" s="832" t="s">
        <v>4950</v>
      </c>
      <c r="C195" s="832" t="s">
        <v>599</v>
      </c>
      <c r="D195" s="832" t="s">
        <v>2071</v>
      </c>
      <c r="E195" s="832" t="s">
        <v>4932</v>
      </c>
      <c r="F195" s="832" t="s">
        <v>5034</v>
      </c>
      <c r="G195" s="832" t="s">
        <v>5035</v>
      </c>
      <c r="H195" s="849"/>
      <c r="I195" s="849"/>
      <c r="J195" s="832"/>
      <c r="K195" s="832"/>
      <c r="L195" s="849">
        <v>70</v>
      </c>
      <c r="M195" s="849">
        <v>5390</v>
      </c>
      <c r="N195" s="832">
        <v>1</v>
      </c>
      <c r="O195" s="832">
        <v>77</v>
      </c>
      <c r="P195" s="849"/>
      <c r="Q195" s="849"/>
      <c r="R195" s="837"/>
      <c r="S195" s="850"/>
    </row>
    <row r="196" spans="1:19" ht="14.4" customHeight="1" x14ac:dyDescent="0.3">
      <c r="A196" s="831" t="s">
        <v>4949</v>
      </c>
      <c r="B196" s="832" t="s">
        <v>4950</v>
      </c>
      <c r="C196" s="832" t="s">
        <v>599</v>
      </c>
      <c r="D196" s="832" t="s">
        <v>2071</v>
      </c>
      <c r="E196" s="832" t="s">
        <v>4932</v>
      </c>
      <c r="F196" s="832" t="s">
        <v>5038</v>
      </c>
      <c r="G196" s="832" t="s">
        <v>5039</v>
      </c>
      <c r="H196" s="849">
        <v>5</v>
      </c>
      <c r="I196" s="849">
        <v>5315</v>
      </c>
      <c r="J196" s="832">
        <v>2.4976503759398496</v>
      </c>
      <c r="K196" s="832">
        <v>1063</v>
      </c>
      <c r="L196" s="849">
        <v>2</v>
      </c>
      <c r="M196" s="849">
        <v>2128</v>
      </c>
      <c r="N196" s="832">
        <v>1</v>
      </c>
      <c r="O196" s="832">
        <v>1064</v>
      </c>
      <c r="P196" s="849">
        <v>1</v>
      </c>
      <c r="Q196" s="849">
        <v>1069</v>
      </c>
      <c r="R196" s="837">
        <v>0.50234962406015038</v>
      </c>
      <c r="S196" s="850">
        <v>1069</v>
      </c>
    </row>
    <row r="197" spans="1:19" ht="14.4" customHeight="1" x14ac:dyDescent="0.3">
      <c r="A197" s="831" t="s">
        <v>4949</v>
      </c>
      <c r="B197" s="832" t="s">
        <v>4950</v>
      </c>
      <c r="C197" s="832" t="s">
        <v>599</v>
      </c>
      <c r="D197" s="832" t="s">
        <v>2071</v>
      </c>
      <c r="E197" s="832" t="s">
        <v>4932</v>
      </c>
      <c r="F197" s="832" t="s">
        <v>5044</v>
      </c>
      <c r="G197" s="832" t="s">
        <v>5045</v>
      </c>
      <c r="H197" s="849">
        <v>1</v>
      </c>
      <c r="I197" s="849">
        <v>59</v>
      </c>
      <c r="J197" s="832">
        <v>0.33333333333333331</v>
      </c>
      <c r="K197" s="832">
        <v>59</v>
      </c>
      <c r="L197" s="849">
        <v>3</v>
      </c>
      <c r="M197" s="849">
        <v>177</v>
      </c>
      <c r="N197" s="832">
        <v>1</v>
      </c>
      <c r="O197" s="832">
        <v>59</v>
      </c>
      <c r="P197" s="849">
        <v>3</v>
      </c>
      <c r="Q197" s="849">
        <v>183</v>
      </c>
      <c r="R197" s="837">
        <v>1.0338983050847457</v>
      </c>
      <c r="S197" s="850">
        <v>61</v>
      </c>
    </row>
    <row r="198" spans="1:19" ht="14.4" customHeight="1" x14ac:dyDescent="0.3">
      <c r="A198" s="831" t="s">
        <v>4949</v>
      </c>
      <c r="B198" s="832" t="s">
        <v>4950</v>
      </c>
      <c r="C198" s="832" t="s">
        <v>599</v>
      </c>
      <c r="D198" s="832" t="s">
        <v>2071</v>
      </c>
      <c r="E198" s="832" t="s">
        <v>4932</v>
      </c>
      <c r="F198" s="832" t="s">
        <v>5050</v>
      </c>
      <c r="G198" s="832" t="s">
        <v>5051</v>
      </c>
      <c r="H198" s="849">
        <v>8</v>
      </c>
      <c r="I198" s="849">
        <v>1464</v>
      </c>
      <c r="J198" s="832"/>
      <c r="K198" s="832">
        <v>183</v>
      </c>
      <c r="L198" s="849"/>
      <c r="M198" s="849"/>
      <c r="N198" s="832"/>
      <c r="O198" s="832"/>
      <c r="P198" s="849">
        <v>4</v>
      </c>
      <c r="Q198" s="849">
        <v>1504</v>
      </c>
      <c r="R198" s="837"/>
      <c r="S198" s="850">
        <v>376</v>
      </c>
    </row>
    <row r="199" spans="1:19" ht="14.4" customHeight="1" x14ac:dyDescent="0.3">
      <c r="A199" s="831" t="s">
        <v>4949</v>
      </c>
      <c r="B199" s="832" t="s">
        <v>4950</v>
      </c>
      <c r="C199" s="832" t="s">
        <v>599</v>
      </c>
      <c r="D199" s="832" t="s">
        <v>2071</v>
      </c>
      <c r="E199" s="832" t="s">
        <v>4932</v>
      </c>
      <c r="F199" s="832" t="s">
        <v>5052</v>
      </c>
      <c r="G199" s="832" t="s">
        <v>5053</v>
      </c>
      <c r="H199" s="849">
        <v>2</v>
      </c>
      <c r="I199" s="849">
        <v>1296</v>
      </c>
      <c r="J199" s="832"/>
      <c r="K199" s="832">
        <v>648</v>
      </c>
      <c r="L199" s="849"/>
      <c r="M199" s="849"/>
      <c r="N199" s="832"/>
      <c r="O199" s="832"/>
      <c r="P199" s="849"/>
      <c r="Q199" s="849"/>
      <c r="R199" s="837"/>
      <c r="S199" s="850"/>
    </row>
    <row r="200" spans="1:19" ht="14.4" customHeight="1" x14ac:dyDescent="0.3">
      <c r="A200" s="831" t="s">
        <v>4949</v>
      </c>
      <c r="B200" s="832" t="s">
        <v>4950</v>
      </c>
      <c r="C200" s="832" t="s">
        <v>599</v>
      </c>
      <c r="D200" s="832" t="s">
        <v>2071</v>
      </c>
      <c r="E200" s="832" t="s">
        <v>4932</v>
      </c>
      <c r="F200" s="832" t="s">
        <v>5064</v>
      </c>
      <c r="G200" s="832" t="s">
        <v>5065</v>
      </c>
      <c r="H200" s="849">
        <v>2</v>
      </c>
      <c r="I200" s="849">
        <v>240</v>
      </c>
      <c r="J200" s="832"/>
      <c r="K200" s="832">
        <v>120</v>
      </c>
      <c r="L200" s="849"/>
      <c r="M200" s="849"/>
      <c r="N200" s="832"/>
      <c r="O200" s="832"/>
      <c r="P200" s="849">
        <v>1</v>
      </c>
      <c r="Q200" s="849">
        <v>182</v>
      </c>
      <c r="R200" s="837"/>
      <c r="S200" s="850">
        <v>182</v>
      </c>
    </row>
    <row r="201" spans="1:19" ht="14.4" customHeight="1" x14ac:dyDescent="0.3">
      <c r="A201" s="831" t="s">
        <v>4949</v>
      </c>
      <c r="B201" s="832" t="s">
        <v>4950</v>
      </c>
      <c r="C201" s="832" t="s">
        <v>599</v>
      </c>
      <c r="D201" s="832" t="s">
        <v>4914</v>
      </c>
      <c r="E201" s="832" t="s">
        <v>4951</v>
      </c>
      <c r="F201" s="832" t="s">
        <v>4955</v>
      </c>
      <c r="G201" s="832" t="s">
        <v>3936</v>
      </c>
      <c r="H201" s="849"/>
      <c r="I201" s="849"/>
      <c r="J201" s="832"/>
      <c r="K201" s="832"/>
      <c r="L201" s="849"/>
      <c r="M201" s="849"/>
      <c r="N201" s="832"/>
      <c r="O201" s="832"/>
      <c r="P201" s="849">
        <v>0.1</v>
      </c>
      <c r="Q201" s="849">
        <v>6.97</v>
      </c>
      <c r="R201" s="837"/>
      <c r="S201" s="850">
        <v>69.699999999999989</v>
      </c>
    </row>
    <row r="202" spans="1:19" ht="14.4" customHeight="1" x14ac:dyDescent="0.3">
      <c r="A202" s="831" t="s">
        <v>4949</v>
      </c>
      <c r="B202" s="832" t="s">
        <v>4950</v>
      </c>
      <c r="C202" s="832" t="s">
        <v>599</v>
      </c>
      <c r="D202" s="832" t="s">
        <v>4914</v>
      </c>
      <c r="E202" s="832" t="s">
        <v>4932</v>
      </c>
      <c r="F202" s="832" t="s">
        <v>4984</v>
      </c>
      <c r="G202" s="832" t="s">
        <v>4985</v>
      </c>
      <c r="H202" s="849"/>
      <c r="I202" s="849"/>
      <c r="J202" s="832"/>
      <c r="K202" s="832"/>
      <c r="L202" s="849"/>
      <c r="M202" s="849"/>
      <c r="N202" s="832"/>
      <c r="O202" s="832"/>
      <c r="P202" s="849">
        <v>2</v>
      </c>
      <c r="Q202" s="849">
        <v>168</v>
      </c>
      <c r="R202" s="837"/>
      <c r="S202" s="850">
        <v>84</v>
      </c>
    </row>
    <row r="203" spans="1:19" ht="14.4" customHeight="1" x14ac:dyDescent="0.3">
      <c r="A203" s="831" t="s">
        <v>4949</v>
      </c>
      <c r="B203" s="832" t="s">
        <v>4950</v>
      </c>
      <c r="C203" s="832" t="s">
        <v>599</v>
      </c>
      <c r="D203" s="832" t="s">
        <v>4914</v>
      </c>
      <c r="E203" s="832" t="s">
        <v>4932</v>
      </c>
      <c r="F203" s="832" t="s">
        <v>4947</v>
      </c>
      <c r="G203" s="832" t="s">
        <v>4948</v>
      </c>
      <c r="H203" s="849"/>
      <c r="I203" s="849"/>
      <c r="J203" s="832"/>
      <c r="K203" s="832"/>
      <c r="L203" s="849"/>
      <c r="M203" s="849"/>
      <c r="N203" s="832"/>
      <c r="O203" s="832"/>
      <c r="P203" s="849">
        <v>2</v>
      </c>
      <c r="Q203" s="849">
        <v>76</v>
      </c>
      <c r="R203" s="837"/>
      <c r="S203" s="850">
        <v>38</v>
      </c>
    </row>
    <row r="204" spans="1:19" ht="14.4" customHeight="1" x14ac:dyDescent="0.3">
      <c r="A204" s="831" t="s">
        <v>4949</v>
      </c>
      <c r="B204" s="832" t="s">
        <v>4950</v>
      </c>
      <c r="C204" s="832" t="s">
        <v>599</v>
      </c>
      <c r="D204" s="832" t="s">
        <v>4914</v>
      </c>
      <c r="E204" s="832" t="s">
        <v>4932</v>
      </c>
      <c r="F204" s="832" t="s">
        <v>5002</v>
      </c>
      <c r="G204" s="832" t="s">
        <v>5003</v>
      </c>
      <c r="H204" s="849"/>
      <c r="I204" s="849"/>
      <c r="J204" s="832"/>
      <c r="K204" s="832"/>
      <c r="L204" s="849"/>
      <c r="M204" s="849"/>
      <c r="N204" s="832"/>
      <c r="O204" s="832"/>
      <c r="P204" s="849">
        <v>2</v>
      </c>
      <c r="Q204" s="849">
        <v>252</v>
      </c>
      <c r="R204" s="837"/>
      <c r="S204" s="850">
        <v>126</v>
      </c>
    </row>
    <row r="205" spans="1:19" ht="14.4" customHeight="1" x14ac:dyDescent="0.3">
      <c r="A205" s="831" t="s">
        <v>4949</v>
      </c>
      <c r="B205" s="832" t="s">
        <v>4950</v>
      </c>
      <c r="C205" s="832" t="s">
        <v>599</v>
      </c>
      <c r="D205" s="832" t="s">
        <v>4914</v>
      </c>
      <c r="E205" s="832" t="s">
        <v>4932</v>
      </c>
      <c r="F205" s="832" t="s">
        <v>5018</v>
      </c>
      <c r="G205" s="832" t="s">
        <v>5019</v>
      </c>
      <c r="H205" s="849"/>
      <c r="I205" s="849"/>
      <c r="J205" s="832"/>
      <c r="K205" s="832"/>
      <c r="L205" s="849"/>
      <c r="M205" s="849"/>
      <c r="N205" s="832"/>
      <c r="O205" s="832"/>
      <c r="P205" s="849">
        <v>2</v>
      </c>
      <c r="Q205" s="849">
        <v>66.67</v>
      </c>
      <c r="R205" s="837"/>
      <c r="S205" s="850">
        <v>33.335000000000001</v>
      </c>
    </row>
    <row r="206" spans="1:19" ht="14.4" customHeight="1" x14ac:dyDescent="0.3">
      <c r="A206" s="831" t="s">
        <v>4949</v>
      </c>
      <c r="B206" s="832" t="s">
        <v>4950</v>
      </c>
      <c r="C206" s="832" t="s">
        <v>599</v>
      </c>
      <c r="D206" s="832" t="s">
        <v>4914</v>
      </c>
      <c r="E206" s="832" t="s">
        <v>4932</v>
      </c>
      <c r="F206" s="832" t="s">
        <v>4936</v>
      </c>
      <c r="G206" s="832" t="s">
        <v>4937</v>
      </c>
      <c r="H206" s="849"/>
      <c r="I206" s="849"/>
      <c r="J206" s="832"/>
      <c r="K206" s="832"/>
      <c r="L206" s="849"/>
      <c r="M206" s="849"/>
      <c r="N206" s="832"/>
      <c r="O206" s="832"/>
      <c r="P206" s="849">
        <v>1</v>
      </c>
      <c r="Q206" s="849">
        <v>87</v>
      </c>
      <c r="R206" s="837"/>
      <c r="S206" s="850">
        <v>87</v>
      </c>
    </row>
    <row r="207" spans="1:19" ht="14.4" customHeight="1" x14ac:dyDescent="0.3">
      <c r="A207" s="831" t="s">
        <v>4949</v>
      </c>
      <c r="B207" s="832" t="s">
        <v>4950</v>
      </c>
      <c r="C207" s="832" t="s">
        <v>599</v>
      </c>
      <c r="D207" s="832" t="s">
        <v>4914</v>
      </c>
      <c r="E207" s="832" t="s">
        <v>4932</v>
      </c>
      <c r="F207" s="832" t="s">
        <v>5064</v>
      </c>
      <c r="G207" s="832" t="s">
        <v>5065</v>
      </c>
      <c r="H207" s="849"/>
      <c r="I207" s="849"/>
      <c r="J207" s="832"/>
      <c r="K207" s="832"/>
      <c r="L207" s="849"/>
      <c r="M207" s="849"/>
      <c r="N207" s="832"/>
      <c r="O207" s="832"/>
      <c r="P207" s="849">
        <v>1</v>
      </c>
      <c r="Q207" s="849">
        <v>182</v>
      </c>
      <c r="R207" s="837"/>
      <c r="S207" s="850">
        <v>182</v>
      </c>
    </row>
    <row r="208" spans="1:19" ht="14.4" customHeight="1" x14ac:dyDescent="0.3">
      <c r="A208" s="831" t="s">
        <v>4949</v>
      </c>
      <c r="B208" s="832" t="s">
        <v>4950</v>
      </c>
      <c r="C208" s="832" t="s">
        <v>599</v>
      </c>
      <c r="D208" s="832" t="s">
        <v>2073</v>
      </c>
      <c r="E208" s="832" t="s">
        <v>4951</v>
      </c>
      <c r="F208" s="832" t="s">
        <v>4955</v>
      </c>
      <c r="G208" s="832" t="s">
        <v>3936</v>
      </c>
      <c r="H208" s="849">
        <v>0.2</v>
      </c>
      <c r="I208" s="849">
        <v>30.2</v>
      </c>
      <c r="J208" s="832">
        <v>2.1664275466284075</v>
      </c>
      <c r="K208" s="832">
        <v>151</v>
      </c>
      <c r="L208" s="849">
        <v>0.2</v>
      </c>
      <c r="M208" s="849">
        <v>13.94</v>
      </c>
      <c r="N208" s="832">
        <v>1</v>
      </c>
      <c r="O208" s="832">
        <v>69.699999999999989</v>
      </c>
      <c r="P208" s="849">
        <v>0.1</v>
      </c>
      <c r="Q208" s="849">
        <v>6.97</v>
      </c>
      <c r="R208" s="837">
        <v>0.5</v>
      </c>
      <c r="S208" s="850">
        <v>69.699999999999989</v>
      </c>
    </row>
    <row r="209" spans="1:19" ht="14.4" customHeight="1" x14ac:dyDescent="0.3">
      <c r="A209" s="831" t="s">
        <v>4949</v>
      </c>
      <c r="B209" s="832" t="s">
        <v>4950</v>
      </c>
      <c r="C209" s="832" t="s">
        <v>599</v>
      </c>
      <c r="D209" s="832" t="s">
        <v>2073</v>
      </c>
      <c r="E209" s="832" t="s">
        <v>4967</v>
      </c>
      <c r="F209" s="832" t="s">
        <v>4968</v>
      </c>
      <c r="G209" s="832" t="s">
        <v>4969</v>
      </c>
      <c r="H209" s="849"/>
      <c r="I209" s="849"/>
      <c r="J209" s="832"/>
      <c r="K209" s="832"/>
      <c r="L209" s="849">
        <v>2</v>
      </c>
      <c r="M209" s="849">
        <v>325.60000000000002</v>
      </c>
      <c r="N209" s="832">
        <v>1</v>
      </c>
      <c r="O209" s="832">
        <v>162.80000000000001</v>
      </c>
      <c r="P209" s="849"/>
      <c r="Q209" s="849"/>
      <c r="R209" s="837"/>
      <c r="S209" s="850"/>
    </row>
    <row r="210" spans="1:19" ht="14.4" customHeight="1" x14ac:dyDescent="0.3">
      <c r="A210" s="831" t="s">
        <v>4949</v>
      </c>
      <c r="B210" s="832" t="s">
        <v>4950</v>
      </c>
      <c r="C210" s="832" t="s">
        <v>599</v>
      </c>
      <c r="D210" s="832" t="s">
        <v>2073</v>
      </c>
      <c r="E210" s="832" t="s">
        <v>4932</v>
      </c>
      <c r="F210" s="832" t="s">
        <v>4984</v>
      </c>
      <c r="G210" s="832" t="s">
        <v>4985</v>
      </c>
      <c r="H210" s="849">
        <v>43</v>
      </c>
      <c r="I210" s="849">
        <v>3569</v>
      </c>
      <c r="J210" s="832">
        <v>0.55128205128205132</v>
      </c>
      <c r="K210" s="832">
        <v>83</v>
      </c>
      <c r="L210" s="849">
        <v>78</v>
      </c>
      <c r="M210" s="849">
        <v>6474</v>
      </c>
      <c r="N210" s="832">
        <v>1</v>
      </c>
      <c r="O210" s="832">
        <v>83</v>
      </c>
      <c r="P210" s="849">
        <v>25</v>
      </c>
      <c r="Q210" s="849">
        <v>2100</v>
      </c>
      <c r="R210" s="837">
        <v>0.32437442075996292</v>
      </c>
      <c r="S210" s="850">
        <v>84</v>
      </c>
    </row>
    <row r="211" spans="1:19" ht="14.4" customHeight="1" x14ac:dyDescent="0.3">
      <c r="A211" s="831" t="s">
        <v>4949</v>
      </c>
      <c r="B211" s="832" t="s">
        <v>4950</v>
      </c>
      <c r="C211" s="832" t="s">
        <v>599</v>
      </c>
      <c r="D211" s="832" t="s">
        <v>2073</v>
      </c>
      <c r="E211" s="832" t="s">
        <v>4932</v>
      </c>
      <c r="F211" s="832" t="s">
        <v>4947</v>
      </c>
      <c r="G211" s="832" t="s">
        <v>4948</v>
      </c>
      <c r="H211" s="849">
        <v>24</v>
      </c>
      <c r="I211" s="849">
        <v>888</v>
      </c>
      <c r="J211" s="832">
        <v>1.1428571428571428</v>
      </c>
      <c r="K211" s="832">
        <v>37</v>
      </c>
      <c r="L211" s="849">
        <v>21</v>
      </c>
      <c r="M211" s="849">
        <v>777</v>
      </c>
      <c r="N211" s="832">
        <v>1</v>
      </c>
      <c r="O211" s="832">
        <v>37</v>
      </c>
      <c r="P211" s="849">
        <v>17</v>
      </c>
      <c r="Q211" s="849">
        <v>646</v>
      </c>
      <c r="R211" s="837">
        <v>0.83140283140283144</v>
      </c>
      <c r="S211" s="850">
        <v>38</v>
      </c>
    </row>
    <row r="212" spans="1:19" ht="14.4" customHeight="1" x14ac:dyDescent="0.3">
      <c r="A212" s="831" t="s">
        <v>4949</v>
      </c>
      <c r="B212" s="832" t="s">
        <v>4950</v>
      </c>
      <c r="C212" s="832" t="s">
        <v>599</v>
      </c>
      <c r="D212" s="832" t="s">
        <v>2073</v>
      </c>
      <c r="E212" s="832" t="s">
        <v>4932</v>
      </c>
      <c r="F212" s="832" t="s">
        <v>4986</v>
      </c>
      <c r="G212" s="832" t="s">
        <v>4987</v>
      </c>
      <c r="H212" s="849">
        <v>74</v>
      </c>
      <c r="I212" s="849">
        <v>740</v>
      </c>
      <c r="J212" s="832">
        <v>1.4509803921568627</v>
      </c>
      <c r="K212" s="832">
        <v>10</v>
      </c>
      <c r="L212" s="849">
        <v>51</v>
      </c>
      <c r="M212" s="849">
        <v>510</v>
      </c>
      <c r="N212" s="832">
        <v>1</v>
      </c>
      <c r="O212" s="832">
        <v>10</v>
      </c>
      <c r="P212" s="849">
        <v>81</v>
      </c>
      <c r="Q212" s="849">
        <v>810</v>
      </c>
      <c r="R212" s="837">
        <v>1.588235294117647</v>
      </c>
      <c r="S212" s="850">
        <v>10</v>
      </c>
    </row>
    <row r="213" spans="1:19" ht="14.4" customHeight="1" x14ac:dyDescent="0.3">
      <c r="A213" s="831" t="s">
        <v>4949</v>
      </c>
      <c r="B213" s="832" t="s">
        <v>4950</v>
      </c>
      <c r="C213" s="832" t="s">
        <v>599</v>
      </c>
      <c r="D213" s="832" t="s">
        <v>2073</v>
      </c>
      <c r="E213" s="832" t="s">
        <v>4932</v>
      </c>
      <c r="F213" s="832" t="s">
        <v>4988</v>
      </c>
      <c r="G213" s="832" t="s">
        <v>4989</v>
      </c>
      <c r="H213" s="849"/>
      <c r="I213" s="849"/>
      <c r="J213" s="832"/>
      <c r="K213" s="832"/>
      <c r="L213" s="849">
        <v>1</v>
      </c>
      <c r="M213" s="849">
        <v>5</v>
      </c>
      <c r="N213" s="832">
        <v>1</v>
      </c>
      <c r="O213" s="832">
        <v>5</v>
      </c>
      <c r="P213" s="849"/>
      <c r="Q213" s="849"/>
      <c r="R213" s="837"/>
      <c r="S213" s="850"/>
    </row>
    <row r="214" spans="1:19" ht="14.4" customHeight="1" x14ac:dyDescent="0.3">
      <c r="A214" s="831" t="s">
        <v>4949</v>
      </c>
      <c r="B214" s="832" t="s">
        <v>4950</v>
      </c>
      <c r="C214" s="832" t="s">
        <v>599</v>
      </c>
      <c r="D214" s="832" t="s">
        <v>2073</v>
      </c>
      <c r="E214" s="832" t="s">
        <v>4932</v>
      </c>
      <c r="F214" s="832" t="s">
        <v>4933</v>
      </c>
      <c r="G214" s="832" t="s">
        <v>4934</v>
      </c>
      <c r="H214" s="849">
        <v>77</v>
      </c>
      <c r="I214" s="849">
        <v>19327</v>
      </c>
      <c r="J214" s="832">
        <v>0.63383838383838387</v>
      </c>
      <c r="K214" s="832">
        <v>251</v>
      </c>
      <c r="L214" s="849">
        <v>121</v>
      </c>
      <c r="M214" s="849">
        <v>30492</v>
      </c>
      <c r="N214" s="832">
        <v>1</v>
      </c>
      <c r="O214" s="832">
        <v>252</v>
      </c>
      <c r="P214" s="849">
        <v>102</v>
      </c>
      <c r="Q214" s="849">
        <v>25908</v>
      </c>
      <c r="R214" s="837">
        <v>0.8496654860291224</v>
      </c>
      <c r="S214" s="850">
        <v>254</v>
      </c>
    </row>
    <row r="215" spans="1:19" ht="14.4" customHeight="1" x14ac:dyDescent="0.3">
      <c r="A215" s="831" t="s">
        <v>4949</v>
      </c>
      <c r="B215" s="832" t="s">
        <v>4950</v>
      </c>
      <c r="C215" s="832" t="s">
        <v>599</v>
      </c>
      <c r="D215" s="832" t="s">
        <v>2073</v>
      </c>
      <c r="E215" s="832" t="s">
        <v>4932</v>
      </c>
      <c r="F215" s="832" t="s">
        <v>5002</v>
      </c>
      <c r="G215" s="832" t="s">
        <v>5003</v>
      </c>
      <c r="H215" s="849">
        <v>284</v>
      </c>
      <c r="I215" s="849">
        <v>35784</v>
      </c>
      <c r="J215" s="832">
        <v>0.94235377768414397</v>
      </c>
      <c r="K215" s="832">
        <v>126</v>
      </c>
      <c r="L215" s="849">
        <v>299</v>
      </c>
      <c r="M215" s="849">
        <v>37973</v>
      </c>
      <c r="N215" s="832">
        <v>1</v>
      </c>
      <c r="O215" s="832">
        <v>127</v>
      </c>
      <c r="P215" s="849">
        <v>294</v>
      </c>
      <c r="Q215" s="849">
        <v>37044</v>
      </c>
      <c r="R215" s="837">
        <v>0.97553524872936037</v>
      </c>
      <c r="S215" s="850">
        <v>126</v>
      </c>
    </row>
    <row r="216" spans="1:19" ht="14.4" customHeight="1" x14ac:dyDescent="0.3">
      <c r="A216" s="831" t="s">
        <v>4949</v>
      </c>
      <c r="B216" s="832" t="s">
        <v>4950</v>
      </c>
      <c r="C216" s="832" t="s">
        <v>599</v>
      </c>
      <c r="D216" s="832" t="s">
        <v>2073</v>
      </c>
      <c r="E216" s="832" t="s">
        <v>4932</v>
      </c>
      <c r="F216" s="832" t="s">
        <v>5006</v>
      </c>
      <c r="G216" s="832" t="s">
        <v>5007</v>
      </c>
      <c r="H216" s="849"/>
      <c r="I216" s="849"/>
      <c r="J216" s="832"/>
      <c r="K216" s="832"/>
      <c r="L216" s="849">
        <v>1</v>
      </c>
      <c r="M216" s="849">
        <v>196</v>
      </c>
      <c r="N216" s="832">
        <v>1</v>
      </c>
      <c r="O216" s="832">
        <v>196</v>
      </c>
      <c r="P216" s="849"/>
      <c r="Q216" s="849"/>
      <c r="R216" s="837"/>
      <c r="S216" s="850"/>
    </row>
    <row r="217" spans="1:19" ht="14.4" customHeight="1" x14ac:dyDescent="0.3">
      <c r="A217" s="831" t="s">
        <v>4949</v>
      </c>
      <c r="B217" s="832" t="s">
        <v>4950</v>
      </c>
      <c r="C217" s="832" t="s">
        <v>599</v>
      </c>
      <c r="D217" s="832" t="s">
        <v>2073</v>
      </c>
      <c r="E217" s="832" t="s">
        <v>4932</v>
      </c>
      <c r="F217" s="832" t="s">
        <v>5008</v>
      </c>
      <c r="G217" s="832" t="s">
        <v>5009</v>
      </c>
      <c r="H217" s="849"/>
      <c r="I217" s="849"/>
      <c r="J217" s="832"/>
      <c r="K217" s="832"/>
      <c r="L217" s="849">
        <v>1</v>
      </c>
      <c r="M217" s="849">
        <v>185</v>
      </c>
      <c r="N217" s="832">
        <v>1</v>
      </c>
      <c r="O217" s="832">
        <v>185</v>
      </c>
      <c r="P217" s="849"/>
      <c r="Q217" s="849"/>
      <c r="R217" s="837"/>
      <c r="S217" s="850"/>
    </row>
    <row r="218" spans="1:19" ht="14.4" customHeight="1" x14ac:dyDescent="0.3">
      <c r="A218" s="831" t="s">
        <v>4949</v>
      </c>
      <c r="B218" s="832" t="s">
        <v>4950</v>
      </c>
      <c r="C218" s="832" t="s">
        <v>599</v>
      </c>
      <c r="D218" s="832" t="s">
        <v>2073</v>
      </c>
      <c r="E218" s="832" t="s">
        <v>4932</v>
      </c>
      <c r="F218" s="832" t="s">
        <v>5018</v>
      </c>
      <c r="G218" s="832" t="s">
        <v>5019</v>
      </c>
      <c r="H218" s="849">
        <v>358</v>
      </c>
      <c r="I218" s="849">
        <v>11933.32</v>
      </c>
      <c r="J218" s="832">
        <v>0.85851223021582734</v>
      </c>
      <c r="K218" s="832">
        <v>33.333296089385478</v>
      </c>
      <c r="L218" s="849">
        <v>417</v>
      </c>
      <c r="M218" s="849">
        <v>13900</v>
      </c>
      <c r="N218" s="832">
        <v>1</v>
      </c>
      <c r="O218" s="832">
        <v>33.333333333333336</v>
      </c>
      <c r="P218" s="849">
        <v>396</v>
      </c>
      <c r="Q218" s="849">
        <v>13200</v>
      </c>
      <c r="R218" s="837">
        <v>0.94964028776978415</v>
      </c>
      <c r="S218" s="850">
        <v>33.333333333333336</v>
      </c>
    </row>
    <row r="219" spans="1:19" ht="14.4" customHeight="1" x14ac:dyDescent="0.3">
      <c r="A219" s="831" t="s">
        <v>4949</v>
      </c>
      <c r="B219" s="832" t="s">
        <v>4950</v>
      </c>
      <c r="C219" s="832" t="s">
        <v>599</v>
      </c>
      <c r="D219" s="832" t="s">
        <v>2073</v>
      </c>
      <c r="E219" s="832" t="s">
        <v>4932</v>
      </c>
      <c r="F219" s="832" t="s">
        <v>5024</v>
      </c>
      <c r="G219" s="832" t="s">
        <v>5025</v>
      </c>
      <c r="H219" s="849">
        <v>51</v>
      </c>
      <c r="I219" s="849">
        <v>1887</v>
      </c>
      <c r="J219" s="832">
        <v>1.0851063829787233</v>
      </c>
      <c r="K219" s="832">
        <v>37</v>
      </c>
      <c r="L219" s="849">
        <v>47</v>
      </c>
      <c r="M219" s="849">
        <v>1739</v>
      </c>
      <c r="N219" s="832">
        <v>1</v>
      </c>
      <c r="O219" s="832">
        <v>37</v>
      </c>
      <c r="P219" s="849">
        <v>53</v>
      </c>
      <c r="Q219" s="849">
        <v>2014</v>
      </c>
      <c r="R219" s="837">
        <v>1.1581368602645199</v>
      </c>
      <c r="S219" s="850">
        <v>38</v>
      </c>
    </row>
    <row r="220" spans="1:19" ht="14.4" customHeight="1" x14ac:dyDescent="0.3">
      <c r="A220" s="831" t="s">
        <v>4949</v>
      </c>
      <c r="B220" s="832" t="s">
        <v>4950</v>
      </c>
      <c r="C220" s="832" t="s">
        <v>599</v>
      </c>
      <c r="D220" s="832" t="s">
        <v>2073</v>
      </c>
      <c r="E220" s="832" t="s">
        <v>4932</v>
      </c>
      <c r="F220" s="832" t="s">
        <v>4936</v>
      </c>
      <c r="G220" s="832" t="s">
        <v>4937</v>
      </c>
      <c r="H220" s="849">
        <v>5</v>
      </c>
      <c r="I220" s="849">
        <v>430</v>
      </c>
      <c r="J220" s="832">
        <v>1.6666666666666667</v>
      </c>
      <c r="K220" s="832">
        <v>86</v>
      </c>
      <c r="L220" s="849">
        <v>3</v>
      </c>
      <c r="M220" s="849">
        <v>258</v>
      </c>
      <c r="N220" s="832">
        <v>1</v>
      </c>
      <c r="O220" s="832">
        <v>86</v>
      </c>
      <c r="P220" s="849">
        <v>7</v>
      </c>
      <c r="Q220" s="849">
        <v>609</v>
      </c>
      <c r="R220" s="837">
        <v>2.36046511627907</v>
      </c>
      <c r="S220" s="850">
        <v>87</v>
      </c>
    </row>
    <row r="221" spans="1:19" ht="14.4" customHeight="1" x14ac:dyDescent="0.3">
      <c r="A221" s="831" t="s">
        <v>4949</v>
      </c>
      <c r="B221" s="832" t="s">
        <v>4950</v>
      </c>
      <c r="C221" s="832" t="s">
        <v>599</v>
      </c>
      <c r="D221" s="832" t="s">
        <v>2073</v>
      </c>
      <c r="E221" s="832" t="s">
        <v>4932</v>
      </c>
      <c r="F221" s="832" t="s">
        <v>5028</v>
      </c>
      <c r="G221" s="832" t="s">
        <v>5029</v>
      </c>
      <c r="H221" s="849">
        <v>1</v>
      </c>
      <c r="I221" s="849">
        <v>32</v>
      </c>
      <c r="J221" s="832"/>
      <c r="K221" s="832">
        <v>32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4949</v>
      </c>
      <c r="B222" s="832" t="s">
        <v>4950</v>
      </c>
      <c r="C222" s="832" t="s">
        <v>599</v>
      </c>
      <c r="D222" s="832" t="s">
        <v>2073</v>
      </c>
      <c r="E222" s="832" t="s">
        <v>4932</v>
      </c>
      <c r="F222" s="832" t="s">
        <v>5038</v>
      </c>
      <c r="G222" s="832" t="s">
        <v>5039</v>
      </c>
      <c r="H222" s="849">
        <v>2</v>
      </c>
      <c r="I222" s="849">
        <v>2126</v>
      </c>
      <c r="J222" s="832"/>
      <c r="K222" s="832">
        <v>1063</v>
      </c>
      <c r="L222" s="849"/>
      <c r="M222" s="849"/>
      <c r="N222" s="832"/>
      <c r="O222" s="832"/>
      <c r="P222" s="849">
        <v>1</v>
      </c>
      <c r="Q222" s="849">
        <v>1069</v>
      </c>
      <c r="R222" s="837"/>
      <c r="S222" s="850">
        <v>1069</v>
      </c>
    </row>
    <row r="223" spans="1:19" ht="14.4" customHeight="1" x14ac:dyDescent="0.3">
      <c r="A223" s="831" t="s">
        <v>4949</v>
      </c>
      <c r="B223" s="832" t="s">
        <v>4950</v>
      </c>
      <c r="C223" s="832" t="s">
        <v>599</v>
      </c>
      <c r="D223" s="832" t="s">
        <v>2073</v>
      </c>
      <c r="E223" s="832" t="s">
        <v>4932</v>
      </c>
      <c r="F223" s="832" t="s">
        <v>5046</v>
      </c>
      <c r="G223" s="832" t="s">
        <v>5047</v>
      </c>
      <c r="H223" s="849"/>
      <c r="I223" s="849"/>
      <c r="J223" s="832"/>
      <c r="K223" s="832"/>
      <c r="L223" s="849"/>
      <c r="M223" s="849"/>
      <c r="N223" s="832"/>
      <c r="O223" s="832"/>
      <c r="P223" s="849">
        <v>1</v>
      </c>
      <c r="Q223" s="849">
        <v>116</v>
      </c>
      <c r="R223" s="837"/>
      <c r="S223" s="850">
        <v>116</v>
      </c>
    </row>
    <row r="224" spans="1:19" ht="14.4" customHeight="1" x14ac:dyDescent="0.3">
      <c r="A224" s="831" t="s">
        <v>4949</v>
      </c>
      <c r="B224" s="832" t="s">
        <v>4950</v>
      </c>
      <c r="C224" s="832" t="s">
        <v>599</v>
      </c>
      <c r="D224" s="832" t="s">
        <v>2073</v>
      </c>
      <c r="E224" s="832" t="s">
        <v>4932</v>
      </c>
      <c r="F224" s="832" t="s">
        <v>5050</v>
      </c>
      <c r="G224" s="832" t="s">
        <v>5051</v>
      </c>
      <c r="H224" s="849">
        <v>2</v>
      </c>
      <c r="I224" s="849">
        <v>366</v>
      </c>
      <c r="J224" s="832">
        <v>0.32533333333333331</v>
      </c>
      <c r="K224" s="832">
        <v>183</v>
      </c>
      <c r="L224" s="849">
        <v>3</v>
      </c>
      <c r="M224" s="849">
        <v>1125</v>
      </c>
      <c r="N224" s="832">
        <v>1</v>
      </c>
      <c r="O224" s="832">
        <v>375</v>
      </c>
      <c r="P224" s="849">
        <v>5</v>
      </c>
      <c r="Q224" s="849">
        <v>1880</v>
      </c>
      <c r="R224" s="837">
        <v>1.6711111111111112</v>
      </c>
      <c r="S224" s="850">
        <v>376</v>
      </c>
    </row>
    <row r="225" spans="1:19" ht="14.4" customHeight="1" x14ac:dyDescent="0.3">
      <c r="A225" s="831" t="s">
        <v>4949</v>
      </c>
      <c r="B225" s="832" t="s">
        <v>4950</v>
      </c>
      <c r="C225" s="832" t="s">
        <v>599</v>
      </c>
      <c r="D225" s="832" t="s">
        <v>2073</v>
      </c>
      <c r="E225" s="832" t="s">
        <v>4932</v>
      </c>
      <c r="F225" s="832" t="s">
        <v>5060</v>
      </c>
      <c r="G225" s="832" t="s">
        <v>5061</v>
      </c>
      <c r="H225" s="849"/>
      <c r="I225" s="849"/>
      <c r="J225" s="832"/>
      <c r="K225" s="832"/>
      <c r="L225" s="849"/>
      <c r="M225" s="849"/>
      <c r="N225" s="832"/>
      <c r="O225" s="832"/>
      <c r="P225" s="849">
        <v>2</v>
      </c>
      <c r="Q225" s="849">
        <v>710</v>
      </c>
      <c r="R225" s="837"/>
      <c r="S225" s="850">
        <v>355</v>
      </c>
    </row>
    <row r="226" spans="1:19" ht="14.4" customHeight="1" x14ac:dyDescent="0.3">
      <c r="A226" s="831" t="s">
        <v>4949</v>
      </c>
      <c r="B226" s="832" t="s">
        <v>4950</v>
      </c>
      <c r="C226" s="832" t="s">
        <v>599</v>
      </c>
      <c r="D226" s="832" t="s">
        <v>2073</v>
      </c>
      <c r="E226" s="832" t="s">
        <v>4932</v>
      </c>
      <c r="F226" s="832" t="s">
        <v>5070</v>
      </c>
      <c r="G226" s="832" t="s">
        <v>5071</v>
      </c>
      <c r="H226" s="849"/>
      <c r="I226" s="849"/>
      <c r="J226" s="832"/>
      <c r="K226" s="832"/>
      <c r="L226" s="849">
        <v>2</v>
      </c>
      <c r="M226" s="849">
        <v>402</v>
      </c>
      <c r="N226" s="832">
        <v>1</v>
      </c>
      <c r="O226" s="832">
        <v>201</v>
      </c>
      <c r="P226" s="849"/>
      <c r="Q226" s="849"/>
      <c r="R226" s="837"/>
      <c r="S226" s="850"/>
    </row>
    <row r="227" spans="1:19" ht="14.4" customHeight="1" x14ac:dyDescent="0.3">
      <c r="A227" s="831" t="s">
        <v>4949</v>
      </c>
      <c r="B227" s="832" t="s">
        <v>4950</v>
      </c>
      <c r="C227" s="832" t="s">
        <v>599</v>
      </c>
      <c r="D227" s="832" t="s">
        <v>2075</v>
      </c>
      <c r="E227" s="832" t="s">
        <v>4951</v>
      </c>
      <c r="F227" s="832" t="s">
        <v>4955</v>
      </c>
      <c r="G227" s="832" t="s">
        <v>3936</v>
      </c>
      <c r="H227" s="849"/>
      <c r="I227" s="849"/>
      <c r="J227" s="832"/>
      <c r="K227" s="832"/>
      <c r="L227" s="849"/>
      <c r="M227" s="849"/>
      <c r="N227" s="832"/>
      <c r="O227" s="832"/>
      <c r="P227" s="849">
        <v>0.1</v>
      </c>
      <c r="Q227" s="849">
        <v>6.97</v>
      </c>
      <c r="R227" s="837"/>
      <c r="S227" s="850">
        <v>69.699999999999989</v>
      </c>
    </row>
    <row r="228" spans="1:19" ht="14.4" customHeight="1" x14ac:dyDescent="0.3">
      <c r="A228" s="831" t="s">
        <v>4949</v>
      </c>
      <c r="B228" s="832" t="s">
        <v>4950</v>
      </c>
      <c r="C228" s="832" t="s">
        <v>599</v>
      </c>
      <c r="D228" s="832" t="s">
        <v>2075</v>
      </c>
      <c r="E228" s="832" t="s">
        <v>4932</v>
      </c>
      <c r="F228" s="832" t="s">
        <v>4984</v>
      </c>
      <c r="G228" s="832" t="s">
        <v>4985</v>
      </c>
      <c r="H228" s="849"/>
      <c r="I228" s="849"/>
      <c r="J228" s="832"/>
      <c r="K228" s="832"/>
      <c r="L228" s="849">
        <v>3</v>
      </c>
      <c r="M228" s="849">
        <v>249</v>
      </c>
      <c r="N228" s="832">
        <v>1</v>
      </c>
      <c r="O228" s="832">
        <v>83</v>
      </c>
      <c r="P228" s="849">
        <v>3</v>
      </c>
      <c r="Q228" s="849">
        <v>252</v>
      </c>
      <c r="R228" s="837">
        <v>1.0120481927710843</v>
      </c>
      <c r="S228" s="850">
        <v>84</v>
      </c>
    </row>
    <row r="229" spans="1:19" ht="14.4" customHeight="1" x14ac:dyDescent="0.3">
      <c r="A229" s="831" t="s">
        <v>4949</v>
      </c>
      <c r="B229" s="832" t="s">
        <v>4950</v>
      </c>
      <c r="C229" s="832" t="s">
        <v>599</v>
      </c>
      <c r="D229" s="832" t="s">
        <v>2075</v>
      </c>
      <c r="E229" s="832" t="s">
        <v>4932</v>
      </c>
      <c r="F229" s="832" t="s">
        <v>4947</v>
      </c>
      <c r="G229" s="832" t="s">
        <v>4948</v>
      </c>
      <c r="H229" s="849">
        <v>10</v>
      </c>
      <c r="I229" s="849">
        <v>370</v>
      </c>
      <c r="J229" s="832">
        <v>0.66666666666666663</v>
      </c>
      <c r="K229" s="832">
        <v>37</v>
      </c>
      <c r="L229" s="849">
        <v>15</v>
      </c>
      <c r="M229" s="849">
        <v>555</v>
      </c>
      <c r="N229" s="832">
        <v>1</v>
      </c>
      <c r="O229" s="832">
        <v>37</v>
      </c>
      <c r="P229" s="849">
        <v>18</v>
      </c>
      <c r="Q229" s="849">
        <v>684</v>
      </c>
      <c r="R229" s="837">
        <v>1.2324324324324325</v>
      </c>
      <c r="S229" s="850">
        <v>38</v>
      </c>
    </row>
    <row r="230" spans="1:19" ht="14.4" customHeight="1" x14ac:dyDescent="0.3">
      <c r="A230" s="831" t="s">
        <v>4949</v>
      </c>
      <c r="B230" s="832" t="s">
        <v>4950</v>
      </c>
      <c r="C230" s="832" t="s">
        <v>599</v>
      </c>
      <c r="D230" s="832" t="s">
        <v>2075</v>
      </c>
      <c r="E230" s="832" t="s">
        <v>4932</v>
      </c>
      <c r="F230" s="832" t="s">
        <v>4986</v>
      </c>
      <c r="G230" s="832" t="s">
        <v>4987</v>
      </c>
      <c r="H230" s="849">
        <v>64</v>
      </c>
      <c r="I230" s="849">
        <v>640</v>
      </c>
      <c r="J230" s="832">
        <v>0.55652173913043479</v>
      </c>
      <c r="K230" s="832">
        <v>10</v>
      </c>
      <c r="L230" s="849">
        <v>115</v>
      </c>
      <c r="M230" s="849">
        <v>1150</v>
      </c>
      <c r="N230" s="832">
        <v>1</v>
      </c>
      <c r="O230" s="832">
        <v>10</v>
      </c>
      <c r="P230" s="849">
        <v>32</v>
      </c>
      <c r="Q230" s="849">
        <v>320</v>
      </c>
      <c r="R230" s="837">
        <v>0.27826086956521739</v>
      </c>
      <c r="S230" s="850">
        <v>10</v>
      </c>
    </row>
    <row r="231" spans="1:19" ht="14.4" customHeight="1" x14ac:dyDescent="0.3">
      <c r="A231" s="831" t="s">
        <v>4949</v>
      </c>
      <c r="B231" s="832" t="s">
        <v>4950</v>
      </c>
      <c r="C231" s="832" t="s">
        <v>599</v>
      </c>
      <c r="D231" s="832" t="s">
        <v>2075</v>
      </c>
      <c r="E231" s="832" t="s">
        <v>4932</v>
      </c>
      <c r="F231" s="832" t="s">
        <v>5000</v>
      </c>
      <c r="G231" s="832" t="s">
        <v>5001</v>
      </c>
      <c r="H231" s="849"/>
      <c r="I231" s="849"/>
      <c r="J231" s="832"/>
      <c r="K231" s="832"/>
      <c r="L231" s="849"/>
      <c r="M231" s="849"/>
      <c r="N231" s="832"/>
      <c r="O231" s="832"/>
      <c r="P231" s="849">
        <v>1</v>
      </c>
      <c r="Q231" s="849">
        <v>4444</v>
      </c>
      <c r="R231" s="837"/>
      <c r="S231" s="850">
        <v>4444</v>
      </c>
    </row>
    <row r="232" spans="1:19" ht="14.4" customHeight="1" x14ac:dyDescent="0.3">
      <c r="A232" s="831" t="s">
        <v>4949</v>
      </c>
      <c r="B232" s="832" t="s">
        <v>4950</v>
      </c>
      <c r="C232" s="832" t="s">
        <v>599</v>
      </c>
      <c r="D232" s="832" t="s">
        <v>2075</v>
      </c>
      <c r="E232" s="832" t="s">
        <v>4932</v>
      </c>
      <c r="F232" s="832" t="s">
        <v>4933</v>
      </c>
      <c r="G232" s="832" t="s">
        <v>4934</v>
      </c>
      <c r="H232" s="849">
        <v>158</v>
      </c>
      <c r="I232" s="849">
        <v>39658</v>
      </c>
      <c r="J232" s="832">
        <v>0.70888745888745885</v>
      </c>
      <c r="K232" s="832">
        <v>251</v>
      </c>
      <c r="L232" s="849">
        <v>222</v>
      </c>
      <c r="M232" s="849">
        <v>55944</v>
      </c>
      <c r="N232" s="832">
        <v>1</v>
      </c>
      <c r="O232" s="832">
        <v>252</v>
      </c>
      <c r="P232" s="849">
        <v>180</v>
      </c>
      <c r="Q232" s="849">
        <v>45720</v>
      </c>
      <c r="R232" s="837">
        <v>0.81724581724581724</v>
      </c>
      <c r="S232" s="850">
        <v>254</v>
      </c>
    </row>
    <row r="233" spans="1:19" ht="14.4" customHeight="1" x14ac:dyDescent="0.3">
      <c r="A233" s="831" t="s">
        <v>4949</v>
      </c>
      <c r="B233" s="832" t="s">
        <v>4950</v>
      </c>
      <c r="C233" s="832" t="s">
        <v>599</v>
      </c>
      <c r="D233" s="832" t="s">
        <v>2075</v>
      </c>
      <c r="E233" s="832" t="s">
        <v>4932</v>
      </c>
      <c r="F233" s="832" t="s">
        <v>5002</v>
      </c>
      <c r="G233" s="832" t="s">
        <v>5003</v>
      </c>
      <c r="H233" s="849">
        <v>13</v>
      </c>
      <c r="I233" s="849">
        <v>1638</v>
      </c>
      <c r="J233" s="832">
        <v>4.2992125984251972</v>
      </c>
      <c r="K233" s="832">
        <v>126</v>
      </c>
      <c r="L233" s="849">
        <v>3</v>
      </c>
      <c r="M233" s="849">
        <v>381</v>
      </c>
      <c r="N233" s="832">
        <v>1</v>
      </c>
      <c r="O233" s="832">
        <v>127</v>
      </c>
      <c r="P233" s="849">
        <v>3</v>
      </c>
      <c r="Q233" s="849">
        <v>378</v>
      </c>
      <c r="R233" s="837">
        <v>0.99212598425196852</v>
      </c>
      <c r="S233" s="850">
        <v>126</v>
      </c>
    </row>
    <row r="234" spans="1:19" ht="14.4" customHeight="1" x14ac:dyDescent="0.3">
      <c r="A234" s="831" t="s">
        <v>4949</v>
      </c>
      <c r="B234" s="832" t="s">
        <v>4950</v>
      </c>
      <c r="C234" s="832" t="s">
        <v>599</v>
      </c>
      <c r="D234" s="832" t="s">
        <v>2075</v>
      </c>
      <c r="E234" s="832" t="s">
        <v>4932</v>
      </c>
      <c r="F234" s="832" t="s">
        <v>5008</v>
      </c>
      <c r="G234" s="832" t="s">
        <v>5009</v>
      </c>
      <c r="H234" s="849"/>
      <c r="I234" s="849"/>
      <c r="J234" s="832"/>
      <c r="K234" s="832"/>
      <c r="L234" s="849">
        <v>1</v>
      </c>
      <c r="M234" s="849">
        <v>185</v>
      </c>
      <c r="N234" s="832">
        <v>1</v>
      </c>
      <c r="O234" s="832">
        <v>185</v>
      </c>
      <c r="P234" s="849"/>
      <c r="Q234" s="849"/>
      <c r="R234" s="837"/>
      <c r="S234" s="850"/>
    </row>
    <row r="235" spans="1:19" ht="14.4" customHeight="1" x14ac:dyDescent="0.3">
      <c r="A235" s="831" t="s">
        <v>4949</v>
      </c>
      <c r="B235" s="832" t="s">
        <v>4950</v>
      </c>
      <c r="C235" s="832" t="s">
        <v>599</v>
      </c>
      <c r="D235" s="832" t="s">
        <v>2075</v>
      </c>
      <c r="E235" s="832" t="s">
        <v>4932</v>
      </c>
      <c r="F235" s="832" t="s">
        <v>5018</v>
      </c>
      <c r="G235" s="832" t="s">
        <v>5019</v>
      </c>
      <c r="H235" s="849">
        <v>169</v>
      </c>
      <c r="I235" s="849">
        <v>5633.33</v>
      </c>
      <c r="J235" s="832">
        <v>0.76470508384385349</v>
      </c>
      <c r="K235" s="832">
        <v>33.333313609467453</v>
      </c>
      <c r="L235" s="849">
        <v>221</v>
      </c>
      <c r="M235" s="849">
        <v>7366.67</v>
      </c>
      <c r="N235" s="832">
        <v>1</v>
      </c>
      <c r="O235" s="832">
        <v>33.333348416289596</v>
      </c>
      <c r="P235" s="849">
        <v>183</v>
      </c>
      <c r="Q235" s="849">
        <v>6100</v>
      </c>
      <c r="R235" s="837">
        <v>0.82805392395750044</v>
      </c>
      <c r="S235" s="850">
        <v>33.333333333333336</v>
      </c>
    </row>
    <row r="236" spans="1:19" ht="14.4" customHeight="1" x14ac:dyDescent="0.3">
      <c r="A236" s="831" t="s">
        <v>4949</v>
      </c>
      <c r="B236" s="832" t="s">
        <v>4950</v>
      </c>
      <c r="C236" s="832" t="s">
        <v>599</v>
      </c>
      <c r="D236" s="832" t="s">
        <v>2075</v>
      </c>
      <c r="E236" s="832" t="s">
        <v>4932</v>
      </c>
      <c r="F236" s="832" t="s">
        <v>5022</v>
      </c>
      <c r="G236" s="832" t="s">
        <v>5023</v>
      </c>
      <c r="H236" s="849">
        <v>2</v>
      </c>
      <c r="I236" s="849">
        <v>344</v>
      </c>
      <c r="J236" s="832">
        <v>0.4</v>
      </c>
      <c r="K236" s="832">
        <v>172</v>
      </c>
      <c r="L236" s="849">
        <v>5</v>
      </c>
      <c r="M236" s="849">
        <v>860</v>
      </c>
      <c r="N236" s="832">
        <v>1</v>
      </c>
      <c r="O236" s="832">
        <v>172</v>
      </c>
      <c r="P236" s="849">
        <v>3</v>
      </c>
      <c r="Q236" s="849">
        <v>525</v>
      </c>
      <c r="R236" s="837">
        <v>0.61046511627906974</v>
      </c>
      <c r="S236" s="850">
        <v>175</v>
      </c>
    </row>
    <row r="237" spans="1:19" ht="14.4" customHeight="1" x14ac:dyDescent="0.3">
      <c r="A237" s="831" t="s">
        <v>4949</v>
      </c>
      <c r="B237" s="832" t="s">
        <v>4950</v>
      </c>
      <c r="C237" s="832" t="s">
        <v>599</v>
      </c>
      <c r="D237" s="832" t="s">
        <v>2075</v>
      </c>
      <c r="E237" s="832" t="s">
        <v>4932</v>
      </c>
      <c r="F237" s="832" t="s">
        <v>5024</v>
      </c>
      <c r="G237" s="832" t="s">
        <v>5025</v>
      </c>
      <c r="H237" s="849">
        <v>18</v>
      </c>
      <c r="I237" s="849">
        <v>666</v>
      </c>
      <c r="J237" s="832">
        <v>0.8571428571428571</v>
      </c>
      <c r="K237" s="832">
        <v>37</v>
      </c>
      <c r="L237" s="849">
        <v>21</v>
      </c>
      <c r="M237" s="849">
        <v>777</v>
      </c>
      <c r="N237" s="832">
        <v>1</v>
      </c>
      <c r="O237" s="832">
        <v>37</v>
      </c>
      <c r="P237" s="849">
        <v>28</v>
      </c>
      <c r="Q237" s="849">
        <v>1064</v>
      </c>
      <c r="R237" s="837">
        <v>1.3693693693693694</v>
      </c>
      <c r="S237" s="850">
        <v>38</v>
      </c>
    </row>
    <row r="238" spans="1:19" ht="14.4" customHeight="1" x14ac:dyDescent="0.3">
      <c r="A238" s="831" t="s">
        <v>4949</v>
      </c>
      <c r="B238" s="832" t="s">
        <v>4950</v>
      </c>
      <c r="C238" s="832" t="s">
        <v>599</v>
      </c>
      <c r="D238" s="832" t="s">
        <v>2075</v>
      </c>
      <c r="E238" s="832" t="s">
        <v>4932</v>
      </c>
      <c r="F238" s="832" t="s">
        <v>4936</v>
      </c>
      <c r="G238" s="832" t="s">
        <v>4937</v>
      </c>
      <c r="H238" s="849"/>
      <c r="I238" s="849"/>
      <c r="J238" s="832"/>
      <c r="K238" s="832"/>
      <c r="L238" s="849"/>
      <c r="M238" s="849"/>
      <c r="N238" s="832"/>
      <c r="O238" s="832"/>
      <c r="P238" s="849">
        <v>1</v>
      </c>
      <c r="Q238" s="849">
        <v>87</v>
      </c>
      <c r="R238" s="837"/>
      <c r="S238" s="850">
        <v>87</v>
      </c>
    </row>
    <row r="239" spans="1:19" ht="14.4" customHeight="1" x14ac:dyDescent="0.3">
      <c r="A239" s="831" t="s">
        <v>4949</v>
      </c>
      <c r="B239" s="832" t="s">
        <v>4950</v>
      </c>
      <c r="C239" s="832" t="s">
        <v>599</v>
      </c>
      <c r="D239" s="832" t="s">
        <v>2075</v>
      </c>
      <c r="E239" s="832" t="s">
        <v>4932</v>
      </c>
      <c r="F239" s="832" t="s">
        <v>5038</v>
      </c>
      <c r="G239" s="832" t="s">
        <v>5039</v>
      </c>
      <c r="H239" s="849"/>
      <c r="I239" s="849"/>
      <c r="J239" s="832"/>
      <c r="K239" s="832"/>
      <c r="L239" s="849"/>
      <c r="M239" s="849"/>
      <c r="N239" s="832"/>
      <c r="O239" s="832"/>
      <c r="P239" s="849">
        <v>1</v>
      </c>
      <c r="Q239" s="849">
        <v>1069</v>
      </c>
      <c r="R239" s="837"/>
      <c r="S239" s="850">
        <v>1069</v>
      </c>
    </row>
    <row r="240" spans="1:19" ht="14.4" customHeight="1" x14ac:dyDescent="0.3">
      <c r="A240" s="831" t="s">
        <v>4949</v>
      </c>
      <c r="B240" s="832" t="s">
        <v>4950</v>
      </c>
      <c r="C240" s="832" t="s">
        <v>599</v>
      </c>
      <c r="D240" s="832" t="s">
        <v>4916</v>
      </c>
      <c r="E240" s="832" t="s">
        <v>4932</v>
      </c>
      <c r="F240" s="832" t="s">
        <v>4947</v>
      </c>
      <c r="G240" s="832" t="s">
        <v>4948</v>
      </c>
      <c r="H240" s="849">
        <v>4</v>
      </c>
      <c r="I240" s="849">
        <v>148</v>
      </c>
      <c r="J240" s="832"/>
      <c r="K240" s="832">
        <v>37</v>
      </c>
      <c r="L240" s="849"/>
      <c r="M240" s="849"/>
      <c r="N240" s="832"/>
      <c r="O240" s="832"/>
      <c r="P240" s="849"/>
      <c r="Q240" s="849"/>
      <c r="R240" s="837"/>
      <c r="S240" s="850"/>
    </row>
    <row r="241" spans="1:19" ht="14.4" customHeight="1" x14ac:dyDescent="0.3">
      <c r="A241" s="831" t="s">
        <v>4949</v>
      </c>
      <c r="B241" s="832" t="s">
        <v>4950</v>
      </c>
      <c r="C241" s="832" t="s">
        <v>599</v>
      </c>
      <c r="D241" s="832" t="s">
        <v>4916</v>
      </c>
      <c r="E241" s="832" t="s">
        <v>4932</v>
      </c>
      <c r="F241" s="832" t="s">
        <v>5018</v>
      </c>
      <c r="G241" s="832" t="s">
        <v>5019</v>
      </c>
      <c r="H241" s="849">
        <v>1</v>
      </c>
      <c r="I241" s="849">
        <v>33.33</v>
      </c>
      <c r="J241" s="832"/>
      <c r="K241" s="832">
        <v>33.33</v>
      </c>
      <c r="L241" s="849"/>
      <c r="M241" s="849"/>
      <c r="N241" s="832"/>
      <c r="O241" s="832"/>
      <c r="P241" s="849"/>
      <c r="Q241" s="849"/>
      <c r="R241" s="837"/>
      <c r="S241" s="850"/>
    </row>
    <row r="242" spans="1:19" ht="14.4" customHeight="1" x14ac:dyDescent="0.3">
      <c r="A242" s="831" t="s">
        <v>4949</v>
      </c>
      <c r="B242" s="832" t="s">
        <v>4950</v>
      </c>
      <c r="C242" s="832" t="s">
        <v>599</v>
      </c>
      <c r="D242" s="832" t="s">
        <v>4916</v>
      </c>
      <c r="E242" s="832" t="s">
        <v>4932</v>
      </c>
      <c r="F242" s="832" t="s">
        <v>5042</v>
      </c>
      <c r="G242" s="832" t="s">
        <v>5043</v>
      </c>
      <c r="H242" s="849">
        <v>1</v>
      </c>
      <c r="I242" s="849">
        <v>373</v>
      </c>
      <c r="J242" s="832"/>
      <c r="K242" s="832">
        <v>373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4949</v>
      </c>
      <c r="B243" s="832" t="s">
        <v>4950</v>
      </c>
      <c r="C243" s="832" t="s">
        <v>599</v>
      </c>
      <c r="D243" s="832" t="s">
        <v>4917</v>
      </c>
      <c r="E243" s="832" t="s">
        <v>4932</v>
      </c>
      <c r="F243" s="832" t="s">
        <v>4947</v>
      </c>
      <c r="G243" s="832" t="s">
        <v>4948</v>
      </c>
      <c r="H243" s="849"/>
      <c r="I243" s="849"/>
      <c r="J243" s="832"/>
      <c r="K243" s="832"/>
      <c r="L243" s="849"/>
      <c r="M243" s="849"/>
      <c r="N243" s="832"/>
      <c r="O243" s="832"/>
      <c r="P243" s="849">
        <v>6</v>
      </c>
      <c r="Q243" s="849">
        <v>228</v>
      </c>
      <c r="R243" s="837"/>
      <c r="S243" s="850">
        <v>38</v>
      </c>
    </row>
    <row r="244" spans="1:19" ht="14.4" customHeight="1" x14ac:dyDescent="0.3">
      <c r="A244" s="831" t="s">
        <v>4949</v>
      </c>
      <c r="B244" s="832" t="s">
        <v>4950</v>
      </c>
      <c r="C244" s="832" t="s">
        <v>599</v>
      </c>
      <c r="D244" s="832" t="s">
        <v>2078</v>
      </c>
      <c r="E244" s="832" t="s">
        <v>4932</v>
      </c>
      <c r="F244" s="832" t="s">
        <v>4980</v>
      </c>
      <c r="G244" s="832" t="s">
        <v>4981</v>
      </c>
      <c r="H244" s="849">
        <v>1</v>
      </c>
      <c r="I244" s="849">
        <v>300</v>
      </c>
      <c r="J244" s="832"/>
      <c r="K244" s="832">
        <v>300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" customHeight="1" x14ac:dyDescent="0.3">
      <c r="A245" s="831" t="s">
        <v>4949</v>
      </c>
      <c r="B245" s="832" t="s">
        <v>4950</v>
      </c>
      <c r="C245" s="832" t="s">
        <v>599</v>
      </c>
      <c r="D245" s="832" t="s">
        <v>2078</v>
      </c>
      <c r="E245" s="832" t="s">
        <v>4932</v>
      </c>
      <c r="F245" s="832" t="s">
        <v>4984</v>
      </c>
      <c r="G245" s="832" t="s">
        <v>4985</v>
      </c>
      <c r="H245" s="849">
        <v>5</v>
      </c>
      <c r="I245" s="849">
        <v>415</v>
      </c>
      <c r="J245" s="832">
        <v>0.83333333333333337</v>
      </c>
      <c r="K245" s="832">
        <v>83</v>
      </c>
      <c r="L245" s="849">
        <v>6</v>
      </c>
      <c r="M245" s="849">
        <v>498</v>
      </c>
      <c r="N245" s="832">
        <v>1</v>
      </c>
      <c r="O245" s="832">
        <v>83</v>
      </c>
      <c r="P245" s="849">
        <v>20</v>
      </c>
      <c r="Q245" s="849">
        <v>1680</v>
      </c>
      <c r="R245" s="837">
        <v>3.3734939759036147</v>
      </c>
      <c r="S245" s="850">
        <v>84</v>
      </c>
    </row>
    <row r="246" spans="1:19" ht="14.4" customHeight="1" x14ac:dyDescent="0.3">
      <c r="A246" s="831" t="s">
        <v>4949</v>
      </c>
      <c r="B246" s="832" t="s">
        <v>4950</v>
      </c>
      <c r="C246" s="832" t="s">
        <v>599</v>
      </c>
      <c r="D246" s="832" t="s">
        <v>2078</v>
      </c>
      <c r="E246" s="832" t="s">
        <v>4932</v>
      </c>
      <c r="F246" s="832" t="s">
        <v>4947</v>
      </c>
      <c r="G246" s="832" t="s">
        <v>4948</v>
      </c>
      <c r="H246" s="849">
        <v>3</v>
      </c>
      <c r="I246" s="849">
        <v>111</v>
      </c>
      <c r="J246" s="832">
        <v>1.5</v>
      </c>
      <c r="K246" s="832">
        <v>37</v>
      </c>
      <c r="L246" s="849">
        <v>2</v>
      </c>
      <c r="M246" s="849">
        <v>74</v>
      </c>
      <c r="N246" s="832">
        <v>1</v>
      </c>
      <c r="O246" s="832">
        <v>37</v>
      </c>
      <c r="P246" s="849">
        <v>5</v>
      </c>
      <c r="Q246" s="849">
        <v>190</v>
      </c>
      <c r="R246" s="837">
        <v>2.5675675675675675</v>
      </c>
      <c r="S246" s="850">
        <v>38</v>
      </c>
    </row>
    <row r="247" spans="1:19" ht="14.4" customHeight="1" x14ac:dyDescent="0.3">
      <c r="A247" s="831" t="s">
        <v>4949</v>
      </c>
      <c r="B247" s="832" t="s">
        <v>4950</v>
      </c>
      <c r="C247" s="832" t="s">
        <v>599</v>
      </c>
      <c r="D247" s="832" t="s">
        <v>2078</v>
      </c>
      <c r="E247" s="832" t="s">
        <v>4932</v>
      </c>
      <c r="F247" s="832" t="s">
        <v>4933</v>
      </c>
      <c r="G247" s="832" t="s">
        <v>4934</v>
      </c>
      <c r="H247" s="849">
        <v>21</v>
      </c>
      <c r="I247" s="849">
        <v>5271</v>
      </c>
      <c r="J247" s="832">
        <v>0.72126436781609193</v>
      </c>
      <c r="K247" s="832">
        <v>251</v>
      </c>
      <c r="L247" s="849">
        <v>29</v>
      </c>
      <c r="M247" s="849">
        <v>7308</v>
      </c>
      <c r="N247" s="832">
        <v>1</v>
      </c>
      <c r="O247" s="832">
        <v>252</v>
      </c>
      <c r="P247" s="849">
        <v>37</v>
      </c>
      <c r="Q247" s="849">
        <v>9398</v>
      </c>
      <c r="R247" s="837">
        <v>1.2859879584017515</v>
      </c>
      <c r="S247" s="850">
        <v>254</v>
      </c>
    </row>
    <row r="248" spans="1:19" ht="14.4" customHeight="1" x14ac:dyDescent="0.3">
      <c r="A248" s="831" t="s">
        <v>4949</v>
      </c>
      <c r="B248" s="832" t="s">
        <v>4950</v>
      </c>
      <c r="C248" s="832" t="s">
        <v>599</v>
      </c>
      <c r="D248" s="832" t="s">
        <v>2078</v>
      </c>
      <c r="E248" s="832" t="s">
        <v>4932</v>
      </c>
      <c r="F248" s="832" t="s">
        <v>5002</v>
      </c>
      <c r="G248" s="832" t="s">
        <v>5003</v>
      </c>
      <c r="H248" s="849"/>
      <c r="I248" s="849"/>
      <c r="J248" s="832"/>
      <c r="K248" s="832"/>
      <c r="L248" s="849"/>
      <c r="M248" s="849"/>
      <c r="N248" s="832"/>
      <c r="O248" s="832"/>
      <c r="P248" s="849">
        <v>7</v>
      </c>
      <c r="Q248" s="849">
        <v>882</v>
      </c>
      <c r="R248" s="837"/>
      <c r="S248" s="850">
        <v>126</v>
      </c>
    </row>
    <row r="249" spans="1:19" ht="14.4" customHeight="1" x14ac:dyDescent="0.3">
      <c r="A249" s="831" t="s">
        <v>4949</v>
      </c>
      <c r="B249" s="832" t="s">
        <v>4950</v>
      </c>
      <c r="C249" s="832" t="s">
        <v>599</v>
      </c>
      <c r="D249" s="832" t="s">
        <v>2078</v>
      </c>
      <c r="E249" s="832" t="s">
        <v>4932</v>
      </c>
      <c r="F249" s="832" t="s">
        <v>5018</v>
      </c>
      <c r="G249" s="832" t="s">
        <v>5019</v>
      </c>
      <c r="H249" s="849">
        <v>17</v>
      </c>
      <c r="I249" s="849">
        <v>566.66</v>
      </c>
      <c r="J249" s="832">
        <v>0.80952585036929092</v>
      </c>
      <c r="K249" s="832">
        <v>33.332941176470584</v>
      </c>
      <c r="L249" s="849">
        <v>21</v>
      </c>
      <c r="M249" s="849">
        <v>699.99</v>
      </c>
      <c r="N249" s="832">
        <v>1</v>
      </c>
      <c r="O249" s="832">
        <v>33.332857142857144</v>
      </c>
      <c r="P249" s="849">
        <v>30</v>
      </c>
      <c r="Q249" s="849">
        <v>999.99000000000012</v>
      </c>
      <c r="R249" s="837">
        <v>1.4285775511078731</v>
      </c>
      <c r="S249" s="850">
        <v>33.333000000000006</v>
      </c>
    </row>
    <row r="250" spans="1:19" ht="14.4" customHeight="1" x14ac:dyDescent="0.3">
      <c r="A250" s="831" t="s">
        <v>4949</v>
      </c>
      <c r="B250" s="832" t="s">
        <v>4950</v>
      </c>
      <c r="C250" s="832" t="s">
        <v>599</v>
      </c>
      <c r="D250" s="832" t="s">
        <v>2078</v>
      </c>
      <c r="E250" s="832" t="s">
        <v>4932</v>
      </c>
      <c r="F250" s="832" t="s">
        <v>5024</v>
      </c>
      <c r="G250" s="832" t="s">
        <v>5025</v>
      </c>
      <c r="H250" s="849">
        <v>2</v>
      </c>
      <c r="I250" s="849">
        <v>74</v>
      </c>
      <c r="J250" s="832">
        <v>2</v>
      </c>
      <c r="K250" s="832">
        <v>37</v>
      </c>
      <c r="L250" s="849">
        <v>1</v>
      </c>
      <c r="M250" s="849">
        <v>37</v>
      </c>
      <c r="N250" s="832">
        <v>1</v>
      </c>
      <c r="O250" s="832">
        <v>37</v>
      </c>
      <c r="P250" s="849">
        <v>4</v>
      </c>
      <c r="Q250" s="849">
        <v>152</v>
      </c>
      <c r="R250" s="837">
        <v>4.1081081081081079</v>
      </c>
      <c r="S250" s="850">
        <v>38</v>
      </c>
    </row>
    <row r="251" spans="1:19" ht="14.4" customHeight="1" x14ac:dyDescent="0.3">
      <c r="A251" s="831" t="s">
        <v>4949</v>
      </c>
      <c r="B251" s="832" t="s">
        <v>4950</v>
      </c>
      <c r="C251" s="832" t="s">
        <v>599</v>
      </c>
      <c r="D251" s="832" t="s">
        <v>2078</v>
      </c>
      <c r="E251" s="832" t="s">
        <v>4932</v>
      </c>
      <c r="F251" s="832" t="s">
        <v>5038</v>
      </c>
      <c r="G251" s="832" t="s">
        <v>5039</v>
      </c>
      <c r="H251" s="849">
        <v>1</v>
      </c>
      <c r="I251" s="849">
        <v>1063</v>
      </c>
      <c r="J251" s="832"/>
      <c r="K251" s="832">
        <v>1063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 t="s">
        <v>4949</v>
      </c>
      <c r="B252" s="832" t="s">
        <v>4950</v>
      </c>
      <c r="C252" s="832" t="s">
        <v>599</v>
      </c>
      <c r="D252" s="832" t="s">
        <v>2078</v>
      </c>
      <c r="E252" s="832" t="s">
        <v>4932</v>
      </c>
      <c r="F252" s="832" t="s">
        <v>5042</v>
      </c>
      <c r="G252" s="832" t="s">
        <v>5043</v>
      </c>
      <c r="H252" s="849">
        <v>1</v>
      </c>
      <c r="I252" s="849">
        <v>373</v>
      </c>
      <c r="J252" s="832"/>
      <c r="K252" s="832">
        <v>373</v>
      </c>
      <c r="L252" s="849"/>
      <c r="M252" s="849"/>
      <c r="N252" s="832"/>
      <c r="O252" s="832"/>
      <c r="P252" s="849"/>
      <c r="Q252" s="849"/>
      <c r="R252" s="837"/>
      <c r="S252" s="850"/>
    </row>
    <row r="253" spans="1:19" ht="14.4" customHeight="1" x14ac:dyDescent="0.3">
      <c r="A253" s="831" t="s">
        <v>4949</v>
      </c>
      <c r="B253" s="832" t="s">
        <v>4950</v>
      </c>
      <c r="C253" s="832" t="s">
        <v>599</v>
      </c>
      <c r="D253" s="832" t="s">
        <v>2078</v>
      </c>
      <c r="E253" s="832" t="s">
        <v>4932</v>
      </c>
      <c r="F253" s="832" t="s">
        <v>5056</v>
      </c>
      <c r="G253" s="832" t="s">
        <v>5057</v>
      </c>
      <c r="H253" s="849"/>
      <c r="I253" s="849"/>
      <c r="J253" s="832"/>
      <c r="K253" s="832"/>
      <c r="L253" s="849"/>
      <c r="M253" s="849"/>
      <c r="N253" s="832"/>
      <c r="O253" s="832"/>
      <c r="P253" s="849">
        <v>1</v>
      </c>
      <c r="Q253" s="849">
        <v>393</v>
      </c>
      <c r="R253" s="837"/>
      <c r="S253" s="850">
        <v>393</v>
      </c>
    </row>
    <row r="254" spans="1:19" ht="14.4" customHeight="1" x14ac:dyDescent="0.3">
      <c r="A254" s="831" t="s">
        <v>4949</v>
      </c>
      <c r="B254" s="832" t="s">
        <v>4950</v>
      </c>
      <c r="C254" s="832" t="s">
        <v>599</v>
      </c>
      <c r="D254" s="832" t="s">
        <v>2078</v>
      </c>
      <c r="E254" s="832" t="s">
        <v>4932</v>
      </c>
      <c r="F254" s="832" t="s">
        <v>5064</v>
      </c>
      <c r="G254" s="832" t="s">
        <v>5065</v>
      </c>
      <c r="H254" s="849">
        <v>1</v>
      </c>
      <c r="I254" s="849">
        <v>120</v>
      </c>
      <c r="J254" s="832"/>
      <c r="K254" s="832">
        <v>120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" customHeight="1" x14ac:dyDescent="0.3">
      <c r="A255" s="831" t="s">
        <v>4949</v>
      </c>
      <c r="B255" s="832" t="s">
        <v>4950</v>
      </c>
      <c r="C255" s="832" t="s">
        <v>599</v>
      </c>
      <c r="D255" s="832" t="s">
        <v>2079</v>
      </c>
      <c r="E255" s="832" t="s">
        <v>4932</v>
      </c>
      <c r="F255" s="832" t="s">
        <v>4984</v>
      </c>
      <c r="G255" s="832" t="s">
        <v>4985</v>
      </c>
      <c r="H255" s="849">
        <v>4</v>
      </c>
      <c r="I255" s="849">
        <v>332</v>
      </c>
      <c r="J255" s="832"/>
      <c r="K255" s="832">
        <v>83</v>
      </c>
      <c r="L255" s="849"/>
      <c r="M255" s="849"/>
      <c r="N255" s="832"/>
      <c r="O255" s="832"/>
      <c r="P255" s="849">
        <v>3</v>
      </c>
      <c r="Q255" s="849">
        <v>252</v>
      </c>
      <c r="R255" s="837"/>
      <c r="S255" s="850">
        <v>84</v>
      </c>
    </row>
    <row r="256" spans="1:19" ht="14.4" customHeight="1" x14ac:dyDescent="0.3">
      <c r="A256" s="831" t="s">
        <v>4949</v>
      </c>
      <c r="B256" s="832" t="s">
        <v>4950</v>
      </c>
      <c r="C256" s="832" t="s">
        <v>599</v>
      </c>
      <c r="D256" s="832" t="s">
        <v>2079</v>
      </c>
      <c r="E256" s="832" t="s">
        <v>4932</v>
      </c>
      <c r="F256" s="832" t="s">
        <v>4947</v>
      </c>
      <c r="G256" s="832" t="s">
        <v>4948</v>
      </c>
      <c r="H256" s="849">
        <v>1</v>
      </c>
      <c r="I256" s="849">
        <v>37</v>
      </c>
      <c r="J256" s="832">
        <v>0.2</v>
      </c>
      <c r="K256" s="832">
        <v>37</v>
      </c>
      <c r="L256" s="849">
        <v>5</v>
      </c>
      <c r="M256" s="849">
        <v>185</v>
      </c>
      <c r="N256" s="832">
        <v>1</v>
      </c>
      <c r="O256" s="832">
        <v>37</v>
      </c>
      <c r="P256" s="849">
        <v>5</v>
      </c>
      <c r="Q256" s="849">
        <v>190</v>
      </c>
      <c r="R256" s="837">
        <v>1.027027027027027</v>
      </c>
      <c r="S256" s="850">
        <v>38</v>
      </c>
    </row>
    <row r="257" spans="1:19" ht="14.4" customHeight="1" x14ac:dyDescent="0.3">
      <c r="A257" s="831" t="s">
        <v>4949</v>
      </c>
      <c r="B257" s="832" t="s">
        <v>4950</v>
      </c>
      <c r="C257" s="832" t="s">
        <v>599</v>
      </c>
      <c r="D257" s="832" t="s">
        <v>2079</v>
      </c>
      <c r="E257" s="832" t="s">
        <v>4932</v>
      </c>
      <c r="F257" s="832" t="s">
        <v>4986</v>
      </c>
      <c r="G257" s="832" t="s">
        <v>4987</v>
      </c>
      <c r="H257" s="849">
        <v>20</v>
      </c>
      <c r="I257" s="849">
        <v>200</v>
      </c>
      <c r="J257" s="832">
        <v>0.7407407407407407</v>
      </c>
      <c r="K257" s="832">
        <v>10</v>
      </c>
      <c r="L257" s="849">
        <v>27</v>
      </c>
      <c r="M257" s="849">
        <v>270</v>
      </c>
      <c r="N257" s="832">
        <v>1</v>
      </c>
      <c r="O257" s="832">
        <v>10</v>
      </c>
      <c r="P257" s="849">
        <v>24</v>
      </c>
      <c r="Q257" s="849">
        <v>240</v>
      </c>
      <c r="R257" s="837">
        <v>0.88888888888888884</v>
      </c>
      <c r="S257" s="850">
        <v>10</v>
      </c>
    </row>
    <row r="258" spans="1:19" ht="14.4" customHeight="1" x14ac:dyDescent="0.3">
      <c r="A258" s="831" t="s">
        <v>4949</v>
      </c>
      <c r="B258" s="832" t="s">
        <v>4950</v>
      </c>
      <c r="C258" s="832" t="s">
        <v>599</v>
      </c>
      <c r="D258" s="832" t="s">
        <v>2079</v>
      </c>
      <c r="E258" s="832" t="s">
        <v>4932</v>
      </c>
      <c r="F258" s="832" t="s">
        <v>4933</v>
      </c>
      <c r="G258" s="832" t="s">
        <v>4934</v>
      </c>
      <c r="H258" s="849">
        <v>131</v>
      </c>
      <c r="I258" s="849">
        <v>32881</v>
      </c>
      <c r="J258" s="832">
        <v>0.41554190678394498</v>
      </c>
      <c r="K258" s="832">
        <v>251</v>
      </c>
      <c r="L258" s="849">
        <v>314</v>
      </c>
      <c r="M258" s="849">
        <v>79128</v>
      </c>
      <c r="N258" s="832">
        <v>1</v>
      </c>
      <c r="O258" s="832">
        <v>252</v>
      </c>
      <c r="P258" s="849">
        <v>253</v>
      </c>
      <c r="Q258" s="849">
        <v>64262</v>
      </c>
      <c r="R258" s="837">
        <v>0.812127186331008</v>
      </c>
      <c r="S258" s="850">
        <v>254</v>
      </c>
    </row>
    <row r="259" spans="1:19" ht="14.4" customHeight="1" x14ac:dyDescent="0.3">
      <c r="A259" s="831" t="s">
        <v>4949</v>
      </c>
      <c r="B259" s="832" t="s">
        <v>4950</v>
      </c>
      <c r="C259" s="832" t="s">
        <v>599</v>
      </c>
      <c r="D259" s="832" t="s">
        <v>2079</v>
      </c>
      <c r="E259" s="832" t="s">
        <v>4932</v>
      </c>
      <c r="F259" s="832" t="s">
        <v>5002</v>
      </c>
      <c r="G259" s="832" t="s">
        <v>5003</v>
      </c>
      <c r="H259" s="849">
        <v>133</v>
      </c>
      <c r="I259" s="849">
        <v>16758</v>
      </c>
      <c r="J259" s="832">
        <v>16.494094488188978</v>
      </c>
      <c r="K259" s="832">
        <v>126</v>
      </c>
      <c r="L259" s="849">
        <v>8</v>
      </c>
      <c r="M259" s="849">
        <v>1016</v>
      </c>
      <c r="N259" s="832">
        <v>1</v>
      </c>
      <c r="O259" s="832">
        <v>127</v>
      </c>
      <c r="P259" s="849">
        <v>64</v>
      </c>
      <c r="Q259" s="849">
        <v>8064</v>
      </c>
      <c r="R259" s="837">
        <v>7.9370078740157481</v>
      </c>
      <c r="S259" s="850">
        <v>126</v>
      </c>
    </row>
    <row r="260" spans="1:19" ht="14.4" customHeight="1" x14ac:dyDescent="0.3">
      <c r="A260" s="831" t="s">
        <v>4949</v>
      </c>
      <c r="B260" s="832" t="s">
        <v>4950</v>
      </c>
      <c r="C260" s="832" t="s">
        <v>599</v>
      </c>
      <c r="D260" s="832" t="s">
        <v>2079</v>
      </c>
      <c r="E260" s="832" t="s">
        <v>4932</v>
      </c>
      <c r="F260" s="832" t="s">
        <v>5018</v>
      </c>
      <c r="G260" s="832" t="s">
        <v>5019</v>
      </c>
      <c r="H260" s="849">
        <v>259</v>
      </c>
      <c r="I260" s="849">
        <v>8633.33</v>
      </c>
      <c r="J260" s="832">
        <v>0.83279764167050907</v>
      </c>
      <c r="K260" s="832">
        <v>33.333320463320462</v>
      </c>
      <c r="L260" s="849">
        <v>311</v>
      </c>
      <c r="M260" s="849">
        <v>10366.66</v>
      </c>
      <c r="N260" s="832">
        <v>1</v>
      </c>
      <c r="O260" s="832">
        <v>33.333311897106107</v>
      </c>
      <c r="P260" s="849">
        <v>316</v>
      </c>
      <c r="Q260" s="849">
        <v>10533.34</v>
      </c>
      <c r="R260" s="837">
        <v>1.01607846693149</v>
      </c>
      <c r="S260" s="850">
        <v>33.33335443037975</v>
      </c>
    </row>
    <row r="261" spans="1:19" ht="14.4" customHeight="1" x14ac:dyDescent="0.3">
      <c r="A261" s="831" t="s">
        <v>4949</v>
      </c>
      <c r="B261" s="832" t="s">
        <v>4950</v>
      </c>
      <c r="C261" s="832" t="s">
        <v>599</v>
      </c>
      <c r="D261" s="832" t="s">
        <v>2079</v>
      </c>
      <c r="E261" s="832" t="s">
        <v>4932</v>
      </c>
      <c r="F261" s="832" t="s">
        <v>5024</v>
      </c>
      <c r="G261" s="832" t="s">
        <v>5025</v>
      </c>
      <c r="H261" s="849">
        <v>20</v>
      </c>
      <c r="I261" s="849">
        <v>740</v>
      </c>
      <c r="J261" s="832">
        <v>0.48780487804878048</v>
      </c>
      <c r="K261" s="832">
        <v>37</v>
      </c>
      <c r="L261" s="849">
        <v>41</v>
      </c>
      <c r="M261" s="849">
        <v>1517</v>
      </c>
      <c r="N261" s="832">
        <v>1</v>
      </c>
      <c r="O261" s="832">
        <v>37</v>
      </c>
      <c r="P261" s="849">
        <v>26</v>
      </c>
      <c r="Q261" s="849">
        <v>988</v>
      </c>
      <c r="R261" s="837">
        <v>0.65128543177323661</v>
      </c>
      <c r="S261" s="850">
        <v>38</v>
      </c>
    </row>
    <row r="262" spans="1:19" ht="14.4" customHeight="1" x14ac:dyDescent="0.3">
      <c r="A262" s="831" t="s">
        <v>4949</v>
      </c>
      <c r="B262" s="832" t="s">
        <v>4950</v>
      </c>
      <c r="C262" s="832" t="s">
        <v>599</v>
      </c>
      <c r="D262" s="832" t="s">
        <v>2079</v>
      </c>
      <c r="E262" s="832" t="s">
        <v>4932</v>
      </c>
      <c r="F262" s="832" t="s">
        <v>5046</v>
      </c>
      <c r="G262" s="832" t="s">
        <v>5047</v>
      </c>
      <c r="H262" s="849">
        <v>1</v>
      </c>
      <c r="I262" s="849">
        <v>116</v>
      </c>
      <c r="J262" s="832">
        <v>9.0909090909090912E-2</v>
      </c>
      <c r="K262" s="832">
        <v>116</v>
      </c>
      <c r="L262" s="849">
        <v>11</v>
      </c>
      <c r="M262" s="849">
        <v>1276</v>
      </c>
      <c r="N262" s="832">
        <v>1</v>
      </c>
      <c r="O262" s="832">
        <v>116</v>
      </c>
      <c r="P262" s="849">
        <v>16</v>
      </c>
      <c r="Q262" s="849">
        <v>1856</v>
      </c>
      <c r="R262" s="837">
        <v>1.4545454545454546</v>
      </c>
      <c r="S262" s="850">
        <v>116</v>
      </c>
    </row>
    <row r="263" spans="1:19" ht="14.4" customHeight="1" x14ac:dyDescent="0.3">
      <c r="A263" s="831" t="s">
        <v>4949</v>
      </c>
      <c r="B263" s="832" t="s">
        <v>4950</v>
      </c>
      <c r="C263" s="832" t="s">
        <v>599</v>
      </c>
      <c r="D263" s="832" t="s">
        <v>2079</v>
      </c>
      <c r="E263" s="832" t="s">
        <v>4932</v>
      </c>
      <c r="F263" s="832" t="s">
        <v>5050</v>
      </c>
      <c r="G263" s="832" t="s">
        <v>5051</v>
      </c>
      <c r="H263" s="849"/>
      <c r="I263" s="849"/>
      <c r="J263" s="832"/>
      <c r="K263" s="832"/>
      <c r="L263" s="849">
        <v>2</v>
      </c>
      <c r="M263" s="849">
        <v>750</v>
      </c>
      <c r="N263" s="832">
        <v>1</v>
      </c>
      <c r="O263" s="832">
        <v>375</v>
      </c>
      <c r="P263" s="849"/>
      <c r="Q263" s="849"/>
      <c r="R263" s="837"/>
      <c r="S263" s="850"/>
    </row>
    <row r="264" spans="1:19" ht="14.4" customHeight="1" x14ac:dyDescent="0.3">
      <c r="A264" s="831" t="s">
        <v>4949</v>
      </c>
      <c r="B264" s="832" t="s">
        <v>4950</v>
      </c>
      <c r="C264" s="832" t="s">
        <v>599</v>
      </c>
      <c r="D264" s="832" t="s">
        <v>2081</v>
      </c>
      <c r="E264" s="832" t="s">
        <v>4967</v>
      </c>
      <c r="F264" s="832" t="s">
        <v>4972</v>
      </c>
      <c r="G264" s="832" t="s">
        <v>4973</v>
      </c>
      <c r="H264" s="849"/>
      <c r="I264" s="849"/>
      <c r="J264" s="832"/>
      <c r="K264" s="832"/>
      <c r="L264" s="849">
        <v>1</v>
      </c>
      <c r="M264" s="849">
        <v>1430.18</v>
      </c>
      <c r="N264" s="832">
        <v>1</v>
      </c>
      <c r="O264" s="832">
        <v>1430.18</v>
      </c>
      <c r="P264" s="849"/>
      <c r="Q264" s="849"/>
      <c r="R264" s="837"/>
      <c r="S264" s="850"/>
    </row>
    <row r="265" spans="1:19" ht="14.4" customHeight="1" x14ac:dyDescent="0.3">
      <c r="A265" s="831" t="s">
        <v>4949</v>
      </c>
      <c r="B265" s="832" t="s">
        <v>4950</v>
      </c>
      <c r="C265" s="832" t="s">
        <v>599</v>
      </c>
      <c r="D265" s="832" t="s">
        <v>2081</v>
      </c>
      <c r="E265" s="832" t="s">
        <v>4967</v>
      </c>
      <c r="F265" s="832" t="s">
        <v>4974</v>
      </c>
      <c r="G265" s="832" t="s">
        <v>4975</v>
      </c>
      <c r="H265" s="849"/>
      <c r="I265" s="849"/>
      <c r="J265" s="832"/>
      <c r="K265" s="832"/>
      <c r="L265" s="849">
        <v>1</v>
      </c>
      <c r="M265" s="849">
        <v>1616.73</v>
      </c>
      <c r="N265" s="832">
        <v>1</v>
      </c>
      <c r="O265" s="832">
        <v>1616.73</v>
      </c>
      <c r="P265" s="849"/>
      <c r="Q265" s="849"/>
      <c r="R265" s="837"/>
      <c r="S265" s="850"/>
    </row>
    <row r="266" spans="1:19" ht="14.4" customHeight="1" x14ac:dyDescent="0.3">
      <c r="A266" s="831" t="s">
        <v>4949</v>
      </c>
      <c r="B266" s="832" t="s">
        <v>4950</v>
      </c>
      <c r="C266" s="832" t="s">
        <v>599</v>
      </c>
      <c r="D266" s="832" t="s">
        <v>2081</v>
      </c>
      <c r="E266" s="832" t="s">
        <v>4932</v>
      </c>
      <c r="F266" s="832" t="s">
        <v>4984</v>
      </c>
      <c r="G266" s="832" t="s">
        <v>4985</v>
      </c>
      <c r="H266" s="849">
        <v>7</v>
      </c>
      <c r="I266" s="849">
        <v>581</v>
      </c>
      <c r="J266" s="832">
        <v>0.30434782608695654</v>
      </c>
      <c r="K266" s="832">
        <v>83</v>
      </c>
      <c r="L266" s="849">
        <v>23</v>
      </c>
      <c r="M266" s="849">
        <v>1909</v>
      </c>
      <c r="N266" s="832">
        <v>1</v>
      </c>
      <c r="O266" s="832">
        <v>83</v>
      </c>
      <c r="P266" s="849">
        <v>14</v>
      </c>
      <c r="Q266" s="849">
        <v>1176</v>
      </c>
      <c r="R266" s="837">
        <v>0.61602933473022525</v>
      </c>
      <c r="S266" s="850">
        <v>84</v>
      </c>
    </row>
    <row r="267" spans="1:19" ht="14.4" customHeight="1" x14ac:dyDescent="0.3">
      <c r="A267" s="831" t="s">
        <v>4949</v>
      </c>
      <c r="B267" s="832" t="s">
        <v>4950</v>
      </c>
      <c r="C267" s="832" t="s">
        <v>599</v>
      </c>
      <c r="D267" s="832" t="s">
        <v>2081</v>
      </c>
      <c r="E267" s="832" t="s">
        <v>4932</v>
      </c>
      <c r="F267" s="832" t="s">
        <v>4947</v>
      </c>
      <c r="G267" s="832" t="s">
        <v>4948</v>
      </c>
      <c r="H267" s="849">
        <v>8</v>
      </c>
      <c r="I267" s="849">
        <v>296</v>
      </c>
      <c r="J267" s="832">
        <v>0.8</v>
      </c>
      <c r="K267" s="832">
        <v>37</v>
      </c>
      <c r="L267" s="849">
        <v>10</v>
      </c>
      <c r="M267" s="849">
        <v>370</v>
      </c>
      <c r="N267" s="832">
        <v>1</v>
      </c>
      <c r="O267" s="832">
        <v>37</v>
      </c>
      <c r="P267" s="849">
        <v>12</v>
      </c>
      <c r="Q267" s="849">
        <v>456</v>
      </c>
      <c r="R267" s="837">
        <v>1.2324324324324325</v>
      </c>
      <c r="S267" s="850">
        <v>38</v>
      </c>
    </row>
    <row r="268" spans="1:19" ht="14.4" customHeight="1" x14ac:dyDescent="0.3">
      <c r="A268" s="831" t="s">
        <v>4949</v>
      </c>
      <c r="B268" s="832" t="s">
        <v>4950</v>
      </c>
      <c r="C268" s="832" t="s">
        <v>599</v>
      </c>
      <c r="D268" s="832" t="s">
        <v>2081</v>
      </c>
      <c r="E268" s="832" t="s">
        <v>4932</v>
      </c>
      <c r="F268" s="832" t="s">
        <v>4988</v>
      </c>
      <c r="G268" s="832" t="s">
        <v>4989</v>
      </c>
      <c r="H268" s="849">
        <v>1</v>
      </c>
      <c r="I268" s="849">
        <v>5</v>
      </c>
      <c r="J268" s="832"/>
      <c r="K268" s="832">
        <v>5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4949</v>
      </c>
      <c r="B269" s="832" t="s">
        <v>4950</v>
      </c>
      <c r="C269" s="832" t="s">
        <v>599</v>
      </c>
      <c r="D269" s="832" t="s">
        <v>2081</v>
      </c>
      <c r="E269" s="832" t="s">
        <v>4932</v>
      </c>
      <c r="F269" s="832" t="s">
        <v>4933</v>
      </c>
      <c r="G269" s="832" t="s">
        <v>4934</v>
      </c>
      <c r="H269" s="849">
        <v>22</v>
      </c>
      <c r="I269" s="849">
        <v>5522</v>
      </c>
      <c r="J269" s="832">
        <v>0.49801587301587302</v>
      </c>
      <c r="K269" s="832">
        <v>251</v>
      </c>
      <c r="L269" s="849">
        <v>44</v>
      </c>
      <c r="M269" s="849">
        <v>11088</v>
      </c>
      <c r="N269" s="832">
        <v>1</v>
      </c>
      <c r="O269" s="832">
        <v>252</v>
      </c>
      <c r="P269" s="849">
        <v>34</v>
      </c>
      <c r="Q269" s="849">
        <v>8636</v>
      </c>
      <c r="R269" s="837">
        <v>0.77886002886002881</v>
      </c>
      <c r="S269" s="850">
        <v>254</v>
      </c>
    </row>
    <row r="270" spans="1:19" ht="14.4" customHeight="1" x14ac:dyDescent="0.3">
      <c r="A270" s="831" t="s">
        <v>4949</v>
      </c>
      <c r="B270" s="832" t="s">
        <v>4950</v>
      </c>
      <c r="C270" s="832" t="s">
        <v>599</v>
      </c>
      <c r="D270" s="832" t="s">
        <v>2081</v>
      </c>
      <c r="E270" s="832" t="s">
        <v>4932</v>
      </c>
      <c r="F270" s="832" t="s">
        <v>5002</v>
      </c>
      <c r="G270" s="832" t="s">
        <v>5003</v>
      </c>
      <c r="H270" s="849">
        <v>30</v>
      </c>
      <c r="I270" s="849">
        <v>3780</v>
      </c>
      <c r="J270" s="832">
        <v>0.87540528022232511</v>
      </c>
      <c r="K270" s="832">
        <v>126</v>
      </c>
      <c r="L270" s="849">
        <v>34</v>
      </c>
      <c r="M270" s="849">
        <v>4318</v>
      </c>
      <c r="N270" s="832">
        <v>1</v>
      </c>
      <c r="O270" s="832">
        <v>127</v>
      </c>
      <c r="P270" s="849">
        <v>27</v>
      </c>
      <c r="Q270" s="849">
        <v>3402</v>
      </c>
      <c r="R270" s="837">
        <v>0.78786475220009267</v>
      </c>
      <c r="S270" s="850">
        <v>126</v>
      </c>
    </row>
    <row r="271" spans="1:19" ht="14.4" customHeight="1" x14ac:dyDescent="0.3">
      <c r="A271" s="831" t="s">
        <v>4949</v>
      </c>
      <c r="B271" s="832" t="s">
        <v>4950</v>
      </c>
      <c r="C271" s="832" t="s">
        <v>599</v>
      </c>
      <c r="D271" s="832" t="s">
        <v>2081</v>
      </c>
      <c r="E271" s="832" t="s">
        <v>4932</v>
      </c>
      <c r="F271" s="832" t="s">
        <v>5014</v>
      </c>
      <c r="G271" s="832" t="s">
        <v>5015</v>
      </c>
      <c r="H271" s="849"/>
      <c r="I271" s="849"/>
      <c r="J271" s="832"/>
      <c r="K271" s="832"/>
      <c r="L271" s="849"/>
      <c r="M271" s="849"/>
      <c r="N271" s="832"/>
      <c r="O271" s="832"/>
      <c r="P271" s="849">
        <v>1</v>
      </c>
      <c r="Q271" s="849">
        <v>685</v>
      </c>
      <c r="R271" s="837"/>
      <c r="S271" s="850">
        <v>685</v>
      </c>
    </row>
    <row r="272" spans="1:19" ht="14.4" customHeight="1" x14ac:dyDescent="0.3">
      <c r="A272" s="831" t="s">
        <v>4949</v>
      </c>
      <c r="B272" s="832" t="s">
        <v>4950</v>
      </c>
      <c r="C272" s="832" t="s">
        <v>599</v>
      </c>
      <c r="D272" s="832" t="s">
        <v>2081</v>
      </c>
      <c r="E272" s="832" t="s">
        <v>4932</v>
      </c>
      <c r="F272" s="832" t="s">
        <v>5018</v>
      </c>
      <c r="G272" s="832" t="s">
        <v>5019</v>
      </c>
      <c r="H272" s="849">
        <v>27</v>
      </c>
      <c r="I272" s="849">
        <v>900</v>
      </c>
      <c r="J272" s="832">
        <v>0.47368171746464488</v>
      </c>
      <c r="K272" s="832">
        <v>33.333333333333336</v>
      </c>
      <c r="L272" s="849">
        <v>57</v>
      </c>
      <c r="M272" s="849">
        <v>1900.0100000000002</v>
      </c>
      <c r="N272" s="832">
        <v>1</v>
      </c>
      <c r="O272" s="832">
        <v>33.333508771929829</v>
      </c>
      <c r="P272" s="849">
        <v>35</v>
      </c>
      <c r="Q272" s="849">
        <v>1166.67</v>
      </c>
      <c r="R272" s="837">
        <v>0.61403361034941917</v>
      </c>
      <c r="S272" s="850">
        <v>33.333428571428577</v>
      </c>
    </row>
    <row r="273" spans="1:19" ht="14.4" customHeight="1" x14ac:dyDescent="0.3">
      <c r="A273" s="831" t="s">
        <v>4949</v>
      </c>
      <c r="B273" s="832" t="s">
        <v>4950</v>
      </c>
      <c r="C273" s="832" t="s">
        <v>599</v>
      </c>
      <c r="D273" s="832" t="s">
        <v>2081</v>
      </c>
      <c r="E273" s="832" t="s">
        <v>4932</v>
      </c>
      <c r="F273" s="832" t="s">
        <v>5022</v>
      </c>
      <c r="G273" s="832" t="s">
        <v>5023</v>
      </c>
      <c r="H273" s="849">
        <v>1</v>
      </c>
      <c r="I273" s="849">
        <v>172</v>
      </c>
      <c r="J273" s="832"/>
      <c r="K273" s="832">
        <v>172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" customHeight="1" x14ac:dyDescent="0.3">
      <c r="A274" s="831" t="s">
        <v>4949</v>
      </c>
      <c r="B274" s="832" t="s">
        <v>4950</v>
      </c>
      <c r="C274" s="832" t="s">
        <v>599</v>
      </c>
      <c r="D274" s="832" t="s">
        <v>2081</v>
      </c>
      <c r="E274" s="832" t="s">
        <v>4932</v>
      </c>
      <c r="F274" s="832" t="s">
        <v>5024</v>
      </c>
      <c r="G274" s="832" t="s">
        <v>5025</v>
      </c>
      <c r="H274" s="849"/>
      <c r="I274" s="849"/>
      <c r="J274" s="832"/>
      <c r="K274" s="832"/>
      <c r="L274" s="849">
        <v>2</v>
      </c>
      <c r="M274" s="849">
        <v>74</v>
      </c>
      <c r="N274" s="832">
        <v>1</v>
      </c>
      <c r="O274" s="832">
        <v>37</v>
      </c>
      <c r="P274" s="849"/>
      <c r="Q274" s="849"/>
      <c r="R274" s="837"/>
      <c r="S274" s="850"/>
    </row>
    <row r="275" spans="1:19" ht="14.4" customHeight="1" x14ac:dyDescent="0.3">
      <c r="A275" s="831" t="s">
        <v>4949</v>
      </c>
      <c r="B275" s="832" t="s">
        <v>4950</v>
      </c>
      <c r="C275" s="832" t="s">
        <v>599</v>
      </c>
      <c r="D275" s="832" t="s">
        <v>2081</v>
      </c>
      <c r="E275" s="832" t="s">
        <v>4932</v>
      </c>
      <c r="F275" s="832" t="s">
        <v>4936</v>
      </c>
      <c r="G275" s="832" t="s">
        <v>4937</v>
      </c>
      <c r="H275" s="849"/>
      <c r="I275" s="849"/>
      <c r="J275" s="832"/>
      <c r="K275" s="832"/>
      <c r="L275" s="849">
        <v>2</v>
      </c>
      <c r="M275" s="849">
        <v>172</v>
      </c>
      <c r="N275" s="832">
        <v>1</v>
      </c>
      <c r="O275" s="832">
        <v>86</v>
      </c>
      <c r="P275" s="849">
        <v>2</v>
      </c>
      <c r="Q275" s="849">
        <v>174</v>
      </c>
      <c r="R275" s="837">
        <v>1.0116279069767442</v>
      </c>
      <c r="S275" s="850">
        <v>87</v>
      </c>
    </row>
    <row r="276" spans="1:19" ht="14.4" customHeight="1" x14ac:dyDescent="0.3">
      <c r="A276" s="831" t="s">
        <v>4949</v>
      </c>
      <c r="B276" s="832" t="s">
        <v>4950</v>
      </c>
      <c r="C276" s="832" t="s">
        <v>599</v>
      </c>
      <c r="D276" s="832" t="s">
        <v>2081</v>
      </c>
      <c r="E276" s="832" t="s">
        <v>4932</v>
      </c>
      <c r="F276" s="832" t="s">
        <v>5044</v>
      </c>
      <c r="G276" s="832" t="s">
        <v>5045</v>
      </c>
      <c r="H276" s="849"/>
      <c r="I276" s="849"/>
      <c r="J276" s="832"/>
      <c r="K276" s="832"/>
      <c r="L276" s="849">
        <v>2</v>
      </c>
      <c r="M276" s="849">
        <v>118</v>
      </c>
      <c r="N276" s="832">
        <v>1</v>
      </c>
      <c r="O276" s="832">
        <v>59</v>
      </c>
      <c r="P276" s="849"/>
      <c r="Q276" s="849"/>
      <c r="R276" s="837"/>
      <c r="S276" s="850"/>
    </row>
    <row r="277" spans="1:19" ht="14.4" customHeight="1" x14ac:dyDescent="0.3">
      <c r="A277" s="831" t="s">
        <v>4949</v>
      </c>
      <c r="B277" s="832" t="s">
        <v>4950</v>
      </c>
      <c r="C277" s="832" t="s">
        <v>599</v>
      </c>
      <c r="D277" s="832" t="s">
        <v>2081</v>
      </c>
      <c r="E277" s="832" t="s">
        <v>4932</v>
      </c>
      <c r="F277" s="832" t="s">
        <v>5050</v>
      </c>
      <c r="G277" s="832" t="s">
        <v>5051</v>
      </c>
      <c r="H277" s="849"/>
      <c r="I277" s="849"/>
      <c r="J277" s="832"/>
      <c r="K277" s="832"/>
      <c r="L277" s="849">
        <v>4</v>
      </c>
      <c r="M277" s="849">
        <v>1500</v>
      </c>
      <c r="N277" s="832">
        <v>1</v>
      </c>
      <c r="O277" s="832">
        <v>375</v>
      </c>
      <c r="P277" s="849"/>
      <c r="Q277" s="849"/>
      <c r="R277" s="837"/>
      <c r="S277" s="850"/>
    </row>
    <row r="278" spans="1:19" ht="14.4" customHeight="1" x14ac:dyDescent="0.3">
      <c r="A278" s="831" t="s">
        <v>4949</v>
      </c>
      <c r="B278" s="832" t="s">
        <v>4950</v>
      </c>
      <c r="C278" s="832" t="s">
        <v>599</v>
      </c>
      <c r="D278" s="832" t="s">
        <v>2081</v>
      </c>
      <c r="E278" s="832" t="s">
        <v>4932</v>
      </c>
      <c r="F278" s="832" t="s">
        <v>5064</v>
      </c>
      <c r="G278" s="832" t="s">
        <v>5065</v>
      </c>
      <c r="H278" s="849"/>
      <c r="I278" s="849"/>
      <c r="J278" s="832"/>
      <c r="K278" s="832"/>
      <c r="L278" s="849"/>
      <c r="M278" s="849"/>
      <c r="N278" s="832"/>
      <c r="O278" s="832"/>
      <c r="P278" s="849">
        <v>1</v>
      </c>
      <c r="Q278" s="849">
        <v>182</v>
      </c>
      <c r="R278" s="837"/>
      <c r="S278" s="850">
        <v>182</v>
      </c>
    </row>
    <row r="279" spans="1:19" ht="14.4" customHeight="1" x14ac:dyDescent="0.3">
      <c r="A279" s="831" t="s">
        <v>4949</v>
      </c>
      <c r="B279" s="832" t="s">
        <v>4950</v>
      </c>
      <c r="C279" s="832" t="s">
        <v>599</v>
      </c>
      <c r="D279" s="832" t="s">
        <v>2083</v>
      </c>
      <c r="E279" s="832" t="s">
        <v>4951</v>
      </c>
      <c r="F279" s="832" t="s">
        <v>4955</v>
      </c>
      <c r="G279" s="832" t="s">
        <v>3936</v>
      </c>
      <c r="H279" s="849"/>
      <c r="I279" s="849"/>
      <c r="J279" s="832"/>
      <c r="K279" s="832"/>
      <c r="L279" s="849"/>
      <c r="M279" s="849"/>
      <c r="N279" s="832"/>
      <c r="O279" s="832"/>
      <c r="P279" s="849">
        <v>0.1</v>
      </c>
      <c r="Q279" s="849">
        <v>6.97</v>
      </c>
      <c r="R279" s="837"/>
      <c r="S279" s="850">
        <v>69.699999999999989</v>
      </c>
    </row>
    <row r="280" spans="1:19" ht="14.4" customHeight="1" x14ac:dyDescent="0.3">
      <c r="A280" s="831" t="s">
        <v>4949</v>
      </c>
      <c r="B280" s="832" t="s">
        <v>4950</v>
      </c>
      <c r="C280" s="832" t="s">
        <v>599</v>
      </c>
      <c r="D280" s="832" t="s">
        <v>2083</v>
      </c>
      <c r="E280" s="832" t="s">
        <v>4932</v>
      </c>
      <c r="F280" s="832" t="s">
        <v>4984</v>
      </c>
      <c r="G280" s="832" t="s">
        <v>4985</v>
      </c>
      <c r="H280" s="849"/>
      <c r="I280" s="849"/>
      <c r="J280" s="832"/>
      <c r="K280" s="832"/>
      <c r="L280" s="849">
        <v>1</v>
      </c>
      <c r="M280" s="849">
        <v>83</v>
      </c>
      <c r="N280" s="832">
        <v>1</v>
      </c>
      <c r="O280" s="832">
        <v>83</v>
      </c>
      <c r="P280" s="849">
        <v>2</v>
      </c>
      <c r="Q280" s="849">
        <v>168</v>
      </c>
      <c r="R280" s="837">
        <v>2.0240963855421685</v>
      </c>
      <c r="S280" s="850">
        <v>84</v>
      </c>
    </row>
    <row r="281" spans="1:19" ht="14.4" customHeight="1" x14ac:dyDescent="0.3">
      <c r="A281" s="831" t="s">
        <v>4949</v>
      </c>
      <c r="B281" s="832" t="s">
        <v>4950</v>
      </c>
      <c r="C281" s="832" t="s">
        <v>599</v>
      </c>
      <c r="D281" s="832" t="s">
        <v>2083</v>
      </c>
      <c r="E281" s="832" t="s">
        <v>4932</v>
      </c>
      <c r="F281" s="832" t="s">
        <v>4933</v>
      </c>
      <c r="G281" s="832" t="s">
        <v>4934</v>
      </c>
      <c r="H281" s="849">
        <v>3</v>
      </c>
      <c r="I281" s="849">
        <v>753</v>
      </c>
      <c r="J281" s="832">
        <v>2.9880952380952381</v>
      </c>
      <c r="K281" s="832">
        <v>251</v>
      </c>
      <c r="L281" s="849">
        <v>1</v>
      </c>
      <c r="M281" s="849">
        <v>252</v>
      </c>
      <c r="N281" s="832">
        <v>1</v>
      </c>
      <c r="O281" s="832">
        <v>252</v>
      </c>
      <c r="P281" s="849">
        <v>5</v>
      </c>
      <c r="Q281" s="849">
        <v>1270</v>
      </c>
      <c r="R281" s="837">
        <v>5.0396825396825395</v>
      </c>
      <c r="S281" s="850">
        <v>254</v>
      </c>
    </row>
    <row r="282" spans="1:19" ht="14.4" customHeight="1" x14ac:dyDescent="0.3">
      <c r="A282" s="831" t="s">
        <v>4949</v>
      </c>
      <c r="B282" s="832" t="s">
        <v>4950</v>
      </c>
      <c r="C282" s="832" t="s">
        <v>599</v>
      </c>
      <c r="D282" s="832" t="s">
        <v>2083</v>
      </c>
      <c r="E282" s="832" t="s">
        <v>4932</v>
      </c>
      <c r="F282" s="832" t="s">
        <v>5002</v>
      </c>
      <c r="G282" s="832" t="s">
        <v>5003</v>
      </c>
      <c r="H282" s="849">
        <v>1</v>
      </c>
      <c r="I282" s="849">
        <v>126</v>
      </c>
      <c r="J282" s="832">
        <v>0.99212598425196852</v>
      </c>
      <c r="K282" s="832">
        <v>126</v>
      </c>
      <c r="L282" s="849">
        <v>1</v>
      </c>
      <c r="M282" s="849">
        <v>127</v>
      </c>
      <c r="N282" s="832">
        <v>1</v>
      </c>
      <c r="O282" s="832">
        <v>127</v>
      </c>
      <c r="P282" s="849">
        <v>4</v>
      </c>
      <c r="Q282" s="849">
        <v>504</v>
      </c>
      <c r="R282" s="837">
        <v>3.9685039370078741</v>
      </c>
      <c r="S282" s="850">
        <v>126</v>
      </c>
    </row>
    <row r="283" spans="1:19" ht="14.4" customHeight="1" x14ac:dyDescent="0.3">
      <c r="A283" s="831" t="s">
        <v>4949</v>
      </c>
      <c r="B283" s="832" t="s">
        <v>4950</v>
      </c>
      <c r="C283" s="832" t="s">
        <v>599</v>
      </c>
      <c r="D283" s="832" t="s">
        <v>2083</v>
      </c>
      <c r="E283" s="832" t="s">
        <v>4932</v>
      </c>
      <c r="F283" s="832" t="s">
        <v>5014</v>
      </c>
      <c r="G283" s="832" t="s">
        <v>5015</v>
      </c>
      <c r="H283" s="849"/>
      <c r="I283" s="849"/>
      <c r="J283" s="832"/>
      <c r="K283" s="832"/>
      <c r="L283" s="849"/>
      <c r="M283" s="849"/>
      <c r="N283" s="832"/>
      <c r="O283" s="832"/>
      <c r="P283" s="849">
        <v>1</v>
      </c>
      <c r="Q283" s="849">
        <v>685</v>
      </c>
      <c r="R283" s="837"/>
      <c r="S283" s="850">
        <v>685</v>
      </c>
    </row>
    <row r="284" spans="1:19" ht="14.4" customHeight="1" x14ac:dyDescent="0.3">
      <c r="A284" s="831" t="s">
        <v>4949</v>
      </c>
      <c r="B284" s="832" t="s">
        <v>4950</v>
      </c>
      <c r="C284" s="832" t="s">
        <v>599</v>
      </c>
      <c r="D284" s="832" t="s">
        <v>2083</v>
      </c>
      <c r="E284" s="832" t="s">
        <v>4932</v>
      </c>
      <c r="F284" s="832" t="s">
        <v>5018</v>
      </c>
      <c r="G284" s="832" t="s">
        <v>5019</v>
      </c>
      <c r="H284" s="849">
        <v>4</v>
      </c>
      <c r="I284" s="849">
        <v>133.32</v>
      </c>
      <c r="J284" s="832">
        <v>1.9997000149992499</v>
      </c>
      <c r="K284" s="832">
        <v>33.33</v>
      </c>
      <c r="L284" s="849">
        <v>2</v>
      </c>
      <c r="M284" s="849">
        <v>66.67</v>
      </c>
      <c r="N284" s="832">
        <v>1</v>
      </c>
      <c r="O284" s="832">
        <v>33.335000000000001</v>
      </c>
      <c r="P284" s="849">
        <v>9</v>
      </c>
      <c r="Q284" s="849">
        <v>299.99999999999994</v>
      </c>
      <c r="R284" s="837">
        <v>4.4997750112494366</v>
      </c>
      <c r="S284" s="850">
        <v>33.333333333333329</v>
      </c>
    </row>
    <row r="285" spans="1:19" ht="14.4" customHeight="1" x14ac:dyDescent="0.3">
      <c r="A285" s="831" t="s">
        <v>4949</v>
      </c>
      <c r="B285" s="832" t="s">
        <v>4950</v>
      </c>
      <c r="C285" s="832" t="s">
        <v>599</v>
      </c>
      <c r="D285" s="832" t="s">
        <v>2083</v>
      </c>
      <c r="E285" s="832" t="s">
        <v>4932</v>
      </c>
      <c r="F285" s="832" t="s">
        <v>4936</v>
      </c>
      <c r="G285" s="832" t="s">
        <v>4937</v>
      </c>
      <c r="H285" s="849"/>
      <c r="I285" s="849"/>
      <c r="J285" s="832"/>
      <c r="K285" s="832"/>
      <c r="L285" s="849"/>
      <c r="M285" s="849"/>
      <c r="N285" s="832"/>
      <c r="O285" s="832"/>
      <c r="P285" s="849">
        <v>1</v>
      </c>
      <c r="Q285" s="849">
        <v>87</v>
      </c>
      <c r="R285" s="837"/>
      <c r="S285" s="850">
        <v>87</v>
      </c>
    </row>
    <row r="286" spans="1:19" ht="14.4" customHeight="1" x14ac:dyDescent="0.3">
      <c r="A286" s="831" t="s">
        <v>4949</v>
      </c>
      <c r="B286" s="832" t="s">
        <v>4950</v>
      </c>
      <c r="C286" s="832" t="s">
        <v>599</v>
      </c>
      <c r="D286" s="832" t="s">
        <v>2084</v>
      </c>
      <c r="E286" s="832" t="s">
        <v>4932</v>
      </c>
      <c r="F286" s="832" t="s">
        <v>4947</v>
      </c>
      <c r="G286" s="832" t="s">
        <v>4948</v>
      </c>
      <c r="H286" s="849">
        <v>6</v>
      </c>
      <c r="I286" s="849">
        <v>222</v>
      </c>
      <c r="J286" s="832"/>
      <c r="K286" s="832">
        <v>37</v>
      </c>
      <c r="L286" s="849"/>
      <c r="M286" s="849"/>
      <c r="N286" s="832"/>
      <c r="O286" s="832"/>
      <c r="P286" s="849">
        <v>1</v>
      </c>
      <c r="Q286" s="849">
        <v>38</v>
      </c>
      <c r="R286" s="837"/>
      <c r="S286" s="850">
        <v>38</v>
      </c>
    </row>
    <row r="287" spans="1:19" ht="14.4" customHeight="1" x14ac:dyDescent="0.3">
      <c r="A287" s="831" t="s">
        <v>4949</v>
      </c>
      <c r="B287" s="832" t="s">
        <v>4950</v>
      </c>
      <c r="C287" s="832" t="s">
        <v>599</v>
      </c>
      <c r="D287" s="832" t="s">
        <v>2085</v>
      </c>
      <c r="E287" s="832" t="s">
        <v>4951</v>
      </c>
      <c r="F287" s="832" t="s">
        <v>4952</v>
      </c>
      <c r="G287" s="832" t="s">
        <v>4953</v>
      </c>
      <c r="H287" s="849"/>
      <c r="I287" s="849"/>
      <c r="J287" s="832"/>
      <c r="K287" s="832"/>
      <c r="L287" s="849">
        <v>0.2</v>
      </c>
      <c r="M287" s="849">
        <v>23.22</v>
      </c>
      <c r="N287" s="832">
        <v>1</v>
      </c>
      <c r="O287" s="832">
        <v>116.1</v>
      </c>
      <c r="P287" s="849"/>
      <c r="Q287" s="849"/>
      <c r="R287" s="837"/>
      <c r="S287" s="850"/>
    </row>
    <row r="288" spans="1:19" ht="14.4" customHeight="1" x14ac:dyDescent="0.3">
      <c r="A288" s="831" t="s">
        <v>4949</v>
      </c>
      <c r="B288" s="832" t="s">
        <v>4950</v>
      </c>
      <c r="C288" s="832" t="s">
        <v>599</v>
      </c>
      <c r="D288" s="832" t="s">
        <v>2085</v>
      </c>
      <c r="E288" s="832" t="s">
        <v>4951</v>
      </c>
      <c r="F288" s="832" t="s">
        <v>4955</v>
      </c>
      <c r="G288" s="832" t="s">
        <v>3936</v>
      </c>
      <c r="H288" s="849">
        <v>0.6</v>
      </c>
      <c r="I288" s="849">
        <v>90.6</v>
      </c>
      <c r="J288" s="832">
        <v>3.2496413199426111</v>
      </c>
      <c r="K288" s="832">
        <v>151</v>
      </c>
      <c r="L288" s="849">
        <v>0.4</v>
      </c>
      <c r="M288" s="849">
        <v>27.88</v>
      </c>
      <c r="N288" s="832">
        <v>1</v>
      </c>
      <c r="O288" s="832">
        <v>69.699999999999989</v>
      </c>
      <c r="P288" s="849">
        <v>0.1</v>
      </c>
      <c r="Q288" s="849">
        <v>6.97</v>
      </c>
      <c r="R288" s="837">
        <v>0.25</v>
      </c>
      <c r="S288" s="850">
        <v>69.699999999999989</v>
      </c>
    </row>
    <row r="289" spans="1:19" ht="14.4" customHeight="1" x14ac:dyDescent="0.3">
      <c r="A289" s="831" t="s">
        <v>4949</v>
      </c>
      <c r="B289" s="832" t="s">
        <v>4950</v>
      </c>
      <c r="C289" s="832" t="s">
        <v>599</v>
      </c>
      <c r="D289" s="832" t="s">
        <v>2085</v>
      </c>
      <c r="E289" s="832" t="s">
        <v>4932</v>
      </c>
      <c r="F289" s="832" t="s">
        <v>4982</v>
      </c>
      <c r="G289" s="832" t="s">
        <v>4983</v>
      </c>
      <c r="H289" s="849"/>
      <c r="I289" s="849"/>
      <c r="J289" s="832"/>
      <c r="K289" s="832"/>
      <c r="L289" s="849"/>
      <c r="M289" s="849"/>
      <c r="N289" s="832"/>
      <c r="O289" s="832"/>
      <c r="P289" s="849">
        <v>1</v>
      </c>
      <c r="Q289" s="849">
        <v>151</v>
      </c>
      <c r="R289" s="837"/>
      <c r="S289" s="850">
        <v>151</v>
      </c>
    </row>
    <row r="290" spans="1:19" ht="14.4" customHeight="1" x14ac:dyDescent="0.3">
      <c r="A290" s="831" t="s">
        <v>4949</v>
      </c>
      <c r="B290" s="832" t="s">
        <v>4950</v>
      </c>
      <c r="C290" s="832" t="s">
        <v>599</v>
      </c>
      <c r="D290" s="832" t="s">
        <v>2085</v>
      </c>
      <c r="E290" s="832" t="s">
        <v>4932</v>
      </c>
      <c r="F290" s="832" t="s">
        <v>4984</v>
      </c>
      <c r="G290" s="832" t="s">
        <v>4985</v>
      </c>
      <c r="H290" s="849">
        <v>149</v>
      </c>
      <c r="I290" s="849">
        <v>12367</v>
      </c>
      <c r="J290" s="832">
        <v>1.2416666666666667</v>
      </c>
      <c r="K290" s="832">
        <v>83</v>
      </c>
      <c r="L290" s="849">
        <v>120</v>
      </c>
      <c r="M290" s="849">
        <v>9960</v>
      </c>
      <c r="N290" s="832">
        <v>1</v>
      </c>
      <c r="O290" s="832">
        <v>83</v>
      </c>
      <c r="P290" s="849">
        <v>62</v>
      </c>
      <c r="Q290" s="849">
        <v>5208</v>
      </c>
      <c r="R290" s="837">
        <v>0.52289156626506028</v>
      </c>
      <c r="S290" s="850">
        <v>84</v>
      </c>
    </row>
    <row r="291" spans="1:19" ht="14.4" customHeight="1" x14ac:dyDescent="0.3">
      <c r="A291" s="831" t="s">
        <v>4949</v>
      </c>
      <c r="B291" s="832" t="s">
        <v>4950</v>
      </c>
      <c r="C291" s="832" t="s">
        <v>599</v>
      </c>
      <c r="D291" s="832" t="s">
        <v>2085</v>
      </c>
      <c r="E291" s="832" t="s">
        <v>4932</v>
      </c>
      <c r="F291" s="832" t="s">
        <v>4947</v>
      </c>
      <c r="G291" s="832" t="s">
        <v>4948</v>
      </c>
      <c r="H291" s="849">
        <v>54</v>
      </c>
      <c r="I291" s="849">
        <v>1998</v>
      </c>
      <c r="J291" s="832">
        <v>0.78260869565217395</v>
      </c>
      <c r="K291" s="832">
        <v>37</v>
      </c>
      <c r="L291" s="849">
        <v>69</v>
      </c>
      <c r="M291" s="849">
        <v>2553</v>
      </c>
      <c r="N291" s="832">
        <v>1</v>
      </c>
      <c r="O291" s="832">
        <v>37</v>
      </c>
      <c r="P291" s="849">
        <v>52</v>
      </c>
      <c r="Q291" s="849">
        <v>1976</v>
      </c>
      <c r="R291" s="837">
        <v>0.77399138268703482</v>
      </c>
      <c r="S291" s="850">
        <v>38</v>
      </c>
    </row>
    <row r="292" spans="1:19" ht="14.4" customHeight="1" x14ac:dyDescent="0.3">
      <c r="A292" s="831" t="s">
        <v>4949</v>
      </c>
      <c r="B292" s="832" t="s">
        <v>4950</v>
      </c>
      <c r="C292" s="832" t="s">
        <v>599</v>
      </c>
      <c r="D292" s="832" t="s">
        <v>2085</v>
      </c>
      <c r="E292" s="832" t="s">
        <v>4932</v>
      </c>
      <c r="F292" s="832" t="s">
        <v>4933</v>
      </c>
      <c r="G292" s="832" t="s">
        <v>4934</v>
      </c>
      <c r="H292" s="849">
        <v>40</v>
      </c>
      <c r="I292" s="849">
        <v>10040</v>
      </c>
      <c r="J292" s="832">
        <v>0.39060068471833176</v>
      </c>
      <c r="K292" s="832">
        <v>251</v>
      </c>
      <c r="L292" s="849">
        <v>102</v>
      </c>
      <c r="M292" s="849">
        <v>25704</v>
      </c>
      <c r="N292" s="832">
        <v>1</v>
      </c>
      <c r="O292" s="832">
        <v>252</v>
      </c>
      <c r="P292" s="849">
        <v>40</v>
      </c>
      <c r="Q292" s="849">
        <v>10160</v>
      </c>
      <c r="R292" s="837">
        <v>0.39526921879863058</v>
      </c>
      <c r="S292" s="850">
        <v>254</v>
      </c>
    </row>
    <row r="293" spans="1:19" ht="14.4" customHeight="1" x14ac:dyDescent="0.3">
      <c r="A293" s="831" t="s">
        <v>4949</v>
      </c>
      <c r="B293" s="832" t="s">
        <v>4950</v>
      </c>
      <c r="C293" s="832" t="s">
        <v>599</v>
      </c>
      <c r="D293" s="832" t="s">
        <v>2085</v>
      </c>
      <c r="E293" s="832" t="s">
        <v>4932</v>
      </c>
      <c r="F293" s="832" t="s">
        <v>5002</v>
      </c>
      <c r="G293" s="832" t="s">
        <v>5003</v>
      </c>
      <c r="H293" s="849">
        <v>240</v>
      </c>
      <c r="I293" s="849">
        <v>30240</v>
      </c>
      <c r="J293" s="832">
        <v>2.0178833578006139</v>
      </c>
      <c r="K293" s="832">
        <v>126</v>
      </c>
      <c r="L293" s="849">
        <v>118</v>
      </c>
      <c r="M293" s="849">
        <v>14986</v>
      </c>
      <c r="N293" s="832">
        <v>1</v>
      </c>
      <c r="O293" s="832">
        <v>127</v>
      </c>
      <c r="P293" s="849">
        <v>110</v>
      </c>
      <c r="Q293" s="849">
        <v>13860</v>
      </c>
      <c r="R293" s="837">
        <v>0.92486320565861468</v>
      </c>
      <c r="S293" s="850">
        <v>126</v>
      </c>
    </row>
    <row r="294" spans="1:19" ht="14.4" customHeight="1" x14ac:dyDescent="0.3">
      <c r="A294" s="831" t="s">
        <v>4949</v>
      </c>
      <c r="B294" s="832" t="s">
        <v>4950</v>
      </c>
      <c r="C294" s="832" t="s">
        <v>599</v>
      </c>
      <c r="D294" s="832" t="s">
        <v>2085</v>
      </c>
      <c r="E294" s="832" t="s">
        <v>4932</v>
      </c>
      <c r="F294" s="832" t="s">
        <v>5008</v>
      </c>
      <c r="G294" s="832" t="s">
        <v>5009</v>
      </c>
      <c r="H294" s="849"/>
      <c r="I294" s="849"/>
      <c r="J294" s="832"/>
      <c r="K294" s="832"/>
      <c r="L294" s="849">
        <v>1</v>
      </c>
      <c r="M294" s="849">
        <v>185</v>
      </c>
      <c r="N294" s="832">
        <v>1</v>
      </c>
      <c r="O294" s="832">
        <v>185</v>
      </c>
      <c r="P294" s="849"/>
      <c r="Q294" s="849"/>
      <c r="R294" s="837"/>
      <c r="S294" s="850"/>
    </row>
    <row r="295" spans="1:19" ht="14.4" customHeight="1" x14ac:dyDescent="0.3">
      <c r="A295" s="831" t="s">
        <v>4949</v>
      </c>
      <c r="B295" s="832" t="s">
        <v>4950</v>
      </c>
      <c r="C295" s="832" t="s">
        <v>599</v>
      </c>
      <c r="D295" s="832" t="s">
        <v>2085</v>
      </c>
      <c r="E295" s="832" t="s">
        <v>4932</v>
      </c>
      <c r="F295" s="832" t="s">
        <v>5014</v>
      </c>
      <c r="G295" s="832" t="s">
        <v>5015</v>
      </c>
      <c r="H295" s="849">
        <v>1</v>
      </c>
      <c r="I295" s="849">
        <v>679</v>
      </c>
      <c r="J295" s="832">
        <v>0.49926470588235294</v>
      </c>
      <c r="K295" s="832">
        <v>679</v>
      </c>
      <c r="L295" s="849">
        <v>2</v>
      </c>
      <c r="M295" s="849">
        <v>1360</v>
      </c>
      <c r="N295" s="832">
        <v>1</v>
      </c>
      <c r="O295" s="832">
        <v>680</v>
      </c>
      <c r="P295" s="849">
        <v>2</v>
      </c>
      <c r="Q295" s="849">
        <v>1370</v>
      </c>
      <c r="R295" s="837">
        <v>1.0073529411764706</v>
      </c>
      <c r="S295" s="850">
        <v>685</v>
      </c>
    </row>
    <row r="296" spans="1:19" ht="14.4" customHeight="1" x14ac:dyDescent="0.3">
      <c r="A296" s="831" t="s">
        <v>4949</v>
      </c>
      <c r="B296" s="832" t="s">
        <v>4950</v>
      </c>
      <c r="C296" s="832" t="s">
        <v>599</v>
      </c>
      <c r="D296" s="832" t="s">
        <v>2085</v>
      </c>
      <c r="E296" s="832" t="s">
        <v>4932</v>
      </c>
      <c r="F296" s="832" t="s">
        <v>5018</v>
      </c>
      <c r="G296" s="832" t="s">
        <v>5019</v>
      </c>
      <c r="H296" s="849">
        <v>273</v>
      </c>
      <c r="I296" s="849">
        <v>9100</v>
      </c>
      <c r="J296" s="832">
        <v>1.2522930035353195</v>
      </c>
      <c r="K296" s="832">
        <v>33.333333333333336</v>
      </c>
      <c r="L296" s="849">
        <v>218</v>
      </c>
      <c r="M296" s="849">
        <v>7266.67</v>
      </c>
      <c r="N296" s="832">
        <v>1</v>
      </c>
      <c r="O296" s="832">
        <v>33.333348623853212</v>
      </c>
      <c r="P296" s="849">
        <v>143</v>
      </c>
      <c r="Q296" s="849">
        <v>4766.68</v>
      </c>
      <c r="R296" s="837">
        <v>0.65596483671337769</v>
      </c>
      <c r="S296" s="850">
        <v>33.333426573426578</v>
      </c>
    </row>
    <row r="297" spans="1:19" ht="14.4" customHeight="1" x14ac:dyDescent="0.3">
      <c r="A297" s="831" t="s">
        <v>4949</v>
      </c>
      <c r="B297" s="832" t="s">
        <v>4950</v>
      </c>
      <c r="C297" s="832" t="s">
        <v>599</v>
      </c>
      <c r="D297" s="832" t="s">
        <v>2085</v>
      </c>
      <c r="E297" s="832" t="s">
        <v>4932</v>
      </c>
      <c r="F297" s="832" t="s">
        <v>5024</v>
      </c>
      <c r="G297" s="832" t="s">
        <v>5025</v>
      </c>
      <c r="H297" s="849">
        <v>14</v>
      </c>
      <c r="I297" s="849">
        <v>518</v>
      </c>
      <c r="J297" s="832">
        <v>0.60869565217391308</v>
      </c>
      <c r="K297" s="832">
        <v>37</v>
      </c>
      <c r="L297" s="849">
        <v>23</v>
      </c>
      <c r="M297" s="849">
        <v>851</v>
      </c>
      <c r="N297" s="832">
        <v>1</v>
      </c>
      <c r="O297" s="832">
        <v>37</v>
      </c>
      <c r="P297" s="849">
        <v>12</v>
      </c>
      <c r="Q297" s="849">
        <v>456</v>
      </c>
      <c r="R297" s="837">
        <v>0.53584018801410105</v>
      </c>
      <c r="S297" s="850">
        <v>38</v>
      </c>
    </row>
    <row r="298" spans="1:19" ht="14.4" customHeight="1" x14ac:dyDescent="0.3">
      <c r="A298" s="831" t="s">
        <v>4949</v>
      </c>
      <c r="B298" s="832" t="s">
        <v>4950</v>
      </c>
      <c r="C298" s="832" t="s">
        <v>599</v>
      </c>
      <c r="D298" s="832" t="s">
        <v>2085</v>
      </c>
      <c r="E298" s="832" t="s">
        <v>4932</v>
      </c>
      <c r="F298" s="832" t="s">
        <v>4936</v>
      </c>
      <c r="G298" s="832" t="s">
        <v>4937</v>
      </c>
      <c r="H298" s="849">
        <v>6</v>
      </c>
      <c r="I298" s="849">
        <v>516</v>
      </c>
      <c r="J298" s="832">
        <v>1.5</v>
      </c>
      <c r="K298" s="832">
        <v>86</v>
      </c>
      <c r="L298" s="849">
        <v>4</v>
      </c>
      <c r="M298" s="849">
        <v>344</v>
      </c>
      <c r="N298" s="832">
        <v>1</v>
      </c>
      <c r="O298" s="832">
        <v>86</v>
      </c>
      <c r="P298" s="849">
        <v>1</v>
      </c>
      <c r="Q298" s="849">
        <v>87</v>
      </c>
      <c r="R298" s="837">
        <v>0.25290697674418605</v>
      </c>
      <c r="S298" s="850">
        <v>87</v>
      </c>
    </row>
    <row r="299" spans="1:19" ht="14.4" customHeight="1" x14ac:dyDescent="0.3">
      <c r="A299" s="831" t="s">
        <v>4949</v>
      </c>
      <c r="B299" s="832" t="s">
        <v>4950</v>
      </c>
      <c r="C299" s="832" t="s">
        <v>599</v>
      </c>
      <c r="D299" s="832" t="s">
        <v>2085</v>
      </c>
      <c r="E299" s="832" t="s">
        <v>4932</v>
      </c>
      <c r="F299" s="832" t="s">
        <v>5032</v>
      </c>
      <c r="G299" s="832" t="s">
        <v>5033</v>
      </c>
      <c r="H299" s="849"/>
      <c r="I299" s="849"/>
      <c r="J299" s="832"/>
      <c r="K299" s="832"/>
      <c r="L299" s="849">
        <v>7</v>
      </c>
      <c r="M299" s="849">
        <v>1561</v>
      </c>
      <c r="N299" s="832">
        <v>1</v>
      </c>
      <c r="O299" s="832">
        <v>223</v>
      </c>
      <c r="P299" s="849"/>
      <c r="Q299" s="849"/>
      <c r="R299" s="837"/>
      <c r="S299" s="850"/>
    </row>
    <row r="300" spans="1:19" ht="14.4" customHeight="1" x14ac:dyDescent="0.3">
      <c r="A300" s="831" t="s">
        <v>4949</v>
      </c>
      <c r="B300" s="832" t="s">
        <v>4950</v>
      </c>
      <c r="C300" s="832" t="s">
        <v>599</v>
      </c>
      <c r="D300" s="832" t="s">
        <v>2085</v>
      </c>
      <c r="E300" s="832" t="s">
        <v>4932</v>
      </c>
      <c r="F300" s="832" t="s">
        <v>5042</v>
      </c>
      <c r="G300" s="832" t="s">
        <v>5043</v>
      </c>
      <c r="H300" s="849"/>
      <c r="I300" s="849"/>
      <c r="J300" s="832"/>
      <c r="K300" s="832"/>
      <c r="L300" s="849">
        <v>2</v>
      </c>
      <c r="M300" s="849">
        <v>748</v>
      </c>
      <c r="N300" s="832">
        <v>1</v>
      </c>
      <c r="O300" s="832">
        <v>374</v>
      </c>
      <c r="P300" s="849">
        <v>0</v>
      </c>
      <c r="Q300" s="849">
        <v>0</v>
      </c>
      <c r="R300" s="837">
        <v>0</v>
      </c>
      <c r="S300" s="850"/>
    </row>
    <row r="301" spans="1:19" ht="14.4" customHeight="1" x14ac:dyDescent="0.3">
      <c r="A301" s="831" t="s">
        <v>4949</v>
      </c>
      <c r="B301" s="832" t="s">
        <v>4950</v>
      </c>
      <c r="C301" s="832" t="s">
        <v>599</v>
      </c>
      <c r="D301" s="832" t="s">
        <v>2085</v>
      </c>
      <c r="E301" s="832" t="s">
        <v>4932</v>
      </c>
      <c r="F301" s="832" t="s">
        <v>5044</v>
      </c>
      <c r="G301" s="832" t="s">
        <v>5045</v>
      </c>
      <c r="H301" s="849">
        <v>2</v>
      </c>
      <c r="I301" s="849">
        <v>118</v>
      </c>
      <c r="J301" s="832">
        <v>1</v>
      </c>
      <c r="K301" s="832">
        <v>59</v>
      </c>
      <c r="L301" s="849">
        <v>2</v>
      </c>
      <c r="M301" s="849">
        <v>118</v>
      </c>
      <c r="N301" s="832">
        <v>1</v>
      </c>
      <c r="O301" s="832">
        <v>59</v>
      </c>
      <c r="P301" s="849">
        <v>5</v>
      </c>
      <c r="Q301" s="849">
        <v>305</v>
      </c>
      <c r="R301" s="837">
        <v>2.5847457627118646</v>
      </c>
      <c r="S301" s="850">
        <v>61</v>
      </c>
    </row>
    <row r="302" spans="1:19" ht="14.4" customHeight="1" x14ac:dyDescent="0.3">
      <c r="A302" s="831" t="s">
        <v>4949</v>
      </c>
      <c r="B302" s="832" t="s">
        <v>4950</v>
      </c>
      <c r="C302" s="832" t="s">
        <v>599</v>
      </c>
      <c r="D302" s="832" t="s">
        <v>2085</v>
      </c>
      <c r="E302" s="832" t="s">
        <v>4932</v>
      </c>
      <c r="F302" s="832" t="s">
        <v>5046</v>
      </c>
      <c r="G302" s="832" t="s">
        <v>5047</v>
      </c>
      <c r="H302" s="849"/>
      <c r="I302" s="849"/>
      <c r="J302" s="832"/>
      <c r="K302" s="832"/>
      <c r="L302" s="849">
        <v>4</v>
      </c>
      <c r="M302" s="849">
        <v>464</v>
      </c>
      <c r="N302" s="832">
        <v>1</v>
      </c>
      <c r="O302" s="832">
        <v>116</v>
      </c>
      <c r="P302" s="849">
        <v>10</v>
      </c>
      <c r="Q302" s="849">
        <v>1160</v>
      </c>
      <c r="R302" s="837">
        <v>2.5</v>
      </c>
      <c r="S302" s="850">
        <v>116</v>
      </c>
    </row>
    <row r="303" spans="1:19" ht="14.4" customHeight="1" x14ac:dyDescent="0.3">
      <c r="A303" s="831" t="s">
        <v>4949</v>
      </c>
      <c r="B303" s="832" t="s">
        <v>4950</v>
      </c>
      <c r="C303" s="832" t="s">
        <v>599</v>
      </c>
      <c r="D303" s="832" t="s">
        <v>2085</v>
      </c>
      <c r="E303" s="832" t="s">
        <v>4932</v>
      </c>
      <c r="F303" s="832" t="s">
        <v>5050</v>
      </c>
      <c r="G303" s="832" t="s">
        <v>5051</v>
      </c>
      <c r="H303" s="849">
        <v>3</v>
      </c>
      <c r="I303" s="849">
        <v>549</v>
      </c>
      <c r="J303" s="832">
        <v>0.73199999999999998</v>
      </c>
      <c r="K303" s="832">
        <v>183</v>
      </c>
      <c r="L303" s="849">
        <v>2</v>
      </c>
      <c r="M303" s="849">
        <v>750</v>
      </c>
      <c r="N303" s="832">
        <v>1</v>
      </c>
      <c r="O303" s="832">
        <v>375</v>
      </c>
      <c r="P303" s="849">
        <v>2</v>
      </c>
      <c r="Q303" s="849">
        <v>752</v>
      </c>
      <c r="R303" s="837">
        <v>1.0026666666666666</v>
      </c>
      <c r="S303" s="850">
        <v>376</v>
      </c>
    </row>
    <row r="304" spans="1:19" ht="14.4" customHeight="1" x14ac:dyDescent="0.3">
      <c r="A304" s="831" t="s">
        <v>4949</v>
      </c>
      <c r="B304" s="832" t="s">
        <v>4950</v>
      </c>
      <c r="C304" s="832" t="s">
        <v>599</v>
      </c>
      <c r="D304" s="832" t="s">
        <v>2085</v>
      </c>
      <c r="E304" s="832" t="s">
        <v>4932</v>
      </c>
      <c r="F304" s="832" t="s">
        <v>5056</v>
      </c>
      <c r="G304" s="832" t="s">
        <v>5057</v>
      </c>
      <c r="H304" s="849">
        <v>2</v>
      </c>
      <c r="I304" s="849">
        <v>780</v>
      </c>
      <c r="J304" s="832">
        <v>0.66496163682864451</v>
      </c>
      <c r="K304" s="832">
        <v>390</v>
      </c>
      <c r="L304" s="849">
        <v>3</v>
      </c>
      <c r="M304" s="849">
        <v>1173</v>
      </c>
      <c r="N304" s="832">
        <v>1</v>
      </c>
      <c r="O304" s="832">
        <v>391</v>
      </c>
      <c r="P304" s="849"/>
      <c r="Q304" s="849"/>
      <c r="R304" s="837"/>
      <c r="S304" s="850"/>
    </row>
    <row r="305" spans="1:19" ht="14.4" customHeight="1" x14ac:dyDescent="0.3">
      <c r="A305" s="831" t="s">
        <v>4949</v>
      </c>
      <c r="B305" s="832" t="s">
        <v>4950</v>
      </c>
      <c r="C305" s="832" t="s">
        <v>599</v>
      </c>
      <c r="D305" s="832" t="s">
        <v>2085</v>
      </c>
      <c r="E305" s="832" t="s">
        <v>4932</v>
      </c>
      <c r="F305" s="832" t="s">
        <v>5064</v>
      </c>
      <c r="G305" s="832" t="s">
        <v>5065</v>
      </c>
      <c r="H305" s="849">
        <v>4</v>
      </c>
      <c r="I305" s="849">
        <v>480</v>
      </c>
      <c r="J305" s="832">
        <v>2.6519337016574585</v>
      </c>
      <c r="K305" s="832">
        <v>120</v>
      </c>
      <c r="L305" s="849">
        <v>1</v>
      </c>
      <c r="M305" s="849">
        <v>181</v>
      </c>
      <c r="N305" s="832">
        <v>1</v>
      </c>
      <c r="O305" s="832">
        <v>181</v>
      </c>
      <c r="P305" s="849"/>
      <c r="Q305" s="849"/>
      <c r="R305" s="837"/>
      <c r="S305" s="850"/>
    </row>
    <row r="306" spans="1:19" ht="14.4" customHeight="1" x14ac:dyDescent="0.3">
      <c r="A306" s="831" t="s">
        <v>4949</v>
      </c>
      <c r="B306" s="832" t="s">
        <v>4950</v>
      </c>
      <c r="C306" s="832" t="s">
        <v>599</v>
      </c>
      <c r="D306" s="832" t="s">
        <v>2085</v>
      </c>
      <c r="E306" s="832" t="s">
        <v>4932</v>
      </c>
      <c r="F306" s="832" t="s">
        <v>5076</v>
      </c>
      <c r="G306" s="832" t="s">
        <v>5077</v>
      </c>
      <c r="H306" s="849">
        <v>1</v>
      </c>
      <c r="I306" s="849">
        <v>100</v>
      </c>
      <c r="J306" s="832">
        <v>0.2</v>
      </c>
      <c r="K306" s="832">
        <v>100</v>
      </c>
      <c r="L306" s="849">
        <v>5</v>
      </c>
      <c r="M306" s="849">
        <v>500</v>
      </c>
      <c r="N306" s="832">
        <v>1</v>
      </c>
      <c r="O306" s="832">
        <v>100</v>
      </c>
      <c r="P306" s="849">
        <v>2</v>
      </c>
      <c r="Q306" s="849">
        <v>200</v>
      </c>
      <c r="R306" s="837">
        <v>0.4</v>
      </c>
      <c r="S306" s="850">
        <v>100</v>
      </c>
    </row>
    <row r="307" spans="1:19" ht="14.4" customHeight="1" x14ac:dyDescent="0.3">
      <c r="A307" s="831" t="s">
        <v>4949</v>
      </c>
      <c r="B307" s="832" t="s">
        <v>4950</v>
      </c>
      <c r="C307" s="832" t="s">
        <v>599</v>
      </c>
      <c r="D307" s="832" t="s">
        <v>4921</v>
      </c>
      <c r="E307" s="832" t="s">
        <v>4951</v>
      </c>
      <c r="F307" s="832" t="s">
        <v>4955</v>
      </c>
      <c r="G307" s="832" t="s">
        <v>3936</v>
      </c>
      <c r="H307" s="849">
        <v>0.1</v>
      </c>
      <c r="I307" s="849">
        <v>15.1</v>
      </c>
      <c r="J307" s="832">
        <v>2.1664275466284075</v>
      </c>
      <c r="K307" s="832">
        <v>151</v>
      </c>
      <c r="L307" s="849">
        <v>0.1</v>
      </c>
      <c r="M307" s="849">
        <v>6.97</v>
      </c>
      <c r="N307" s="832">
        <v>1</v>
      </c>
      <c r="O307" s="832">
        <v>69.699999999999989</v>
      </c>
      <c r="P307" s="849"/>
      <c r="Q307" s="849"/>
      <c r="R307" s="837"/>
      <c r="S307" s="850"/>
    </row>
    <row r="308" spans="1:19" ht="14.4" customHeight="1" x14ac:dyDescent="0.3">
      <c r="A308" s="831" t="s">
        <v>4949</v>
      </c>
      <c r="B308" s="832" t="s">
        <v>4950</v>
      </c>
      <c r="C308" s="832" t="s">
        <v>599</v>
      </c>
      <c r="D308" s="832" t="s">
        <v>4921</v>
      </c>
      <c r="E308" s="832" t="s">
        <v>4932</v>
      </c>
      <c r="F308" s="832" t="s">
        <v>4984</v>
      </c>
      <c r="G308" s="832" t="s">
        <v>4985</v>
      </c>
      <c r="H308" s="849"/>
      <c r="I308" s="849"/>
      <c r="J308" s="832"/>
      <c r="K308" s="832"/>
      <c r="L308" s="849">
        <v>16</v>
      </c>
      <c r="M308" s="849">
        <v>1328</v>
      </c>
      <c r="N308" s="832">
        <v>1</v>
      </c>
      <c r="O308" s="832">
        <v>83</v>
      </c>
      <c r="P308" s="849"/>
      <c r="Q308" s="849"/>
      <c r="R308" s="837"/>
      <c r="S308" s="850"/>
    </row>
    <row r="309" spans="1:19" ht="14.4" customHeight="1" x14ac:dyDescent="0.3">
      <c r="A309" s="831" t="s">
        <v>4949</v>
      </c>
      <c r="B309" s="832" t="s">
        <v>4950</v>
      </c>
      <c r="C309" s="832" t="s">
        <v>599</v>
      </c>
      <c r="D309" s="832" t="s">
        <v>4921</v>
      </c>
      <c r="E309" s="832" t="s">
        <v>4932</v>
      </c>
      <c r="F309" s="832" t="s">
        <v>4933</v>
      </c>
      <c r="G309" s="832" t="s">
        <v>4934</v>
      </c>
      <c r="H309" s="849">
        <v>2</v>
      </c>
      <c r="I309" s="849">
        <v>502</v>
      </c>
      <c r="J309" s="832">
        <v>0.39841269841269839</v>
      </c>
      <c r="K309" s="832">
        <v>251</v>
      </c>
      <c r="L309" s="849">
        <v>5</v>
      </c>
      <c r="M309" s="849">
        <v>1260</v>
      </c>
      <c r="N309" s="832">
        <v>1</v>
      </c>
      <c r="O309" s="832">
        <v>252</v>
      </c>
      <c r="P309" s="849"/>
      <c r="Q309" s="849"/>
      <c r="R309" s="837"/>
      <c r="S309" s="850"/>
    </row>
    <row r="310" spans="1:19" ht="14.4" customHeight="1" x14ac:dyDescent="0.3">
      <c r="A310" s="831" t="s">
        <v>4949</v>
      </c>
      <c r="B310" s="832" t="s">
        <v>4950</v>
      </c>
      <c r="C310" s="832" t="s">
        <v>599</v>
      </c>
      <c r="D310" s="832" t="s">
        <v>4921</v>
      </c>
      <c r="E310" s="832" t="s">
        <v>4932</v>
      </c>
      <c r="F310" s="832" t="s">
        <v>5002</v>
      </c>
      <c r="G310" s="832" t="s">
        <v>5003</v>
      </c>
      <c r="H310" s="849">
        <v>1</v>
      </c>
      <c r="I310" s="849">
        <v>126</v>
      </c>
      <c r="J310" s="832">
        <v>4.5096635647816748E-2</v>
      </c>
      <c r="K310" s="832">
        <v>126</v>
      </c>
      <c r="L310" s="849">
        <v>22</v>
      </c>
      <c r="M310" s="849">
        <v>2794</v>
      </c>
      <c r="N310" s="832">
        <v>1</v>
      </c>
      <c r="O310" s="832">
        <v>127</v>
      </c>
      <c r="P310" s="849"/>
      <c r="Q310" s="849"/>
      <c r="R310" s="837"/>
      <c r="S310" s="850"/>
    </row>
    <row r="311" spans="1:19" ht="14.4" customHeight="1" x14ac:dyDescent="0.3">
      <c r="A311" s="831" t="s">
        <v>4949</v>
      </c>
      <c r="B311" s="832" t="s">
        <v>4950</v>
      </c>
      <c r="C311" s="832" t="s">
        <v>599</v>
      </c>
      <c r="D311" s="832" t="s">
        <v>4921</v>
      </c>
      <c r="E311" s="832" t="s">
        <v>4932</v>
      </c>
      <c r="F311" s="832" t="s">
        <v>5014</v>
      </c>
      <c r="G311" s="832" t="s">
        <v>5015</v>
      </c>
      <c r="H311" s="849">
        <v>1</v>
      </c>
      <c r="I311" s="849">
        <v>679</v>
      </c>
      <c r="J311" s="832"/>
      <c r="K311" s="832">
        <v>679</v>
      </c>
      <c r="L311" s="849"/>
      <c r="M311" s="849"/>
      <c r="N311" s="832"/>
      <c r="O311" s="832"/>
      <c r="P311" s="849"/>
      <c r="Q311" s="849"/>
      <c r="R311" s="837"/>
      <c r="S311" s="850"/>
    </row>
    <row r="312" spans="1:19" ht="14.4" customHeight="1" x14ac:dyDescent="0.3">
      <c r="A312" s="831" t="s">
        <v>4949</v>
      </c>
      <c r="B312" s="832" t="s">
        <v>4950</v>
      </c>
      <c r="C312" s="832" t="s">
        <v>599</v>
      </c>
      <c r="D312" s="832" t="s">
        <v>4921</v>
      </c>
      <c r="E312" s="832" t="s">
        <v>4932</v>
      </c>
      <c r="F312" s="832" t="s">
        <v>5018</v>
      </c>
      <c r="G312" s="832" t="s">
        <v>5019</v>
      </c>
      <c r="H312" s="849">
        <v>1</v>
      </c>
      <c r="I312" s="849">
        <v>33.33</v>
      </c>
      <c r="J312" s="832">
        <v>3.8457544394060017E-2</v>
      </c>
      <c r="K312" s="832">
        <v>33.33</v>
      </c>
      <c r="L312" s="849">
        <v>26</v>
      </c>
      <c r="M312" s="849">
        <v>866.67000000000007</v>
      </c>
      <c r="N312" s="832">
        <v>1</v>
      </c>
      <c r="O312" s="832">
        <v>33.333461538461542</v>
      </c>
      <c r="P312" s="849"/>
      <c r="Q312" s="849"/>
      <c r="R312" s="837"/>
      <c r="S312" s="850"/>
    </row>
    <row r="313" spans="1:19" ht="14.4" customHeight="1" x14ac:dyDescent="0.3">
      <c r="A313" s="831" t="s">
        <v>4949</v>
      </c>
      <c r="B313" s="832" t="s">
        <v>4950</v>
      </c>
      <c r="C313" s="832" t="s">
        <v>599</v>
      </c>
      <c r="D313" s="832" t="s">
        <v>4921</v>
      </c>
      <c r="E313" s="832" t="s">
        <v>4932</v>
      </c>
      <c r="F313" s="832" t="s">
        <v>5024</v>
      </c>
      <c r="G313" s="832" t="s">
        <v>5025</v>
      </c>
      <c r="H313" s="849"/>
      <c r="I313" s="849"/>
      <c r="J313" s="832"/>
      <c r="K313" s="832"/>
      <c r="L313" s="849">
        <v>1</v>
      </c>
      <c r="M313" s="849">
        <v>37</v>
      </c>
      <c r="N313" s="832">
        <v>1</v>
      </c>
      <c r="O313" s="832">
        <v>37</v>
      </c>
      <c r="P313" s="849"/>
      <c r="Q313" s="849"/>
      <c r="R313" s="837"/>
      <c r="S313" s="850"/>
    </row>
    <row r="314" spans="1:19" ht="14.4" customHeight="1" x14ac:dyDescent="0.3">
      <c r="A314" s="831" t="s">
        <v>4949</v>
      </c>
      <c r="B314" s="832" t="s">
        <v>4950</v>
      </c>
      <c r="C314" s="832" t="s">
        <v>599</v>
      </c>
      <c r="D314" s="832" t="s">
        <v>4921</v>
      </c>
      <c r="E314" s="832" t="s">
        <v>4932</v>
      </c>
      <c r="F314" s="832" t="s">
        <v>4936</v>
      </c>
      <c r="G314" s="832" t="s">
        <v>4937</v>
      </c>
      <c r="H314" s="849">
        <v>1</v>
      </c>
      <c r="I314" s="849">
        <v>86</v>
      </c>
      <c r="J314" s="832">
        <v>1</v>
      </c>
      <c r="K314" s="832">
        <v>86</v>
      </c>
      <c r="L314" s="849">
        <v>1</v>
      </c>
      <c r="M314" s="849">
        <v>86</v>
      </c>
      <c r="N314" s="832">
        <v>1</v>
      </c>
      <c r="O314" s="832">
        <v>86</v>
      </c>
      <c r="P314" s="849"/>
      <c r="Q314" s="849"/>
      <c r="R314" s="837"/>
      <c r="S314" s="850"/>
    </row>
    <row r="315" spans="1:19" ht="14.4" customHeight="1" x14ac:dyDescent="0.3">
      <c r="A315" s="831" t="s">
        <v>4949</v>
      </c>
      <c r="B315" s="832" t="s">
        <v>4950</v>
      </c>
      <c r="C315" s="832" t="s">
        <v>599</v>
      </c>
      <c r="D315" s="832" t="s">
        <v>4921</v>
      </c>
      <c r="E315" s="832" t="s">
        <v>4932</v>
      </c>
      <c r="F315" s="832" t="s">
        <v>5028</v>
      </c>
      <c r="G315" s="832" t="s">
        <v>5029</v>
      </c>
      <c r="H315" s="849"/>
      <c r="I315" s="849"/>
      <c r="J315" s="832"/>
      <c r="K315" s="832"/>
      <c r="L315" s="849">
        <v>2</v>
      </c>
      <c r="M315" s="849">
        <v>64</v>
      </c>
      <c r="N315" s="832">
        <v>1</v>
      </c>
      <c r="O315" s="832">
        <v>32</v>
      </c>
      <c r="P315" s="849"/>
      <c r="Q315" s="849"/>
      <c r="R315" s="837"/>
      <c r="S315" s="850"/>
    </row>
    <row r="316" spans="1:19" ht="14.4" customHeight="1" x14ac:dyDescent="0.3">
      <c r="A316" s="831" t="s">
        <v>4949</v>
      </c>
      <c r="B316" s="832" t="s">
        <v>4950</v>
      </c>
      <c r="C316" s="832" t="s">
        <v>599</v>
      </c>
      <c r="D316" s="832" t="s">
        <v>4921</v>
      </c>
      <c r="E316" s="832" t="s">
        <v>4932</v>
      </c>
      <c r="F316" s="832" t="s">
        <v>5038</v>
      </c>
      <c r="G316" s="832" t="s">
        <v>5039</v>
      </c>
      <c r="H316" s="849"/>
      <c r="I316" s="849"/>
      <c r="J316" s="832"/>
      <c r="K316" s="832"/>
      <c r="L316" s="849">
        <v>1</v>
      </c>
      <c r="M316" s="849">
        <v>1064</v>
      </c>
      <c r="N316" s="832">
        <v>1</v>
      </c>
      <c r="O316" s="832">
        <v>1064</v>
      </c>
      <c r="P316" s="849"/>
      <c r="Q316" s="849"/>
      <c r="R316" s="837"/>
      <c r="S316" s="850"/>
    </row>
    <row r="317" spans="1:19" ht="14.4" customHeight="1" x14ac:dyDescent="0.3">
      <c r="A317" s="831" t="s">
        <v>4949</v>
      </c>
      <c r="B317" s="832" t="s">
        <v>4950</v>
      </c>
      <c r="C317" s="832" t="s">
        <v>599</v>
      </c>
      <c r="D317" s="832" t="s">
        <v>4921</v>
      </c>
      <c r="E317" s="832" t="s">
        <v>4932</v>
      </c>
      <c r="F317" s="832" t="s">
        <v>5050</v>
      </c>
      <c r="G317" s="832" t="s">
        <v>5051</v>
      </c>
      <c r="H317" s="849"/>
      <c r="I317" s="849"/>
      <c r="J317" s="832"/>
      <c r="K317" s="832"/>
      <c r="L317" s="849">
        <v>1</v>
      </c>
      <c r="M317" s="849">
        <v>375</v>
      </c>
      <c r="N317" s="832">
        <v>1</v>
      </c>
      <c r="O317" s="832">
        <v>375</v>
      </c>
      <c r="P317" s="849"/>
      <c r="Q317" s="849"/>
      <c r="R317" s="837"/>
      <c r="S317" s="850"/>
    </row>
    <row r="318" spans="1:19" ht="14.4" customHeight="1" x14ac:dyDescent="0.3">
      <c r="A318" s="831" t="s">
        <v>4949</v>
      </c>
      <c r="B318" s="832" t="s">
        <v>4950</v>
      </c>
      <c r="C318" s="832" t="s">
        <v>599</v>
      </c>
      <c r="D318" s="832" t="s">
        <v>2086</v>
      </c>
      <c r="E318" s="832" t="s">
        <v>4951</v>
      </c>
      <c r="F318" s="832" t="s">
        <v>4955</v>
      </c>
      <c r="G318" s="832" t="s">
        <v>3936</v>
      </c>
      <c r="H318" s="849">
        <v>0.30000000000000004</v>
      </c>
      <c r="I318" s="849">
        <v>45.3</v>
      </c>
      <c r="J318" s="832">
        <v>6.4992826398852221</v>
      </c>
      <c r="K318" s="832">
        <v>150.99999999999997</v>
      </c>
      <c r="L318" s="849">
        <v>0.1</v>
      </c>
      <c r="M318" s="849">
        <v>6.97</v>
      </c>
      <c r="N318" s="832">
        <v>1</v>
      </c>
      <c r="O318" s="832">
        <v>69.699999999999989</v>
      </c>
      <c r="P318" s="849">
        <v>0.30000000000000004</v>
      </c>
      <c r="Q318" s="849">
        <v>20.91</v>
      </c>
      <c r="R318" s="837">
        <v>3</v>
      </c>
      <c r="S318" s="850">
        <v>69.699999999999989</v>
      </c>
    </row>
    <row r="319" spans="1:19" ht="14.4" customHeight="1" x14ac:dyDescent="0.3">
      <c r="A319" s="831" t="s">
        <v>4949</v>
      </c>
      <c r="B319" s="832" t="s">
        <v>4950</v>
      </c>
      <c r="C319" s="832" t="s">
        <v>599</v>
      </c>
      <c r="D319" s="832" t="s">
        <v>2086</v>
      </c>
      <c r="E319" s="832" t="s">
        <v>4951</v>
      </c>
      <c r="F319" s="832" t="s">
        <v>4965</v>
      </c>
      <c r="G319" s="832" t="s">
        <v>2932</v>
      </c>
      <c r="H319" s="849">
        <v>0.2</v>
      </c>
      <c r="I319" s="849">
        <v>10.89</v>
      </c>
      <c r="J319" s="832"/>
      <c r="K319" s="832">
        <v>54.45</v>
      </c>
      <c r="L319" s="849"/>
      <c r="M319" s="849"/>
      <c r="N319" s="832"/>
      <c r="O319" s="832"/>
      <c r="P319" s="849"/>
      <c r="Q319" s="849"/>
      <c r="R319" s="837"/>
      <c r="S319" s="850"/>
    </row>
    <row r="320" spans="1:19" ht="14.4" customHeight="1" x14ac:dyDescent="0.3">
      <c r="A320" s="831" t="s">
        <v>4949</v>
      </c>
      <c r="B320" s="832" t="s">
        <v>4950</v>
      </c>
      <c r="C320" s="832" t="s">
        <v>599</v>
      </c>
      <c r="D320" s="832" t="s">
        <v>2086</v>
      </c>
      <c r="E320" s="832" t="s">
        <v>4967</v>
      </c>
      <c r="F320" s="832" t="s">
        <v>4968</v>
      </c>
      <c r="G320" s="832" t="s">
        <v>4969</v>
      </c>
      <c r="H320" s="849">
        <v>6</v>
      </c>
      <c r="I320" s="849">
        <v>976.80000000000007</v>
      </c>
      <c r="J320" s="832">
        <v>0.75</v>
      </c>
      <c r="K320" s="832">
        <v>162.80000000000001</v>
      </c>
      <c r="L320" s="849">
        <v>8</v>
      </c>
      <c r="M320" s="849">
        <v>1302.4000000000001</v>
      </c>
      <c r="N320" s="832">
        <v>1</v>
      </c>
      <c r="O320" s="832">
        <v>162.80000000000001</v>
      </c>
      <c r="P320" s="849">
        <v>10</v>
      </c>
      <c r="Q320" s="849">
        <v>1628</v>
      </c>
      <c r="R320" s="837">
        <v>1.25</v>
      </c>
      <c r="S320" s="850">
        <v>162.80000000000001</v>
      </c>
    </row>
    <row r="321" spans="1:19" ht="14.4" customHeight="1" x14ac:dyDescent="0.3">
      <c r="A321" s="831" t="s">
        <v>4949</v>
      </c>
      <c r="B321" s="832" t="s">
        <v>4950</v>
      </c>
      <c r="C321" s="832" t="s">
        <v>599</v>
      </c>
      <c r="D321" s="832" t="s">
        <v>2086</v>
      </c>
      <c r="E321" s="832" t="s">
        <v>4967</v>
      </c>
      <c r="F321" s="832" t="s">
        <v>4970</v>
      </c>
      <c r="G321" s="832" t="s">
        <v>4971</v>
      </c>
      <c r="H321" s="849"/>
      <c r="I321" s="849"/>
      <c r="J321" s="832"/>
      <c r="K321" s="832"/>
      <c r="L321" s="849"/>
      <c r="M321" s="849"/>
      <c r="N321" s="832"/>
      <c r="O321" s="832"/>
      <c r="P321" s="849">
        <v>7</v>
      </c>
      <c r="Q321" s="849">
        <v>760.2</v>
      </c>
      <c r="R321" s="837"/>
      <c r="S321" s="850">
        <v>108.60000000000001</v>
      </c>
    </row>
    <row r="322" spans="1:19" ht="14.4" customHeight="1" x14ac:dyDescent="0.3">
      <c r="A322" s="831" t="s">
        <v>4949</v>
      </c>
      <c r="B322" s="832" t="s">
        <v>4950</v>
      </c>
      <c r="C322" s="832" t="s">
        <v>599</v>
      </c>
      <c r="D322" s="832" t="s">
        <v>2086</v>
      </c>
      <c r="E322" s="832" t="s">
        <v>4932</v>
      </c>
      <c r="F322" s="832" t="s">
        <v>4984</v>
      </c>
      <c r="G322" s="832" t="s">
        <v>4985</v>
      </c>
      <c r="H322" s="849">
        <v>13</v>
      </c>
      <c r="I322" s="849">
        <v>1079</v>
      </c>
      <c r="J322" s="832">
        <v>1.3</v>
      </c>
      <c r="K322" s="832">
        <v>83</v>
      </c>
      <c r="L322" s="849">
        <v>10</v>
      </c>
      <c r="M322" s="849">
        <v>830</v>
      </c>
      <c r="N322" s="832">
        <v>1</v>
      </c>
      <c r="O322" s="832">
        <v>83</v>
      </c>
      <c r="P322" s="849">
        <v>4</v>
      </c>
      <c r="Q322" s="849">
        <v>336</v>
      </c>
      <c r="R322" s="837">
        <v>0.40481927710843374</v>
      </c>
      <c r="S322" s="850">
        <v>84</v>
      </c>
    </row>
    <row r="323" spans="1:19" ht="14.4" customHeight="1" x14ac:dyDescent="0.3">
      <c r="A323" s="831" t="s">
        <v>4949</v>
      </c>
      <c r="B323" s="832" t="s">
        <v>4950</v>
      </c>
      <c r="C323" s="832" t="s">
        <v>599</v>
      </c>
      <c r="D323" s="832" t="s">
        <v>2086</v>
      </c>
      <c r="E323" s="832" t="s">
        <v>4932</v>
      </c>
      <c r="F323" s="832" t="s">
        <v>4947</v>
      </c>
      <c r="G323" s="832" t="s">
        <v>4948</v>
      </c>
      <c r="H323" s="849">
        <v>49</v>
      </c>
      <c r="I323" s="849">
        <v>1813</v>
      </c>
      <c r="J323" s="832">
        <v>0.92452830188679247</v>
      </c>
      <c r="K323" s="832">
        <v>37</v>
      </c>
      <c r="L323" s="849">
        <v>53</v>
      </c>
      <c r="M323" s="849">
        <v>1961</v>
      </c>
      <c r="N323" s="832">
        <v>1</v>
      </c>
      <c r="O323" s="832">
        <v>37</v>
      </c>
      <c r="P323" s="849">
        <v>62</v>
      </c>
      <c r="Q323" s="849">
        <v>2356</v>
      </c>
      <c r="R323" s="837">
        <v>1.2014278429372769</v>
      </c>
      <c r="S323" s="850">
        <v>38</v>
      </c>
    </row>
    <row r="324" spans="1:19" ht="14.4" customHeight="1" x14ac:dyDescent="0.3">
      <c r="A324" s="831" t="s">
        <v>4949</v>
      </c>
      <c r="B324" s="832" t="s">
        <v>4950</v>
      </c>
      <c r="C324" s="832" t="s">
        <v>599</v>
      </c>
      <c r="D324" s="832" t="s">
        <v>2086</v>
      </c>
      <c r="E324" s="832" t="s">
        <v>4932</v>
      </c>
      <c r="F324" s="832" t="s">
        <v>4986</v>
      </c>
      <c r="G324" s="832" t="s">
        <v>4987</v>
      </c>
      <c r="H324" s="849">
        <v>3</v>
      </c>
      <c r="I324" s="849">
        <v>30</v>
      </c>
      <c r="J324" s="832">
        <v>0.21428571428571427</v>
      </c>
      <c r="K324" s="832">
        <v>10</v>
      </c>
      <c r="L324" s="849">
        <v>14</v>
      </c>
      <c r="M324" s="849">
        <v>140</v>
      </c>
      <c r="N324" s="832">
        <v>1</v>
      </c>
      <c r="O324" s="832">
        <v>10</v>
      </c>
      <c r="P324" s="849">
        <v>19</v>
      </c>
      <c r="Q324" s="849">
        <v>190</v>
      </c>
      <c r="R324" s="837">
        <v>1.3571428571428572</v>
      </c>
      <c r="S324" s="850">
        <v>10</v>
      </c>
    </row>
    <row r="325" spans="1:19" ht="14.4" customHeight="1" x14ac:dyDescent="0.3">
      <c r="A325" s="831" t="s">
        <v>4949</v>
      </c>
      <c r="B325" s="832" t="s">
        <v>4950</v>
      </c>
      <c r="C325" s="832" t="s">
        <v>599</v>
      </c>
      <c r="D325" s="832" t="s">
        <v>2086</v>
      </c>
      <c r="E325" s="832" t="s">
        <v>4932</v>
      </c>
      <c r="F325" s="832" t="s">
        <v>4996</v>
      </c>
      <c r="G325" s="832" t="s">
        <v>4997</v>
      </c>
      <c r="H325" s="849"/>
      <c r="I325" s="849"/>
      <c r="J325" s="832"/>
      <c r="K325" s="832"/>
      <c r="L325" s="849"/>
      <c r="M325" s="849"/>
      <c r="N325" s="832"/>
      <c r="O325" s="832"/>
      <c r="P325" s="849">
        <v>2</v>
      </c>
      <c r="Q325" s="849">
        <v>786</v>
      </c>
      <c r="R325" s="837"/>
      <c r="S325" s="850">
        <v>393</v>
      </c>
    </row>
    <row r="326" spans="1:19" ht="14.4" customHeight="1" x14ac:dyDescent="0.3">
      <c r="A326" s="831" t="s">
        <v>4949</v>
      </c>
      <c r="B326" s="832" t="s">
        <v>4950</v>
      </c>
      <c r="C326" s="832" t="s">
        <v>599</v>
      </c>
      <c r="D326" s="832" t="s">
        <v>2086</v>
      </c>
      <c r="E326" s="832" t="s">
        <v>4932</v>
      </c>
      <c r="F326" s="832" t="s">
        <v>4933</v>
      </c>
      <c r="G326" s="832" t="s">
        <v>4934</v>
      </c>
      <c r="H326" s="849">
        <v>2</v>
      </c>
      <c r="I326" s="849">
        <v>502</v>
      </c>
      <c r="J326" s="832">
        <v>1.3105680868838763E-2</v>
      </c>
      <c r="K326" s="832">
        <v>251</v>
      </c>
      <c r="L326" s="849">
        <v>152</v>
      </c>
      <c r="M326" s="849">
        <v>38304</v>
      </c>
      <c r="N326" s="832">
        <v>1</v>
      </c>
      <c r="O326" s="832">
        <v>252</v>
      </c>
      <c r="P326" s="849">
        <v>214</v>
      </c>
      <c r="Q326" s="849">
        <v>54356</v>
      </c>
      <c r="R326" s="837">
        <v>1.4190685045948204</v>
      </c>
      <c r="S326" s="850">
        <v>254</v>
      </c>
    </row>
    <row r="327" spans="1:19" ht="14.4" customHeight="1" x14ac:dyDescent="0.3">
      <c r="A327" s="831" t="s">
        <v>4949</v>
      </c>
      <c r="B327" s="832" t="s">
        <v>4950</v>
      </c>
      <c r="C327" s="832" t="s">
        <v>599</v>
      </c>
      <c r="D327" s="832" t="s">
        <v>2086</v>
      </c>
      <c r="E327" s="832" t="s">
        <v>4932</v>
      </c>
      <c r="F327" s="832" t="s">
        <v>5002</v>
      </c>
      <c r="G327" s="832" t="s">
        <v>5003</v>
      </c>
      <c r="H327" s="849">
        <v>218</v>
      </c>
      <c r="I327" s="849">
        <v>27468</v>
      </c>
      <c r="J327" s="832">
        <v>8.0104986876640414</v>
      </c>
      <c r="K327" s="832">
        <v>126</v>
      </c>
      <c r="L327" s="849">
        <v>27</v>
      </c>
      <c r="M327" s="849">
        <v>3429</v>
      </c>
      <c r="N327" s="832">
        <v>1</v>
      </c>
      <c r="O327" s="832">
        <v>127</v>
      </c>
      <c r="P327" s="849">
        <v>6</v>
      </c>
      <c r="Q327" s="849">
        <v>756</v>
      </c>
      <c r="R327" s="837">
        <v>0.22047244094488189</v>
      </c>
      <c r="S327" s="850">
        <v>126</v>
      </c>
    </row>
    <row r="328" spans="1:19" ht="14.4" customHeight="1" x14ac:dyDescent="0.3">
      <c r="A328" s="831" t="s">
        <v>4949</v>
      </c>
      <c r="B328" s="832" t="s">
        <v>4950</v>
      </c>
      <c r="C328" s="832" t="s">
        <v>599</v>
      </c>
      <c r="D328" s="832" t="s">
        <v>2086</v>
      </c>
      <c r="E328" s="832" t="s">
        <v>4932</v>
      </c>
      <c r="F328" s="832" t="s">
        <v>5014</v>
      </c>
      <c r="G328" s="832" t="s">
        <v>5015</v>
      </c>
      <c r="H328" s="849">
        <v>1</v>
      </c>
      <c r="I328" s="849">
        <v>679</v>
      </c>
      <c r="J328" s="832">
        <v>0.99852941176470589</v>
      </c>
      <c r="K328" s="832">
        <v>679</v>
      </c>
      <c r="L328" s="849">
        <v>1</v>
      </c>
      <c r="M328" s="849">
        <v>680</v>
      </c>
      <c r="N328" s="832">
        <v>1</v>
      </c>
      <c r="O328" s="832">
        <v>680</v>
      </c>
      <c r="P328" s="849">
        <v>2</v>
      </c>
      <c r="Q328" s="849">
        <v>1370</v>
      </c>
      <c r="R328" s="837">
        <v>2.0147058823529411</v>
      </c>
      <c r="S328" s="850">
        <v>685</v>
      </c>
    </row>
    <row r="329" spans="1:19" ht="14.4" customHeight="1" x14ac:dyDescent="0.3">
      <c r="A329" s="831" t="s">
        <v>4949</v>
      </c>
      <c r="B329" s="832" t="s">
        <v>4950</v>
      </c>
      <c r="C329" s="832" t="s">
        <v>599</v>
      </c>
      <c r="D329" s="832" t="s">
        <v>2086</v>
      </c>
      <c r="E329" s="832" t="s">
        <v>4932</v>
      </c>
      <c r="F329" s="832" t="s">
        <v>5018</v>
      </c>
      <c r="G329" s="832" t="s">
        <v>5019</v>
      </c>
      <c r="H329" s="849">
        <v>219</v>
      </c>
      <c r="I329" s="849">
        <v>7300.01</v>
      </c>
      <c r="J329" s="832">
        <v>1.2443234213733563</v>
      </c>
      <c r="K329" s="832">
        <v>33.33337899543379</v>
      </c>
      <c r="L329" s="849">
        <v>176</v>
      </c>
      <c r="M329" s="849">
        <v>5866.65</v>
      </c>
      <c r="N329" s="832">
        <v>1</v>
      </c>
      <c r="O329" s="832">
        <v>33.333238636363632</v>
      </c>
      <c r="P329" s="849">
        <v>218</v>
      </c>
      <c r="Q329" s="849">
        <v>7266.66</v>
      </c>
      <c r="R329" s="837">
        <v>1.2386387461328017</v>
      </c>
      <c r="S329" s="850">
        <v>33.333302752293577</v>
      </c>
    </row>
    <row r="330" spans="1:19" ht="14.4" customHeight="1" x14ac:dyDescent="0.3">
      <c r="A330" s="831" t="s">
        <v>4949</v>
      </c>
      <c r="B330" s="832" t="s">
        <v>4950</v>
      </c>
      <c r="C330" s="832" t="s">
        <v>599</v>
      </c>
      <c r="D330" s="832" t="s">
        <v>2086</v>
      </c>
      <c r="E330" s="832" t="s">
        <v>4932</v>
      </c>
      <c r="F330" s="832" t="s">
        <v>5022</v>
      </c>
      <c r="G330" s="832" t="s">
        <v>5023</v>
      </c>
      <c r="H330" s="849">
        <v>2</v>
      </c>
      <c r="I330" s="849">
        <v>344</v>
      </c>
      <c r="J330" s="832">
        <v>0.66666666666666663</v>
      </c>
      <c r="K330" s="832">
        <v>172</v>
      </c>
      <c r="L330" s="849">
        <v>3</v>
      </c>
      <c r="M330" s="849">
        <v>516</v>
      </c>
      <c r="N330" s="832">
        <v>1</v>
      </c>
      <c r="O330" s="832">
        <v>172</v>
      </c>
      <c r="P330" s="849">
        <v>3</v>
      </c>
      <c r="Q330" s="849">
        <v>525</v>
      </c>
      <c r="R330" s="837">
        <v>1.0174418604651163</v>
      </c>
      <c r="S330" s="850">
        <v>175</v>
      </c>
    </row>
    <row r="331" spans="1:19" ht="14.4" customHeight="1" x14ac:dyDescent="0.3">
      <c r="A331" s="831" t="s">
        <v>4949</v>
      </c>
      <c r="B331" s="832" t="s">
        <v>4950</v>
      </c>
      <c r="C331" s="832" t="s">
        <v>599</v>
      </c>
      <c r="D331" s="832" t="s">
        <v>2086</v>
      </c>
      <c r="E331" s="832" t="s">
        <v>4932</v>
      </c>
      <c r="F331" s="832" t="s">
        <v>5024</v>
      </c>
      <c r="G331" s="832" t="s">
        <v>5025</v>
      </c>
      <c r="H331" s="849">
        <v>3</v>
      </c>
      <c r="I331" s="849">
        <v>111</v>
      </c>
      <c r="J331" s="832">
        <v>0.21428571428571427</v>
      </c>
      <c r="K331" s="832">
        <v>37</v>
      </c>
      <c r="L331" s="849">
        <v>14</v>
      </c>
      <c r="M331" s="849">
        <v>518</v>
      </c>
      <c r="N331" s="832">
        <v>1</v>
      </c>
      <c r="O331" s="832">
        <v>37</v>
      </c>
      <c r="P331" s="849">
        <v>20</v>
      </c>
      <c r="Q331" s="849">
        <v>760</v>
      </c>
      <c r="R331" s="837">
        <v>1.4671814671814671</v>
      </c>
      <c r="S331" s="850">
        <v>38</v>
      </c>
    </row>
    <row r="332" spans="1:19" ht="14.4" customHeight="1" x14ac:dyDescent="0.3">
      <c r="A332" s="831" t="s">
        <v>4949</v>
      </c>
      <c r="B332" s="832" t="s">
        <v>4950</v>
      </c>
      <c r="C332" s="832" t="s">
        <v>599</v>
      </c>
      <c r="D332" s="832" t="s">
        <v>2086</v>
      </c>
      <c r="E332" s="832" t="s">
        <v>4932</v>
      </c>
      <c r="F332" s="832" t="s">
        <v>4936</v>
      </c>
      <c r="G332" s="832" t="s">
        <v>4937</v>
      </c>
      <c r="H332" s="849">
        <v>3</v>
      </c>
      <c r="I332" s="849">
        <v>258</v>
      </c>
      <c r="J332" s="832">
        <v>3</v>
      </c>
      <c r="K332" s="832">
        <v>86</v>
      </c>
      <c r="L332" s="849">
        <v>1</v>
      </c>
      <c r="M332" s="849">
        <v>86</v>
      </c>
      <c r="N332" s="832">
        <v>1</v>
      </c>
      <c r="O332" s="832">
        <v>86</v>
      </c>
      <c r="P332" s="849">
        <v>3</v>
      </c>
      <c r="Q332" s="849">
        <v>261</v>
      </c>
      <c r="R332" s="837">
        <v>3.0348837209302326</v>
      </c>
      <c r="S332" s="850">
        <v>87</v>
      </c>
    </row>
    <row r="333" spans="1:19" ht="14.4" customHeight="1" x14ac:dyDescent="0.3">
      <c r="A333" s="831" t="s">
        <v>4949</v>
      </c>
      <c r="B333" s="832" t="s">
        <v>4950</v>
      </c>
      <c r="C333" s="832" t="s">
        <v>599</v>
      </c>
      <c r="D333" s="832" t="s">
        <v>2086</v>
      </c>
      <c r="E333" s="832" t="s">
        <v>4932</v>
      </c>
      <c r="F333" s="832" t="s">
        <v>5028</v>
      </c>
      <c r="G333" s="832" t="s">
        <v>5029</v>
      </c>
      <c r="H333" s="849">
        <v>1</v>
      </c>
      <c r="I333" s="849">
        <v>32</v>
      </c>
      <c r="J333" s="832"/>
      <c r="K333" s="832">
        <v>32</v>
      </c>
      <c r="L333" s="849"/>
      <c r="M333" s="849"/>
      <c r="N333" s="832"/>
      <c r="O333" s="832"/>
      <c r="P333" s="849"/>
      <c r="Q333" s="849"/>
      <c r="R333" s="837"/>
      <c r="S333" s="850"/>
    </row>
    <row r="334" spans="1:19" ht="14.4" customHeight="1" x14ac:dyDescent="0.3">
      <c r="A334" s="831" t="s">
        <v>4949</v>
      </c>
      <c r="B334" s="832" t="s">
        <v>4950</v>
      </c>
      <c r="C334" s="832" t="s">
        <v>599</v>
      </c>
      <c r="D334" s="832" t="s">
        <v>2086</v>
      </c>
      <c r="E334" s="832" t="s">
        <v>4932</v>
      </c>
      <c r="F334" s="832" t="s">
        <v>5032</v>
      </c>
      <c r="G334" s="832" t="s">
        <v>5033</v>
      </c>
      <c r="H334" s="849"/>
      <c r="I334" s="849"/>
      <c r="J334" s="832"/>
      <c r="K334" s="832"/>
      <c r="L334" s="849">
        <v>2</v>
      </c>
      <c r="M334" s="849">
        <v>446</v>
      </c>
      <c r="N334" s="832">
        <v>1</v>
      </c>
      <c r="O334" s="832">
        <v>223</v>
      </c>
      <c r="P334" s="849"/>
      <c r="Q334" s="849"/>
      <c r="R334" s="837"/>
      <c r="S334" s="850"/>
    </row>
    <row r="335" spans="1:19" ht="14.4" customHeight="1" x14ac:dyDescent="0.3">
      <c r="A335" s="831" t="s">
        <v>4949</v>
      </c>
      <c r="B335" s="832" t="s">
        <v>4950</v>
      </c>
      <c r="C335" s="832" t="s">
        <v>599</v>
      </c>
      <c r="D335" s="832" t="s">
        <v>2086</v>
      </c>
      <c r="E335" s="832" t="s">
        <v>4932</v>
      </c>
      <c r="F335" s="832" t="s">
        <v>5042</v>
      </c>
      <c r="G335" s="832" t="s">
        <v>5043</v>
      </c>
      <c r="H335" s="849"/>
      <c r="I335" s="849"/>
      <c r="J335" s="832"/>
      <c r="K335" s="832"/>
      <c r="L335" s="849">
        <v>1</v>
      </c>
      <c r="M335" s="849">
        <v>374</v>
      </c>
      <c r="N335" s="832">
        <v>1</v>
      </c>
      <c r="O335" s="832">
        <v>374</v>
      </c>
      <c r="P335" s="849"/>
      <c r="Q335" s="849"/>
      <c r="R335" s="837"/>
      <c r="S335" s="850"/>
    </row>
    <row r="336" spans="1:19" ht="14.4" customHeight="1" x14ac:dyDescent="0.3">
      <c r="A336" s="831" t="s">
        <v>4949</v>
      </c>
      <c r="B336" s="832" t="s">
        <v>4950</v>
      </c>
      <c r="C336" s="832" t="s">
        <v>599</v>
      </c>
      <c r="D336" s="832" t="s">
        <v>2086</v>
      </c>
      <c r="E336" s="832" t="s">
        <v>4932</v>
      </c>
      <c r="F336" s="832" t="s">
        <v>5046</v>
      </c>
      <c r="G336" s="832" t="s">
        <v>5047</v>
      </c>
      <c r="H336" s="849"/>
      <c r="I336" s="849"/>
      <c r="J336" s="832"/>
      <c r="K336" s="832"/>
      <c r="L336" s="849">
        <v>3</v>
      </c>
      <c r="M336" s="849">
        <v>348</v>
      </c>
      <c r="N336" s="832">
        <v>1</v>
      </c>
      <c r="O336" s="832">
        <v>116</v>
      </c>
      <c r="P336" s="849"/>
      <c r="Q336" s="849"/>
      <c r="R336" s="837"/>
      <c r="S336" s="850"/>
    </row>
    <row r="337" spans="1:19" ht="14.4" customHeight="1" x14ac:dyDescent="0.3">
      <c r="A337" s="831" t="s">
        <v>4949</v>
      </c>
      <c r="B337" s="832" t="s">
        <v>4950</v>
      </c>
      <c r="C337" s="832" t="s">
        <v>599</v>
      </c>
      <c r="D337" s="832" t="s">
        <v>2086</v>
      </c>
      <c r="E337" s="832" t="s">
        <v>4932</v>
      </c>
      <c r="F337" s="832" t="s">
        <v>5050</v>
      </c>
      <c r="G337" s="832" t="s">
        <v>5051</v>
      </c>
      <c r="H337" s="849">
        <v>2</v>
      </c>
      <c r="I337" s="849">
        <v>366</v>
      </c>
      <c r="J337" s="832"/>
      <c r="K337" s="832">
        <v>183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4949</v>
      </c>
      <c r="B338" s="832" t="s">
        <v>4950</v>
      </c>
      <c r="C338" s="832" t="s">
        <v>599</v>
      </c>
      <c r="D338" s="832" t="s">
        <v>2086</v>
      </c>
      <c r="E338" s="832" t="s">
        <v>4932</v>
      </c>
      <c r="F338" s="832" t="s">
        <v>5060</v>
      </c>
      <c r="G338" s="832" t="s">
        <v>5061</v>
      </c>
      <c r="H338" s="849">
        <v>2</v>
      </c>
      <c r="I338" s="849">
        <v>538</v>
      </c>
      <c r="J338" s="832">
        <v>1.9925925925925927</v>
      </c>
      <c r="K338" s="832">
        <v>269</v>
      </c>
      <c r="L338" s="849">
        <v>1</v>
      </c>
      <c r="M338" s="849">
        <v>270</v>
      </c>
      <c r="N338" s="832">
        <v>1</v>
      </c>
      <c r="O338" s="832">
        <v>270</v>
      </c>
      <c r="P338" s="849"/>
      <c r="Q338" s="849"/>
      <c r="R338" s="837"/>
      <c r="S338" s="850"/>
    </row>
    <row r="339" spans="1:19" ht="14.4" customHeight="1" x14ac:dyDescent="0.3">
      <c r="A339" s="831" t="s">
        <v>4949</v>
      </c>
      <c r="B339" s="832" t="s">
        <v>4950</v>
      </c>
      <c r="C339" s="832" t="s">
        <v>599</v>
      </c>
      <c r="D339" s="832" t="s">
        <v>2086</v>
      </c>
      <c r="E339" s="832" t="s">
        <v>4932</v>
      </c>
      <c r="F339" s="832" t="s">
        <v>5064</v>
      </c>
      <c r="G339" s="832" t="s">
        <v>5065</v>
      </c>
      <c r="H339" s="849">
        <v>1</v>
      </c>
      <c r="I339" s="849">
        <v>120</v>
      </c>
      <c r="J339" s="832"/>
      <c r="K339" s="832">
        <v>120</v>
      </c>
      <c r="L339" s="849"/>
      <c r="M339" s="849"/>
      <c r="N339" s="832"/>
      <c r="O339" s="832"/>
      <c r="P339" s="849">
        <v>1</v>
      </c>
      <c r="Q339" s="849">
        <v>182</v>
      </c>
      <c r="R339" s="837"/>
      <c r="S339" s="850">
        <v>182</v>
      </c>
    </row>
    <row r="340" spans="1:19" ht="14.4" customHeight="1" x14ac:dyDescent="0.3">
      <c r="A340" s="831" t="s">
        <v>4949</v>
      </c>
      <c r="B340" s="832" t="s">
        <v>4950</v>
      </c>
      <c r="C340" s="832" t="s">
        <v>599</v>
      </c>
      <c r="D340" s="832" t="s">
        <v>2086</v>
      </c>
      <c r="E340" s="832" t="s">
        <v>4932</v>
      </c>
      <c r="F340" s="832" t="s">
        <v>5070</v>
      </c>
      <c r="G340" s="832" t="s">
        <v>5071</v>
      </c>
      <c r="H340" s="849">
        <v>6</v>
      </c>
      <c r="I340" s="849">
        <v>1200</v>
      </c>
      <c r="J340" s="832">
        <v>0.59701492537313428</v>
      </c>
      <c r="K340" s="832">
        <v>200</v>
      </c>
      <c r="L340" s="849">
        <v>10</v>
      </c>
      <c r="M340" s="849">
        <v>2010</v>
      </c>
      <c r="N340" s="832">
        <v>1</v>
      </c>
      <c r="O340" s="832">
        <v>201</v>
      </c>
      <c r="P340" s="849">
        <v>17</v>
      </c>
      <c r="Q340" s="849">
        <v>3434</v>
      </c>
      <c r="R340" s="837">
        <v>1.7084577114427861</v>
      </c>
      <c r="S340" s="850">
        <v>202</v>
      </c>
    </row>
    <row r="341" spans="1:19" ht="14.4" customHeight="1" x14ac:dyDescent="0.3">
      <c r="A341" s="831" t="s">
        <v>4949</v>
      </c>
      <c r="B341" s="832" t="s">
        <v>4950</v>
      </c>
      <c r="C341" s="832" t="s">
        <v>599</v>
      </c>
      <c r="D341" s="832" t="s">
        <v>2087</v>
      </c>
      <c r="E341" s="832" t="s">
        <v>4951</v>
      </c>
      <c r="F341" s="832" t="s">
        <v>4955</v>
      </c>
      <c r="G341" s="832" t="s">
        <v>3936</v>
      </c>
      <c r="H341" s="849"/>
      <c r="I341" s="849"/>
      <c r="J341" s="832"/>
      <c r="K341" s="832"/>
      <c r="L341" s="849">
        <v>0.1</v>
      </c>
      <c r="M341" s="849">
        <v>6.97</v>
      </c>
      <c r="N341" s="832">
        <v>1</v>
      </c>
      <c r="O341" s="832">
        <v>69.699999999999989</v>
      </c>
      <c r="P341" s="849">
        <v>0.30000000000000004</v>
      </c>
      <c r="Q341" s="849">
        <v>20.91</v>
      </c>
      <c r="R341" s="837">
        <v>3</v>
      </c>
      <c r="S341" s="850">
        <v>69.699999999999989</v>
      </c>
    </row>
    <row r="342" spans="1:19" ht="14.4" customHeight="1" x14ac:dyDescent="0.3">
      <c r="A342" s="831" t="s">
        <v>4949</v>
      </c>
      <c r="B342" s="832" t="s">
        <v>4950</v>
      </c>
      <c r="C342" s="832" t="s">
        <v>599</v>
      </c>
      <c r="D342" s="832" t="s">
        <v>2087</v>
      </c>
      <c r="E342" s="832" t="s">
        <v>4932</v>
      </c>
      <c r="F342" s="832" t="s">
        <v>4984</v>
      </c>
      <c r="G342" s="832" t="s">
        <v>4985</v>
      </c>
      <c r="H342" s="849">
        <v>1</v>
      </c>
      <c r="I342" s="849">
        <v>83</v>
      </c>
      <c r="J342" s="832">
        <v>0.16666666666666666</v>
      </c>
      <c r="K342" s="832">
        <v>83</v>
      </c>
      <c r="L342" s="849">
        <v>6</v>
      </c>
      <c r="M342" s="849">
        <v>498</v>
      </c>
      <c r="N342" s="832">
        <v>1</v>
      </c>
      <c r="O342" s="832">
        <v>83</v>
      </c>
      <c r="P342" s="849">
        <v>4</v>
      </c>
      <c r="Q342" s="849">
        <v>336</v>
      </c>
      <c r="R342" s="837">
        <v>0.67469879518072284</v>
      </c>
      <c r="S342" s="850">
        <v>84</v>
      </c>
    </row>
    <row r="343" spans="1:19" ht="14.4" customHeight="1" x14ac:dyDescent="0.3">
      <c r="A343" s="831" t="s">
        <v>4949</v>
      </c>
      <c r="B343" s="832" t="s">
        <v>4950</v>
      </c>
      <c r="C343" s="832" t="s">
        <v>599</v>
      </c>
      <c r="D343" s="832" t="s">
        <v>2087</v>
      </c>
      <c r="E343" s="832" t="s">
        <v>4932</v>
      </c>
      <c r="F343" s="832" t="s">
        <v>4947</v>
      </c>
      <c r="G343" s="832" t="s">
        <v>4948</v>
      </c>
      <c r="H343" s="849">
        <v>19</v>
      </c>
      <c r="I343" s="849">
        <v>703</v>
      </c>
      <c r="J343" s="832">
        <v>0.46341463414634149</v>
      </c>
      <c r="K343" s="832">
        <v>37</v>
      </c>
      <c r="L343" s="849">
        <v>41</v>
      </c>
      <c r="M343" s="849">
        <v>1517</v>
      </c>
      <c r="N343" s="832">
        <v>1</v>
      </c>
      <c r="O343" s="832">
        <v>37</v>
      </c>
      <c r="P343" s="849">
        <v>45</v>
      </c>
      <c r="Q343" s="849">
        <v>1710</v>
      </c>
      <c r="R343" s="837">
        <v>1.1272247857613711</v>
      </c>
      <c r="S343" s="850">
        <v>38</v>
      </c>
    </row>
    <row r="344" spans="1:19" ht="14.4" customHeight="1" x14ac:dyDescent="0.3">
      <c r="A344" s="831" t="s">
        <v>4949</v>
      </c>
      <c r="B344" s="832" t="s">
        <v>4950</v>
      </c>
      <c r="C344" s="832" t="s">
        <v>599</v>
      </c>
      <c r="D344" s="832" t="s">
        <v>2087</v>
      </c>
      <c r="E344" s="832" t="s">
        <v>4932</v>
      </c>
      <c r="F344" s="832" t="s">
        <v>4986</v>
      </c>
      <c r="G344" s="832" t="s">
        <v>4987</v>
      </c>
      <c r="H344" s="849">
        <v>6</v>
      </c>
      <c r="I344" s="849">
        <v>60</v>
      </c>
      <c r="J344" s="832">
        <v>1.2</v>
      </c>
      <c r="K344" s="832">
        <v>10</v>
      </c>
      <c r="L344" s="849">
        <v>5</v>
      </c>
      <c r="M344" s="849">
        <v>50</v>
      </c>
      <c r="N344" s="832">
        <v>1</v>
      </c>
      <c r="O344" s="832">
        <v>10</v>
      </c>
      <c r="P344" s="849">
        <v>3</v>
      </c>
      <c r="Q344" s="849">
        <v>30</v>
      </c>
      <c r="R344" s="837">
        <v>0.6</v>
      </c>
      <c r="S344" s="850">
        <v>10</v>
      </c>
    </row>
    <row r="345" spans="1:19" ht="14.4" customHeight="1" x14ac:dyDescent="0.3">
      <c r="A345" s="831" t="s">
        <v>4949</v>
      </c>
      <c r="B345" s="832" t="s">
        <v>4950</v>
      </c>
      <c r="C345" s="832" t="s">
        <v>599</v>
      </c>
      <c r="D345" s="832" t="s">
        <v>2087</v>
      </c>
      <c r="E345" s="832" t="s">
        <v>4932</v>
      </c>
      <c r="F345" s="832" t="s">
        <v>4990</v>
      </c>
      <c r="G345" s="832" t="s">
        <v>4991</v>
      </c>
      <c r="H345" s="849">
        <v>1</v>
      </c>
      <c r="I345" s="849">
        <v>5</v>
      </c>
      <c r="J345" s="832"/>
      <c r="K345" s="832">
        <v>5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" customHeight="1" x14ac:dyDescent="0.3">
      <c r="A346" s="831" t="s">
        <v>4949</v>
      </c>
      <c r="B346" s="832" t="s">
        <v>4950</v>
      </c>
      <c r="C346" s="832" t="s">
        <v>599</v>
      </c>
      <c r="D346" s="832" t="s">
        <v>2087</v>
      </c>
      <c r="E346" s="832" t="s">
        <v>4932</v>
      </c>
      <c r="F346" s="832" t="s">
        <v>4933</v>
      </c>
      <c r="G346" s="832" t="s">
        <v>4934</v>
      </c>
      <c r="H346" s="849">
        <v>29</v>
      </c>
      <c r="I346" s="849">
        <v>7279</v>
      </c>
      <c r="J346" s="832">
        <v>0.32454967005528801</v>
      </c>
      <c r="K346" s="832">
        <v>251</v>
      </c>
      <c r="L346" s="849">
        <v>89</v>
      </c>
      <c r="M346" s="849">
        <v>22428</v>
      </c>
      <c r="N346" s="832">
        <v>1</v>
      </c>
      <c r="O346" s="832">
        <v>252</v>
      </c>
      <c r="P346" s="849">
        <v>39</v>
      </c>
      <c r="Q346" s="849">
        <v>9906</v>
      </c>
      <c r="R346" s="837">
        <v>0.44168004280363832</v>
      </c>
      <c r="S346" s="850">
        <v>254</v>
      </c>
    </row>
    <row r="347" spans="1:19" ht="14.4" customHeight="1" x14ac:dyDescent="0.3">
      <c r="A347" s="831" t="s">
        <v>4949</v>
      </c>
      <c r="B347" s="832" t="s">
        <v>4950</v>
      </c>
      <c r="C347" s="832" t="s">
        <v>599</v>
      </c>
      <c r="D347" s="832" t="s">
        <v>2087</v>
      </c>
      <c r="E347" s="832" t="s">
        <v>4932</v>
      </c>
      <c r="F347" s="832" t="s">
        <v>5002</v>
      </c>
      <c r="G347" s="832" t="s">
        <v>5003</v>
      </c>
      <c r="H347" s="849">
        <v>163</v>
      </c>
      <c r="I347" s="849">
        <v>20538</v>
      </c>
      <c r="J347" s="832">
        <v>1.5401574803149607</v>
      </c>
      <c r="K347" s="832">
        <v>126</v>
      </c>
      <c r="L347" s="849">
        <v>105</v>
      </c>
      <c r="M347" s="849">
        <v>13335</v>
      </c>
      <c r="N347" s="832">
        <v>1</v>
      </c>
      <c r="O347" s="832">
        <v>127</v>
      </c>
      <c r="P347" s="849">
        <v>119</v>
      </c>
      <c r="Q347" s="849">
        <v>14994</v>
      </c>
      <c r="R347" s="837">
        <v>1.1244094488188976</v>
      </c>
      <c r="S347" s="850">
        <v>126</v>
      </c>
    </row>
    <row r="348" spans="1:19" ht="14.4" customHeight="1" x14ac:dyDescent="0.3">
      <c r="A348" s="831" t="s">
        <v>4949</v>
      </c>
      <c r="B348" s="832" t="s">
        <v>4950</v>
      </c>
      <c r="C348" s="832" t="s">
        <v>599</v>
      </c>
      <c r="D348" s="832" t="s">
        <v>2087</v>
      </c>
      <c r="E348" s="832" t="s">
        <v>4932</v>
      </c>
      <c r="F348" s="832" t="s">
        <v>5008</v>
      </c>
      <c r="G348" s="832" t="s">
        <v>5009</v>
      </c>
      <c r="H348" s="849"/>
      <c r="I348" s="849"/>
      <c r="J348" s="832"/>
      <c r="K348" s="832"/>
      <c r="L348" s="849">
        <v>1</v>
      </c>
      <c r="M348" s="849">
        <v>185</v>
      </c>
      <c r="N348" s="832">
        <v>1</v>
      </c>
      <c r="O348" s="832">
        <v>185</v>
      </c>
      <c r="P348" s="849"/>
      <c r="Q348" s="849"/>
      <c r="R348" s="837"/>
      <c r="S348" s="850"/>
    </row>
    <row r="349" spans="1:19" ht="14.4" customHeight="1" x14ac:dyDescent="0.3">
      <c r="A349" s="831" t="s">
        <v>4949</v>
      </c>
      <c r="B349" s="832" t="s">
        <v>4950</v>
      </c>
      <c r="C349" s="832" t="s">
        <v>599</v>
      </c>
      <c r="D349" s="832" t="s">
        <v>2087</v>
      </c>
      <c r="E349" s="832" t="s">
        <v>4932</v>
      </c>
      <c r="F349" s="832" t="s">
        <v>5014</v>
      </c>
      <c r="G349" s="832" t="s">
        <v>5015</v>
      </c>
      <c r="H349" s="849"/>
      <c r="I349" s="849"/>
      <c r="J349" s="832"/>
      <c r="K349" s="832"/>
      <c r="L349" s="849">
        <v>1</v>
      </c>
      <c r="M349" s="849">
        <v>680</v>
      </c>
      <c r="N349" s="832">
        <v>1</v>
      </c>
      <c r="O349" s="832">
        <v>680</v>
      </c>
      <c r="P349" s="849">
        <v>1</v>
      </c>
      <c r="Q349" s="849">
        <v>685</v>
      </c>
      <c r="R349" s="837">
        <v>1.0073529411764706</v>
      </c>
      <c r="S349" s="850">
        <v>685</v>
      </c>
    </row>
    <row r="350" spans="1:19" ht="14.4" customHeight="1" x14ac:dyDescent="0.3">
      <c r="A350" s="831" t="s">
        <v>4949</v>
      </c>
      <c r="B350" s="832" t="s">
        <v>4950</v>
      </c>
      <c r="C350" s="832" t="s">
        <v>599</v>
      </c>
      <c r="D350" s="832" t="s">
        <v>2087</v>
      </c>
      <c r="E350" s="832" t="s">
        <v>4932</v>
      </c>
      <c r="F350" s="832" t="s">
        <v>5016</v>
      </c>
      <c r="G350" s="832" t="s">
        <v>5017</v>
      </c>
      <c r="H350" s="849"/>
      <c r="I350" s="849"/>
      <c r="J350" s="832"/>
      <c r="K350" s="832"/>
      <c r="L350" s="849">
        <v>1</v>
      </c>
      <c r="M350" s="849">
        <v>1031</v>
      </c>
      <c r="N350" s="832">
        <v>1</v>
      </c>
      <c r="O350" s="832">
        <v>1031</v>
      </c>
      <c r="P350" s="849"/>
      <c r="Q350" s="849"/>
      <c r="R350" s="837"/>
      <c r="S350" s="850"/>
    </row>
    <row r="351" spans="1:19" ht="14.4" customHeight="1" x14ac:dyDescent="0.3">
      <c r="A351" s="831" t="s">
        <v>4949</v>
      </c>
      <c r="B351" s="832" t="s">
        <v>4950</v>
      </c>
      <c r="C351" s="832" t="s">
        <v>599</v>
      </c>
      <c r="D351" s="832" t="s">
        <v>2087</v>
      </c>
      <c r="E351" s="832" t="s">
        <v>4932</v>
      </c>
      <c r="F351" s="832" t="s">
        <v>5018</v>
      </c>
      <c r="G351" s="832" t="s">
        <v>5019</v>
      </c>
      <c r="H351" s="849">
        <v>191</v>
      </c>
      <c r="I351" s="849">
        <v>6366.67</v>
      </c>
      <c r="J351" s="832">
        <v>1.0494505222799329</v>
      </c>
      <c r="K351" s="832">
        <v>33.333350785340315</v>
      </c>
      <c r="L351" s="849">
        <v>182</v>
      </c>
      <c r="M351" s="849">
        <v>6066.67</v>
      </c>
      <c r="N351" s="832">
        <v>1</v>
      </c>
      <c r="O351" s="832">
        <v>33.333351648351652</v>
      </c>
      <c r="P351" s="849">
        <v>158</v>
      </c>
      <c r="Q351" s="849">
        <v>5266.68</v>
      </c>
      <c r="R351" s="837">
        <v>0.86813358893758852</v>
      </c>
      <c r="S351" s="850">
        <v>33.333417721518991</v>
      </c>
    </row>
    <row r="352" spans="1:19" ht="14.4" customHeight="1" x14ac:dyDescent="0.3">
      <c r="A352" s="831" t="s">
        <v>4949</v>
      </c>
      <c r="B352" s="832" t="s">
        <v>4950</v>
      </c>
      <c r="C352" s="832" t="s">
        <v>599</v>
      </c>
      <c r="D352" s="832" t="s">
        <v>2087</v>
      </c>
      <c r="E352" s="832" t="s">
        <v>4932</v>
      </c>
      <c r="F352" s="832" t="s">
        <v>5024</v>
      </c>
      <c r="G352" s="832" t="s">
        <v>5025</v>
      </c>
      <c r="H352" s="849">
        <v>24</v>
      </c>
      <c r="I352" s="849">
        <v>888</v>
      </c>
      <c r="J352" s="832">
        <v>1</v>
      </c>
      <c r="K352" s="832">
        <v>37</v>
      </c>
      <c r="L352" s="849">
        <v>24</v>
      </c>
      <c r="M352" s="849">
        <v>888</v>
      </c>
      <c r="N352" s="832">
        <v>1</v>
      </c>
      <c r="O352" s="832">
        <v>37</v>
      </c>
      <c r="P352" s="849">
        <v>24</v>
      </c>
      <c r="Q352" s="849">
        <v>912</v>
      </c>
      <c r="R352" s="837">
        <v>1.027027027027027</v>
      </c>
      <c r="S352" s="850">
        <v>38</v>
      </c>
    </row>
    <row r="353" spans="1:19" ht="14.4" customHeight="1" x14ac:dyDescent="0.3">
      <c r="A353" s="831" t="s">
        <v>4949</v>
      </c>
      <c r="B353" s="832" t="s">
        <v>4950</v>
      </c>
      <c r="C353" s="832" t="s">
        <v>599</v>
      </c>
      <c r="D353" s="832" t="s">
        <v>2087</v>
      </c>
      <c r="E353" s="832" t="s">
        <v>4932</v>
      </c>
      <c r="F353" s="832" t="s">
        <v>5026</v>
      </c>
      <c r="G353" s="832" t="s">
        <v>5027</v>
      </c>
      <c r="H353" s="849"/>
      <c r="I353" s="849"/>
      <c r="J353" s="832"/>
      <c r="K353" s="832"/>
      <c r="L353" s="849"/>
      <c r="M353" s="849"/>
      <c r="N353" s="832"/>
      <c r="O353" s="832"/>
      <c r="P353" s="849">
        <v>1</v>
      </c>
      <c r="Q353" s="849">
        <v>59</v>
      </c>
      <c r="R353" s="837"/>
      <c r="S353" s="850">
        <v>59</v>
      </c>
    </row>
    <row r="354" spans="1:19" ht="14.4" customHeight="1" x14ac:dyDescent="0.3">
      <c r="A354" s="831" t="s">
        <v>4949</v>
      </c>
      <c r="B354" s="832" t="s">
        <v>4950</v>
      </c>
      <c r="C354" s="832" t="s">
        <v>599</v>
      </c>
      <c r="D354" s="832" t="s">
        <v>2087</v>
      </c>
      <c r="E354" s="832" t="s">
        <v>4932</v>
      </c>
      <c r="F354" s="832" t="s">
        <v>4936</v>
      </c>
      <c r="G354" s="832" t="s">
        <v>4937</v>
      </c>
      <c r="H354" s="849"/>
      <c r="I354" s="849"/>
      <c r="J354" s="832"/>
      <c r="K354" s="832"/>
      <c r="L354" s="849">
        <v>2</v>
      </c>
      <c r="M354" s="849">
        <v>172</v>
      </c>
      <c r="N354" s="832">
        <v>1</v>
      </c>
      <c r="O354" s="832">
        <v>86</v>
      </c>
      <c r="P354" s="849">
        <v>4</v>
      </c>
      <c r="Q354" s="849">
        <v>348</v>
      </c>
      <c r="R354" s="837">
        <v>2.0232558139534884</v>
      </c>
      <c r="S354" s="850">
        <v>87</v>
      </c>
    </row>
    <row r="355" spans="1:19" ht="14.4" customHeight="1" x14ac:dyDescent="0.3">
      <c r="A355" s="831" t="s">
        <v>4949</v>
      </c>
      <c r="B355" s="832" t="s">
        <v>4950</v>
      </c>
      <c r="C355" s="832" t="s">
        <v>599</v>
      </c>
      <c r="D355" s="832" t="s">
        <v>2087</v>
      </c>
      <c r="E355" s="832" t="s">
        <v>4932</v>
      </c>
      <c r="F355" s="832" t="s">
        <v>5046</v>
      </c>
      <c r="G355" s="832" t="s">
        <v>5047</v>
      </c>
      <c r="H355" s="849"/>
      <c r="I355" s="849"/>
      <c r="J355" s="832"/>
      <c r="K355" s="832"/>
      <c r="L355" s="849">
        <v>7</v>
      </c>
      <c r="M355" s="849">
        <v>812</v>
      </c>
      <c r="N355" s="832">
        <v>1</v>
      </c>
      <c r="O355" s="832">
        <v>116</v>
      </c>
      <c r="P355" s="849">
        <v>9</v>
      </c>
      <c r="Q355" s="849">
        <v>1044</v>
      </c>
      <c r="R355" s="837">
        <v>1.2857142857142858</v>
      </c>
      <c r="S355" s="850">
        <v>116</v>
      </c>
    </row>
    <row r="356" spans="1:19" ht="14.4" customHeight="1" x14ac:dyDescent="0.3">
      <c r="A356" s="831" t="s">
        <v>4949</v>
      </c>
      <c r="B356" s="832" t="s">
        <v>4950</v>
      </c>
      <c r="C356" s="832" t="s">
        <v>599</v>
      </c>
      <c r="D356" s="832" t="s">
        <v>2087</v>
      </c>
      <c r="E356" s="832" t="s">
        <v>4932</v>
      </c>
      <c r="F356" s="832" t="s">
        <v>5050</v>
      </c>
      <c r="G356" s="832" t="s">
        <v>5051</v>
      </c>
      <c r="H356" s="849"/>
      <c r="I356" s="849"/>
      <c r="J356" s="832"/>
      <c r="K356" s="832"/>
      <c r="L356" s="849"/>
      <c r="M356" s="849"/>
      <c r="N356" s="832"/>
      <c r="O356" s="832"/>
      <c r="P356" s="849">
        <v>2</v>
      </c>
      <c r="Q356" s="849">
        <v>752</v>
      </c>
      <c r="R356" s="837"/>
      <c r="S356" s="850">
        <v>376</v>
      </c>
    </row>
    <row r="357" spans="1:19" ht="14.4" customHeight="1" x14ac:dyDescent="0.3">
      <c r="A357" s="831" t="s">
        <v>4949</v>
      </c>
      <c r="B357" s="832" t="s">
        <v>4950</v>
      </c>
      <c r="C357" s="832" t="s">
        <v>599</v>
      </c>
      <c r="D357" s="832" t="s">
        <v>2087</v>
      </c>
      <c r="E357" s="832" t="s">
        <v>4932</v>
      </c>
      <c r="F357" s="832" t="s">
        <v>5062</v>
      </c>
      <c r="G357" s="832" t="s">
        <v>5063</v>
      </c>
      <c r="H357" s="849"/>
      <c r="I357" s="849"/>
      <c r="J357" s="832"/>
      <c r="K357" s="832"/>
      <c r="L357" s="849"/>
      <c r="M357" s="849"/>
      <c r="N357" s="832"/>
      <c r="O357" s="832"/>
      <c r="P357" s="849">
        <v>1</v>
      </c>
      <c r="Q357" s="849">
        <v>304</v>
      </c>
      <c r="R357" s="837"/>
      <c r="S357" s="850">
        <v>304</v>
      </c>
    </row>
    <row r="358" spans="1:19" ht="14.4" customHeight="1" x14ac:dyDescent="0.3">
      <c r="A358" s="831" t="s">
        <v>4949</v>
      </c>
      <c r="B358" s="832" t="s">
        <v>4950</v>
      </c>
      <c r="C358" s="832" t="s">
        <v>599</v>
      </c>
      <c r="D358" s="832" t="s">
        <v>2088</v>
      </c>
      <c r="E358" s="832" t="s">
        <v>4951</v>
      </c>
      <c r="F358" s="832" t="s">
        <v>4955</v>
      </c>
      <c r="G358" s="832" t="s">
        <v>3936</v>
      </c>
      <c r="H358" s="849">
        <v>0.2</v>
      </c>
      <c r="I358" s="849">
        <v>30.2</v>
      </c>
      <c r="J358" s="832"/>
      <c r="K358" s="832">
        <v>151</v>
      </c>
      <c r="L358" s="849"/>
      <c r="M358" s="849"/>
      <c r="N358" s="832"/>
      <c r="O358" s="832"/>
      <c r="P358" s="849"/>
      <c r="Q358" s="849"/>
      <c r="R358" s="837"/>
      <c r="S358" s="850"/>
    </row>
    <row r="359" spans="1:19" ht="14.4" customHeight="1" x14ac:dyDescent="0.3">
      <c r="A359" s="831" t="s">
        <v>4949</v>
      </c>
      <c r="B359" s="832" t="s">
        <v>4950</v>
      </c>
      <c r="C359" s="832" t="s">
        <v>599</v>
      </c>
      <c r="D359" s="832" t="s">
        <v>2088</v>
      </c>
      <c r="E359" s="832" t="s">
        <v>4932</v>
      </c>
      <c r="F359" s="832" t="s">
        <v>4984</v>
      </c>
      <c r="G359" s="832" t="s">
        <v>4985</v>
      </c>
      <c r="H359" s="849">
        <v>13</v>
      </c>
      <c r="I359" s="849">
        <v>1079</v>
      </c>
      <c r="J359" s="832"/>
      <c r="K359" s="832">
        <v>83</v>
      </c>
      <c r="L359" s="849"/>
      <c r="M359" s="849"/>
      <c r="N359" s="832"/>
      <c r="O359" s="832"/>
      <c r="P359" s="849"/>
      <c r="Q359" s="849"/>
      <c r="R359" s="837"/>
      <c r="S359" s="850"/>
    </row>
    <row r="360" spans="1:19" ht="14.4" customHeight="1" x14ac:dyDescent="0.3">
      <c r="A360" s="831" t="s">
        <v>4949</v>
      </c>
      <c r="B360" s="832" t="s">
        <v>4950</v>
      </c>
      <c r="C360" s="832" t="s">
        <v>599</v>
      </c>
      <c r="D360" s="832" t="s">
        <v>2088</v>
      </c>
      <c r="E360" s="832" t="s">
        <v>4932</v>
      </c>
      <c r="F360" s="832" t="s">
        <v>4947</v>
      </c>
      <c r="G360" s="832" t="s">
        <v>4948</v>
      </c>
      <c r="H360" s="849"/>
      <c r="I360" s="849"/>
      <c r="J360" s="832"/>
      <c r="K360" s="832"/>
      <c r="L360" s="849"/>
      <c r="M360" s="849"/>
      <c r="N360" s="832"/>
      <c r="O360" s="832"/>
      <c r="P360" s="849">
        <v>3</v>
      </c>
      <c r="Q360" s="849">
        <v>114</v>
      </c>
      <c r="R360" s="837"/>
      <c r="S360" s="850">
        <v>38</v>
      </c>
    </row>
    <row r="361" spans="1:19" ht="14.4" customHeight="1" x14ac:dyDescent="0.3">
      <c r="A361" s="831" t="s">
        <v>4949</v>
      </c>
      <c r="B361" s="832" t="s">
        <v>4950</v>
      </c>
      <c r="C361" s="832" t="s">
        <v>599</v>
      </c>
      <c r="D361" s="832" t="s">
        <v>2088</v>
      </c>
      <c r="E361" s="832" t="s">
        <v>4932</v>
      </c>
      <c r="F361" s="832" t="s">
        <v>4933</v>
      </c>
      <c r="G361" s="832" t="s">
        <v>4934</v>
      </c>
      <c r="H361" s="849"/>
      <c r="I361" s="849"/>
      <c r="J361" s="832"/>
      <c r="K361" s="832"/>
      <c r="L361" s="849"/>
      <c r="M361" s="849"/>
      <c r="N361" s="832"/>
      <c r="O361" s="832"/>
      <c r="P361" s="849">
        <v>1</v>
      </c>
      <c r="Q361" s="849">
        <v>254</v>
      </c>
      <c r="R361" s="837"/>
      <c r="S361" s="850">
        <v>254</v>
      </c>
    </row>
    <row r="362" spans="1:19" ht="14.4" customHeight="1" x14ac:dyDescent="0.3">
      <c r="A362" s="831" t="s">
        <v>4949</v>
      </c>
      <c r="B362" s="832" t="s">
        <v>4950</v>
      </c>
      <c r="C362" s="832" t="s">
        <v>599</v>
      </c>
      <c r="D362" s="832" t="s">
        <v>2088</v>
      </c>
      <c r="E362" s="832" t="s">
        <v>4932</v>
      </c>
      <c r="F362" s="832" t="s">
        <v>5002</v>
      </c>
      <c r="G362" s="832" t="s">
        <v>5003</v>
      </c>
      <c r="H362" s="849">
        <v>16</v>
      </c>
      <c r="I362" s="849">
        <v>2016</v>
      </c>
      <c r="J362" s="832"/>
      <c r="K362" s="832">
        <v>126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4949</v>
      </c>
      <c r="B363" s="832" t="s">
        <v>4950</v>
      </c>
      <c r="C363" s="832" t="s">
        <v>599</v>
      </c>
      <c r="D363" s="832" t="s">
        <v>2088</v>
      </c>
      <c r="E363" s="832" t="s">
        <v>4932</v>
      </c>
      <c r="F363" s="832" t="s">
        <v>5014</v>
      </c>
      <c r="G363" s="832" t="s">
        <v>5015</v>
      </c>
      <c r="H363" s="849">
        <v>2</v>
      </c>
      <c r="I363" s="849">
        <v>1358</v>
      </c>
      <c r="J363" s="832"/>
      <c r="K363" s="832">
        <v>679</v>
      </c>
      <c r="L363" s="849"/>
      <c r="M363" s="849"/>
      <c r="N363" s="832"/>
      <c r="O363" s="832"/>
      <c r="P363" s="849"/>
      <c r="Q363" s="849"/>
      <c r="R363" s="837"/>
      <c r="S363" s="850"/>
    </row>
    <row r="364" spans="1:19" ht="14.4" customHeight="1" x14ac:dyDescent="0.3">
      <c r="A364" s="831" t="s">
        <v>4949</v>
      </c>
      <c r="B364" s="832" t="s">
        <v>4950</v>
      </c>
      <c r="C364" s="832" t="s">
        <v>599</v>
      </c>
      <c r="D364" s="832" t="s">
        <v>2088</v>
      </c>
      <c r="E364" s="832" t="s">
        <v>4932</v>
      </c>
      <c r="F364" s="832" t="s">
        <v>5018</v>
      </c>
      <c r="G364" s="832" t="s">
        <v>5019</v>
      </c>
      <c r="H364" s="849">
        <v>16</v>
      </c>
      <c r="I364" s="849">
        <v>533.33000000000004</v>
      </c>
      <c r="J364" s="832"/>
      <c r="K364" s="832">
        <v>33.333125000000003</v>
      </c>
      <c r="L364" s="849"/>
      <c r="M364" s="849"/>
      <c r="N364" s="832"/>
      <c r="O364" s="832"/>
      <c r="P364" s="849">
        <v>1</v>
      </c>
      <c r="Q364" s="849">
        <v>33.33</v>
      </c>
      <c r="R364" s="837"/>
      <c r="S364" s="850">
        <v>33.33</v>
      </c>
    </row>
    <row r="365" spans="1:19" ht="14.4" customHeight="1" x14ac:dyDescent="0.3">
      <c r="A365" s="831" t="s">
        <v>4949</v>
      </c>
      <c r="B365" s="832" t="s">
        <v>4950</v>
      </c>
      <c r="C365" s="832" t="s">
        <v>599</v>
      </c>
      <c r="D365" s="832" t="s">
        <v>2088</v>
      </c>
      <c r="E365" s="832" t="s">
        <v>4932</v>
      </c>
      <c r="F365" s="832" t="s">
        <v>4936</v>
      </c>
      <c r="G365" s="832" t="s">
        <v>4937</v>
      </c>
      <c r="H365" s="849">
        <v>2</v>
      </c>
      <c r="I365" s="849">
        <v>172</v>
      </c>
      <c r="J365" s="832"/>
      <c r="K365" s="832">
        <v>86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" customHeight="1" x14ac:dyDescent="0.3">
      <c r="A366" s="831" t="s">
        <v>4949</v>
      </c>
      <c r="B366" s="832" t="s">
        <v>4950</v>
      </c>
      <c r="C366" s="832" t="s">
        <v>599</v>
      </c>
      <c r="D366" s="832" t="s">
        <v>4922</v>
      </c>
      <c r="E366" s="832" t="s">
        <v>4932</v>
      </c>
      <c r="F366" s="832" t="s">
        <v>4947</v>
      </c>
      <c r="G366" s="832" t="s">
        <v>4948</v>
      </c>
      <c r="H366" s="849"/>
      <c r="I366" s="849"/>
      <c r="J366" s="832"/>
      <c r="K366" s="832"/>
      <c r="L366" s="849">
        <v>1</v>
      </c>
      <c r="M366" s="849">
        <v>37</v>
      </c>
      <c r="N366" s="832">
        <v>1</v>
      </c>
      <c r="O366" s="832">
        <v>37</v>
      </c>
      <c r="P366" s="849"/>
      <c r="Q366" s="849"/>
      <c r="R366" s="837"/>
      <c r="S366" s="850"/>
    </row>
    <row r="367" spans="1:19" ht="14.4" customHeight="1" x14ac:dyDescent="0.3">
      <c r="A367" s="831" t="s">
        <v>4949</v>
      </c>
      <c r="B367" s="832" t="s">
        <v>4950</v>
      </c>
      <c r="C367" s="832" t="s">
        <v>599</v>
      </c>
      <c r="D367" s="832" t="s">
        <v>2089</v>
      </c>
      <c r="E367" s="832" t="s">
        <v>4951</v>
      </c>
      <c r="F367" s="832" t="s">
        <v>4955</v>
      </c>
      <c r="G367" s="832" t="s">
        <v>3936</v>
      </c>
      <c r="H367" s="849"/>
      <c r="I367" s="849"/>
      <c r="J367" s="832"/>
      <c r="K367" s="832"/>
      <c r="L367" s="849"/>
      <c r="M367" s="849"/>
      <c r="N367" s="832"/>
      <c r="O367" s="832"/>
      <c r="P367" s="849">
        <v>0.2</v>
      </c>
      <c r="Q367" s="849">
        <v>13.94</v>
      </c>
      <c r="R367" s="837"/>
      <c r="S367" s="850">
        <v>69.699999999999989</v>
      </c>
    </row>
    <row r="368" spans="1:19" ht="14.4" customHeight="1" x14ac:dyDescent="0.3">
      <c r="A368" s="831" t="s">
        <v>4949</v>
      </c>
      <c r="B368" s="832" t="s">
        <v>4950</v>
      </c>
      <c r="C368" s="832" t="s">
        <v>599</v>
      </c>
      <c r="D368" s="832" t="s">
        <v>2089</v>
      </c>
      <c r="E368" s="832" t="s">
        <v>4967</v>
      </c>
      <c r="F368" s="832" t="s">
        <v>4968</v>
      </c>
      <c r="G368" s="832" t="s">
        <v>4969</v>
      </c>
      <c r="H368" s="849">
        <v>1</v>
      </c>
      <c r="I368" s="849">
        <v>162.80000000000001</v>
      </c>
      <c r="J368" s="832">
        <v>1</v>
      </c>
      <c r="K368" s="832">
        <v>162.80000000000001</v>
      </c>
      <c r="L368" s="849">
        <v>1</v>
      </c>
      <c r="M368" s="849">
        <v>162.80000000000001</v>
      </c>
      <c r="N368" s="832">
        <v>1</v>
      </c>
      <c r="O368" s="832">
        <v>162.80000000000001</v>
      </c>
      <c r="P368" s="849"/>
      <c r="Q368" s="849"/>
      <c r="R368" s="837"/>
      <c r="S368" s="850"/>
    </row>
    <row r="369" spans="1:19" ht="14.4" customHeight="1" x14ac:dyDescent="0.3">
      <c r="A369" s="831" t="s">
        <v>4949</v>
      </c>
      <c r="B369" s="832" t="s">
        <v>4950</v>
      </c>
      <c r="C369" s="832" t="s">
        <v>599</v>
      </c>
      <c r="D369" s="832" t="s">
        <v>2089</v>
      </c>
      <c r="E369" s="832" t="s">
        <v>4932</v>
      </c>
      <c r="F369" s="832" t="s">
        <v>4984</v>
      </c>
      <c r="G369" s="832" t="s">
        <v>4985</v>
      </c>
      <c r="H369" s="849">
        <v>4</v>
      </c>
      <c r="I369" s="849">
        <v>332</v>
      </c>
      <c r="J369" s="832">
        <v>0.2857142857142857</v>
      </c>
      <c r="K369" s="832">
        <v>83</v>
      </c>
      <c r="L369" s="849">
        <v>14</v>
      </c>
      <c r="M369" s="849">
        <v>1162</v>
      </c>
      <c r="N369" s="832">
        <v>1</v>
      </c>
      <c r="O369" s="832">
        <v>83</v>
      </c>
      <c r="P369" s="849">
        <v>2</v>
      </c>
      <c r="Q369" s="849">
        <v>168</v>
      </c>
      <c r="R369" s="837">
        <v>0.14457831325301204</v>
      </c>
      <c r="S369" s="850">
        <v>84</v>
      </c>
    </row>
    <row r="370" spans="1:19" ht="14.4" customHeight="1" x14ac:dyDescent="0.3">
      <c r="A370" s="831" t="s">
        <v>4949</v>
      </c>
      <c r="B370" s="832" t="s">
        <v>4950</v>
      </c>
      <c r="C370" s="832" t="s">
        <v>599</v>
      </c>
      <c r="D370" s="832" t="s">
        <v>2089</v>
      </c>
      <c r="E370" s="832" t="s">
        <v>4932</v>
      </c>
      <c r="F370" s="832" t="s">
        <v>4947</v>
      </c>
      <c r="G370" s="832" t="s">
        <v>4948</v>
      </c>
      <c r="H370" s="849">
        <v>9</v>
      </c>
      <c r="I370" s="849">
        <v>333</v>
      </c>
      <c r="J370" s="832">
        <v>0.6428571428571429</v>
      </c>
      <c r="K370" s="832">
        <v>37</v>
      </c>
      <c r="L370" s="849">
        <v>14</v>
      </c>
      <c r="M370" s="849">
        <v>518</v>
      </c>
      <c r="N370" s="832">
        <v>1</v>
      </c>
      <c r="O370" s="832">
        <v>37</v>
      </c>
      <c r="P370" s="849">
        <v>11</v>
      </c>
      <c r="Q370" s="849">
        <v>418</v>
      </c>
      <c r="R370" s="837">
        <v>0.806949806949807</v>
      </c>
      <c r="S370" s="850">
        <v>38</v>
      </c>
    </row>
    <row r="371" spans="1:19" ht="14.4" customHeight="1" x14ac:dyDescent="0.3">
      <c r="A371" s="831" t="s">
        <v>4949</v>
      </c>
      <c r="B371" s="832" t="s">
        <v>4950</v>
      </c>
      <c r="C371" s="832" t="s">
        <v>599</v>
      </c>
      <c r="D371" s="832" t="s">
        <v>2089</v>
      </c>
      <c r="E371" s="832" t="s">
        <v>4932</v>
      </c>
      <c r="F371" s="832" t="s">
        <v>4986</v>
      </c>
      <c r="G371" s="832" t="s">
        <v>4987</v>
      </c>
      <c r="H371" s="849">
        <v>66</v>
      </c>
      <c r="I371" s="849">
        <v>660</v>
      </c>
      <c r="J371" s="832">
        <v>0.60550458715596334</v>
      </c>
      <c r="K371" s="832">
        <v>10</v>
      </c>
      <c r="L371" s="849">
        <v>109</v>
      </c>
      <c r="M371" s="849">
        <v>1090</v>
      </c>
      <c r="N371" s="832">
        <v>1</v>
      </c>
      <c r="O371" s="832">
        <v>10</v>
      </c>
      <c r="P371" s="849">
        <v>104</v>
      </c>
      <c r="Q371" s="849">
        <v>1040</v>
      </c>
      <c r="R371" s="837">
        <v>0.95412844036697253</v>
      </c>
      <c r="S371" s="850">
        <v>10</v>
      </c>
    </row>
    <row r="372" spans="1:19" ht="14.4" customHeight="1" x14ac:dyDescent="0.3">
      <c r="A372" s="831" t="s">
        <v>4949</v>
      </c>
      <c r="B372" s="832" t="s">
        <v>4950</v>
      </c>
      <c r="C372" s="832" t="s">
        <v>599</v>
      </c>
      <c r="D372" s="832" t="s">
        <v>2089</v>
      </c>
      <c r="E372" s="832" t="s">
        <v>4932</v>
      </c>
      <c r="F372" s="832" t="s">
        <v>4996</v>
      </c>
      <c r="G372" s="832" t="s">
        <v>4997</v>
      </c>
      <c r="H372" s="849">
        <v>3</v>
      </c>
      <c r="I372" s="849">
        <v>1176</v>
      </c>
      <c r="J372" s="832">
        <v>2.9923664122137406</v>
      </c>
      <c r="K372" s="832">
        <v>392</v>
      </c>
      <c r="L372" s="849">
        <v>1</v>
      </c>
      <c r="M372" s="849">
        <v>393</v>
      </c>
      <c r="N372" s="832">
        <v>1</v>
      </c>
      <c r="O372" s="832">
        <v>393</v>
      </c>
      <c r="P372" s="849"/>
      <c r="Q372" s="849"/>
      <c r="R372" s="837"/>
      <c r="S372" s="850"/>
    </row>
    <row r="373" spans="1:19" ht="14.4" customHeight="1" x14ac:dyDescent="0.3">
      <c r="A373" s="831" t="s">
        <v>4949</v>
      </c>
      <c r="B373" s="832" t="s">
        <v>4950</v>
      </c>
      <c r="C373" s="832" t="s">
        <v>599</v>
      </c>
      <c r="D373" s="832" t="s">
        <v>2089</v>
      </c>
      <c r="E373" s="832" t="s">
        <v>4932</v>
      </c>
      <c r="F373" s="832" t="s">
        <v>4933</v>
      </c>
      <c r="G373" s="832" t="s">
        <v>4934</v>
      </c>
      <c r="H373" s="849">
        <v>36</v>
      </c>
      <c r="I373" s="849">
        <v>9036</v>
      </c>
      <c r="J373" s="832">
        <v>0.16600529100529102</v>
      </c>
      <c r="K373" s="832">
        <v>251</v>
      </c>
      <c r="L373" s="849">
        <v>216</v>
      </c>
      <c r="M373" s="849">
        <v>54432</v>
      </c>
      <c r="N373" s="832">
        <v>1</v>
      </c>
      <c r="O373" s="832">
        <v>252</v>
      </c>
      <c r="P373" s="849">
        <v>100</v>
      </c>
      <c r="Q373" s="849">
        <v>25400</v>
      </c>
      <c r="R373" s="837">
        <v>0.46663727219282775</v>
      </c>
      <c r="S373" s="850">
        <v>254</v>
      </c>
    </row>
    <row r="374" spans="1:19" ht="14.4" customHeight="1" x14ac:dyDescent="0.3">
      <c r="A374" s="831" t="s">
        <v>4949</v>
      </c>
      <c r="B374" s="832" t="s">
        <v>4950</v>
      </c>
      <c r="C374" s="832" t="s">
        <v>599</v>
      </c>
      <c r="D374" s="832" t="s">
        <v>2089</v>
      </c>
      <c r="E374" s="832" t="s">
        <v>4932</v>
      </c>
      <c r="F374" s="832" t="s">
        <v>5002</v>
      </c>
      <c r="G374" s="832" t="s">
        <v>5003</v>
      </c>
      <c r="H374" s="849">
        <v>256</v>
      </c>
      <c r="I374" s="849">
        <v>32256</v>
      </c>
      <c r="J374" s="832">
        <v>5.4039202546490204</v>
      </c>
      <c r="K374" s="832">
        <v>126</v>
      </c>
      <c r="L374" s="849">
        <v>47</v>
      </c>
      <c r="M374" s="849">
        <v>5969</v>
      </c>
      <c r="N374" s="832">
        <v>1</v>
      </c>
      <c r="O374" s="832">
        <v>127</v>
      </c>
      <c r="P374" s="849">
        <v>153</v>
      </c>
      <c r="Q374" s="849">
        <v>19278</v>
      </c>
      <c r="R374" s="837">
        <v>3.2296867146925785</v>
      </c>
      <c r="S374" s="850">
        <v>126</v>
      </c>
    </row>
    <row r="375" spans="1:19" ht="14.4" customHeight="1" x14ac:dyDescent="0.3">
      <c r="A375" s="831" t="s">
        <v>4949</v>
      </c>
      <c r="B375" s="832" t="s">
        <v>4950</v>
      </c>
      <c r="C375" s="832" t="s">
        <v>599</v>
      </c>
      <c r="D375" s="832" t="s">
        <v>2089</v>
      </c>
      <c r="E375" s="832" t="s">
        <v>4932</v>
      </c>
      <c r="F375" s="832" t="s">
        <v>5014</v>
      </c>
      <c r="G375" s="832" t="s">
        <v>5015</v>
      </c>
      <c r="H375" s="849">
        <v>1</v>
      </c>
      <c r="I375" s="849">
        <v>679</v>
      </c>
      <c r="J375" s="832"/>
      <c r="K375" s="832">
        <v>679</v>
      </c>
      <c r="L375" s="849"/>
      <c r="M375" s="849"/>
      <c r="N375" s="832"/>
      <c r="O375" s="832"/>
      <c r="P375" s="849"/>
      <c r="Q375" s="849"/>
      <c r="R375" s="837"/>
      <c r="S375" s="850"/>
    </row>
    <row r="376" spans="1:19" ht="14.4" customHeight="1" x14ac:dyDescent="0.3">
      <c r="A376" s="831" t="s">
        <v>4949</v>
      </c>
      <c r="B376" s="832" t="s">
        <v>4950</v>
      </c>
      <c r="C376" s="832" t="s">
        <v>599</v>
      </c>
      <c r="D376" s="832" t="s">
        <v>2089</v>
      </c>
      <c r="E376" s="832" t="s">
        <v>4932</v>
      </c>
      <c r="F376" s="832" t="s">
        <v>5018</v>
      </c>
      <c r="G376" s="832" t="s">
        <v>5019</v>
      </c>
      <c r="H376" s="849">
        <v>292</v>
      </c>
      <c r="I376" s="849">
        <v>9733.33</v>
      </c>
      <c r="J376" s="832">
        <v>1.1102666237769003</v>
      </c>
      <c r="K376" s="832">
        <v>33.33332191780822</v>
      </c>
      <c r="L376" s="849">
        <v>263</v>
      </c>
      <c r="M376" s="849">
        <v>8766.66</v>
      </c>
      <c r="N376" s="832">
        <v>1</v>
      </c>
      <c r="O376" s="832">
        <v>33.333307984790871</v>
      </c>
      <c r="P376" s="849">
        <v>253</v>
      </c>
      <c r="Q376" s="849">
        <v>8433.33</v>
      </c>
      <c r="R376" s="837">
        <v>0.96197753762550386</v>
      </c>
      <c r="S376" s="850">
        <v>33.333320158102765</v>
      </c>
    </row>
    <row r="377" spans="1:19" ht="14.4" customHeight="1" x14ac:dyDescent="0.3">
      <c r="A377" s="831" t="s">
        <v>4949</v>
      </c>
      <c r="B377" s="832" t="s">
        <v>4950</v>
      </c>
      <c r="C377" s="832" t="s">
        <v>599</v>
      </c>
      <c r="D377" s="832" t="s">
        <v>2089</v>
      </c>
      <c r="E377" s="832" t="s">
        <v>4932</v>
      </c>
      <c r="F377" s="832" t="s">
        <v>5022</v>
      </c>
      <c r="G377" s="832" t="s">
        <v>5023</v>
      </c>
      <c r="H377" s="849">
        <v>3</v>
      </c>
      <c r="I377" s="849">
        <v>516</v>
      </c>
      <c r="J377" s="832">
        <v>0.75</v>
      </c>
      <c r="K377" s="832">
        <v>172</v>
      </c>
      <c r="L377" s="849">
        <v>4</v>
      </c>
      <c r="M377" s="849">
        <v>688</v>
      </c>
      <c r="N377" s="832">
        <v>1</v>
      </c>
      <c r="O377" s="832">
        <v>172</v>
      </c>
      <c r="P377" s="849">
        <v>6</v>
      </c>
      <c r="Q377" s="849">
        <v>1050</v>
      </c>
      <c r="R377" s="837">
        <v>1.5261627906976745</v>
      </c>
      <c r="S377" s="850">
        <v>175</v>
      </c>
    </row>
    <row r="378" spans="1:19" ht="14.4" customHeight="1" x14ac:dyDescent="0.3">
      <c r="A378" s="831" t="s">
        <v>4949</v>
      </c>
      <c r="B378" s="832" t="s">
        <v>4950</v>
      </c>
      <c r="C378" s="832" t="s">
        <v>599</v>
      </c>
      <c r="D378" s="832" t="s">
        <v>2089</v>
      </c>
      <c r="E378" s="832" t="s">
        <v>4932</v>
      </c>
      <c r="F378" s="832" t="s">
        <v>5024</v>
      </c>
      <c r="G378" s="832" t="s">
        <v>5025</v>
      </c>
      <c r="H378" s="849">
        <v>60</v>
      </c>
      <c r="I378" s="849">
        <v>2220</v>
      </c>
      <c r="J378" s="832">
        <v>0.6741573033707865</v>
      </c>
      <c r="K378" s="832">
        <v>37</v>
      </c>
      <c r="L378" s="849">
        <v>89</v>
      </c>
      <c r="M378" s="849">
        <v>3293</v>
      </c>
      <c r="N378" s="832">
        <v>1</v>
      </c>
      <c r="O378" s="832">
        <v>37</v>
      </c>
      <c r="P378" s="849">
        <v>87</v>
      </c>
      <c r="Q378" s="849">
        <v>3306</v>
      </c>
      <c r="R378" s="837">
        <v>1.0039477679927118</v>
      </c>
      <c r="S378" s="850">
        <v>38</v>
      </c>
    </row>
    <row r="379" spans="1:19" ht="14.4" customHeight="1" x14ac:dyDescent="0.3">
      <c r="A379" s="831" t="s">
        <v>4949</v>
      </c>
      <c r="B379" s="832" t="s">
        <v>4950</v>
      </c>
      <c r="C379" s="832" t="s">
        <v>599</v>
      </c>
      <c r="D379" s="832" t="s">
        <v>2089</v>
      </c>
      <c r="E379" s="832" t="s">
        <v>4932</v>
      </c>
      <c r="F379" s="832" t="s">
        <v>4936</v>
      </c>
      <c r="G379" s="832" t="s">
        <v>4937</v>
      </c>
      <c r="H379" s="849">
        <v>1</v>
      </c>
      <c r="I379" s="849">
        <v>86</v>
      </c>
      <c r="J379" s="832">
        <v>1</v>
      </c>
      <c r="K379" s="832">
        <v>86</v>
      </c>
      <c r="L379" s="849">
        <v>1</v>
      </c>
      <c r="M379" s="849">
        <v>86</v>
      </c>
      <c r="N379" s="832">
        <v>1</v>
      </c>
      <c r="O379" s="832">
        <v>86</v>
      </c>
      <c r="P379" s="849">
        <v>2</v>
      </c>
      <c r="Q379" s="849">
        <v>174</v>
      </c>
      <c r="R379" s="837">
        <v>2.0232558139534884</v>
      </c>
      <c r="S379" s="850">
        <v>87</v>
      </c>
    </row>
    <row r="380" spans="1:19" ht="14.4" customHeight="1" x14ac:dyDescent="0.3">
      <c r="A380" s="831" t="s">
        <v>4949</v>
      </c>
      <c r="B380" s="832" t="s">
        <v>4950</v>
      </c>
      <c r="C380" s="832" t="s">
        <v>599</v>
      </c>
      <c r="D380" s="832" t="s">
        <v>2089</v>
      </c>
      <c r="E380" s="832" t="s">
        <v>4932</v>
      </c>
      <c r="F380" s="832" t="s">
        <v>5038</v>
      </c>
      <c r="G380" s="832" t="s">
        <v>5039</v>
      </c>
      <c r="H380" s="849"/>
      <c r="I380" s="849"/>
      <c r="J380" s="832"/>
      <c r="K380" s="832"/>
      <c r="L380" s="849"/>
      <c r="M380" s="849"/>
      <c r="N380" s="832"/>
      <c r="O380" s="832"/>
      <c r="P380" s="849">
        <v>1</v>
      </c>
      <c r="Q380" s="849">
        <v>1069</v>
      </c>
      <c r="R380" s="837"/>
      <c r="S380" s="850">
        <v>1069</v>
      </c>
    </row>
    <row r="381" spans="1:19" ht="14.4" customHeight="1" x14ac:dyDescent="0.3">
      <c r="A381" s="831" t="s">
        <v>4949</v>
      </c>
      <c r="B381" s="832" t="s">
        <v>4950</v>
      </c>
      <c r="C381" s="832" t="s">
        <v>599</v>
      </c>
      <c r="D381" s="832" t="s">
        <v>2089</v>
      </c>
      <c r="E381" s="832" t="s">
        <v>4932</v>
      </c>
      <c r="F381" s="832" t="s">
        <v>5046</v>
      </c>
      <c r="G381" s="832" t="s">
        <v>5047</v>
      </c>
      <c r="H381" s="849"/>
      <c r="I381" s="849"/>
      <c r="J381" s="832"/>
      <c r="K381" s="832"/>
      <c r="L381" s="849">
        <v>10</v>
      </c>
      <c r="M381" s="849">
        <v>1160</v>
      </c>
      <c r="N381" s="832">
        <v>1</v>
      </c>
      <c r="O381" s="832">
        <v>116</v>
      </c>
      <c r="P381" s="849">
        <v>6</v>
      </c>
      <c r="Q381" s="849">
        <v>696</v>
      </c>
      <c r="R381" s="837">
        <v>0.6</v>
      </c>
      <c r="S381" s="850">
        <v>116</v>
      </c>
    </row>
    <row r="382" spans="1:19" ht="14.4" customHeight="1" x14ac:dyDescent="0.3">
      <c r="A382" s="831" t="s">
        <v>4949</v>
      </c>
      <c r="B382" s="832" t="s">
        <v>4950</v>
      </c>
      <c r="C382" s="832" t="s">
        <v>599</v>
      </c>
      <c r="D382" s="832" t="s">
        <v>2089</v>
      </c>
      <c r="E382" s="832" t="s">
        <v>4932</v>
      </c>
      <c r="F382" s="832" t="s">
        <v>5050</v>
      </c>
      <c r="G382" s="832" t="s">
        <v>5051</v>
      </c>
      <c r="H382" s="849"/>
      <c r="I382" s="849"/>
      <c r="J382" s="832"/>
      <c r="K382" s="832"/>
      <c r="L382" s="849">
        <v>2</v>
      </c>
      <c r="M382" s="849">
        <v>750</v>
      </c>
      <c r="N382" s="832">
        <v>1</v>
      </c>
      <c r="O382" s="832">
        <v>375</v>
      </c>
      <c r="P382" s="849">
        <v>2</v>
      </c>
      <c r="Q382" s="849">
        <v>752</v>
      </c>
      <c r="R382" s="837">
        <v>1.0026666666666666</v>
      </c>
      <c r="S382" s="850">
        <v>376</v>
      </c>
    </row>
    <row r="383" spans="1:19" ht="14.4" customHeight="1" x14ac:dyDescent="0.3">
      <c r="A383" s="831" t="s">
        <v>4949</v>
      </c>
      <c r="B383" s="832" t="s">
        <v>4950</v>
      </c>
      <c r="C383" s="832" t="s">
        <v>599</v>
      </c>
      <c r="D383" s="832" t="s">
        <v>2089</v>
      </c>
      <c r="E383" s="832" t="s">
        <v>4932</v>
      </c>
      <c r="F383" s="832" t="s">
        <v>5070</v>
      </c>
      <c r="G383" s="832" t="s">
        <v>5071</v>
      </c>
      <c r="H383" s="849">
        <v>1</v>
      </c>
      <c r="I383" s="849">
        <v>200</v>
      </c>
      <c r="J383" s="832">
        <v>0.99502487562189057</v>
      </c>
      <c r="K383" s="832">
        <v>200</v>
      </c>
      <c r="L383" s="849">
        <v>1</v>
      </c>
      <c r="M383" s="849">
        <v>201</v>
      </c>
      <c r="N383" s="832">
        <v>1</v>
      </c>
      <c r="O383" s="832">
        <v>201</v>
      </c>
      <c r="P383" s="849"/>
      <c r="Q383" s="849"/>
      <c r="R383" s="837"/>
      <c r="S383" s="850"/>
    </row>
    <row r="384" spans="1:19" ht="14.4" customHeight="1" x14ac:dyDescent="0.3">
      <c r="A384" s="831" t="s">
        <v>4949</v>
      </c>
      <c r="B384" s="832" t="s">
        <v>4950</v>
      </c>
      <c r="C384" s="832" t="s">
        <v>599</v>
      </c>
      <c r="D384" s="832" t="s">
        <v>2090</v>
      </c>
      <c r="E384" s="832" t="s">
        <v>4951</v>
      </c>
      <c r="F384" s="832" t="s">
        <v>4955</v>
      </c>
      <c r="G384" s="832" t="s">
        <v>3936</v>
      </c>
      <c r="H384" s="849">
        <v>0.1</v>
      </c>
      <c r="I384" s="849">
        <v>15.1</v>
      </c>
      <c r="J384" s="832">
        <v>1.0832137733142038</v>
      </c>
      <c r="K384" s="832">
        <v>151</v>
      </c>
      <c r="L384" s="849">
        <v>0.2</v>
      </c>
      <c r="M384" s="849">
        <v>13.94</v>
      </c>
      <c r="N384" s="832">
        <v>1</v>
      </c>
      <c r="O384" s="832">
        <v>69.699999999999989</v>
      </c>
      <c r="P384" s="849">
        <v>0.4</v>
      </c>
      <c r="Q384" s="849">
        <v>27.88</v>
      </c>
      <c r="R384" s="837">
        <v>2</v>
      </c>
      <c r="S384" s="850">
        <v>69.699999999999989</v>
      </c>
    </row>
    <row r="385" spans="1:19" ht="14.4" customHeight="1" x14ac:dyDescent="0.3">
      <c r="A385" s="831" t="s">
        <v>4949</v>
      </c>
      <c r="B385" s="832" t="s">
        <v>4950</v>
      </c>
      <c r="C385" s="832" t="s">
        <v>599</v>
      </c>
      <c r="D385" s="832" t="s">
        <v>2090</v>
      </c>
      <c r="E385" s="832" t="s">
        <v>4951</v>
      </c>
      <c r="F385" s="832" t="s">
        <v>4956</v>
      </c>
      <c r="G385" s="832" t="s">
        <v>4957</v>
      </c>
      <c r="H385" s="849"/>
      <c r="I385" s="849"/>
      <c r="J385" s="832"/>
      <c r="K385" s="832"/>
      <c r="L385" s="849">
        <v>0.2</v>
      </c>
      <c r="M385" s="849">
        <v>73.540000000000006</v>
      </c>
      <c r="N385" s="832">
        <v>1</v>
      </c>
      <c r="O385" s="832">
        <v>367.7</v>
      </c>
      <c r="P385" s="849"/>
      <c r="Q385" s="849"/>
      <c r="R385" s="837"/>
      <c r="S385" s="850"/>
    </row>
    <row r="386" spans="1:19" ht="14.4" customHeight="1" x14ac:dyDescent="0.3">
      <c r="A386" s="831" t="s">
        <v>4949</v>
      </c>
      <c r="B386" s="832" t="s">
        <v>4950</v>
      </c>
      <c r="C386" s="832" t="s">
        <v>599</v>
      </c>
      <c r="D386" s="832" t="s">
        <v>2090</v>
      </c>
      <c r="E386" s="832" t="s">
        <v>4951</v>
      </c>
      <c r="F386" s="832" t="s">
        <v>4958</v>
      </c>
      <c r="G386" s="832" t="s">
        <v>880</v>
      </c>
      <c r="H386" s="849">
        <v>0.1</v>
      </c>
      <c r="I386" s="849">
        <v>6.14</v>
      </c>
      <c r="J386" s="832"/>
      <c r="K386" s="832">
        <v>61.399999999999991</v>
      </c>
      <c r="L386" s="849"/>
      <c r="M386" s="849"/>
      <c r="N386" s="832"/>
      <c r="O386" s="832"/>
      <c r="P386" s="849"/>
      <c r="Q386" s="849"/>
      <c r="R386" s="837"/>
      <c r="S386" s="850"/>
    </row>
    <row r="387" spans="1:19" ht="14.4" customHeight="1" x14ac:dyDescent="0.3">
      <c r="A387" s="831" t="s">
        <v>4949</v>
      </c>
      <c r="B387" s="832" t="s">
        <v>4950</v>
      </c>
      <c r="C387" s="832" t="s">
        <v>599</v>
      </c>
      <c r="D387" s="832" t="s">
        <v>2090</v>
      </c>
      <c r="E387" s="832" t="s">
        <v>4951</v>
      </c>
      <c r="F387" s="832" t="s">
        <v>4959</v>
      </c>
      <c r="G387" s="832" t="s">
        <v>1423</v>
      </c>
      <c r="H387" s="849"/>
      <c r="I387" s="849"/>
      <c r="J387" s="832"/>
      <c r="K387" s="832"/>
      <c r="L387" s="849">
        <v>1</v>
      </c>
      <c r="M387" s="849">
        <v>84.03</v>
      </c>
      <c r="N387" s="832">
        <v>1</v>
      </c>
      <c r="O387" s="832">
        <v>84.03</v>
      </c>
      <c r="P387" s="849"/>
      <c r="Q387" s="849"/>
      <c r="R387" s="837"/>
      <c r="S387" s="850"/>
    </row>
    <row r="388" spans="1:19" ht="14.4" customHeight="1" x14ac:dyDescent="0.3">
      <c r="A388" s="831" t="s">
        <v>4949</v>
      </c>
      <c r="B388" s="832" t="s">
        <v>4950</v>
      </c>
      <c r="C388" s="832" t="s">
        <v>599</v>
      </c>
      <c r="D388" s="832" t="s">
        <v>2090</v>
      </c>
      <c r="E388" s="832" t="s">
        <v>4951</v>
      </c>
      <c r="F388" s="832" t="s">
        <v>4963</v>
      </c>
      <c r="G388" s="832" t="s">
        <v>4964</v>
      </c>
      <c r="H388" s="849"/>
      <c r="I388" s="849"/>
      <c r="J388" s="832"/>
      <c r="K388" s="832"/>
      <c r="L388" s="849">
        <v>0.2</v>
      </c>
      <c r="M388" s="849">
        <v>42.01</v>
      </c>
      <c r="N388" s="832">
        <v>1</v>
      </c>
      <c r="O388" s="832">
        <v>210.04999999999998</v>
      </c>
      <c r="P388" s="849"/>
      <c r="Q388" s="849"/>
      <c r="R388" s="837"/>
      <c r="S388" s="850"/>
    </row>
    <row r="389" spans="1:19" ht="14.4" customHeight="1" x14ac:dyDescent="0.3">
      <c r="A389" s="831" t="s">
        <v>4949</v>
      </c>
      <c r="B389" s="832" t="s">
        <v>4950</v>
      </c>
      <c r="C389" s="832" t="s">
        <v>599</v>
      </c>
      <c r="D389" s="832" t="s">
        <v>2090</v>
      </c>
      <c r="E389" s="832" t="s">
        <v>4951</v>
      </c>
      <c r="F389" s="832" t="s">
        <v>4966</v>
      </c>
      <c r="G389" s="832" t="s">
        <v>4957</v>
      </c>
      <c r="H389" s="849"/>
      <c r="I389" s="849"/>
      <c r="J389" s="832"/>
      <c r="K389" s="832"/>
      <c r="L389" s="849">
        <v>0.2</v>
      </c>
      <c r="M389" s="849">
        <v>73.540000000000006</v>
      </c>
      <c r="N389" s="832">
        <v>1</v>
      </c>
      <c r="O389" s="832">
        <v>367.7</v>
      </c>
      <c r="P389" s="849"/>
      <c r="Q389" s="849"/>
      <c r="R389" s="837"/>
      <c r="S389" s="850"/>
    </row>
    <row r="390" spans="1:19" ht="14.4" customHeight="1" x14ac:dyDescent="0.3">
      <c r="A390" s="831" t="s">
        <v>4949</v>
      </c>
      <c r="B390" s="832" t="s">
        <v>4950</v>
      </c>
      <c r="C390" s="832" t="s">
        <v>599</v>
      </c>
      <c r="D390" s="832" t="s">
        <v>2090</v>
      </c>
      <c r="E390" s="832" t="s">
        <v>4932</v>
      </c>
      <c r="F390" s="832" t="s">
        <v>4982</v>
      </c>
      <c r="G390" s="832" t="s">
        <v>4983</v>
      </c>
      <c r="H390" s="849">
        <v>2</v>
      </c>
      <c r="I390" s="849">
        <v>294</v>
      </c>
      <c r="J390" s="832"/>
      <c r="K390" s="832">
        <v>147</v>
      </c>
      <c r="L390" s="849"/>
      <c r="M390" s="849"/>
      <c r="N390" s="832"/>
      <c r="O390" s="832"/>
      <c r="P390" s="849"/>
      <c r="Q390" s="849"/>
      <c r="R390" s="837"/>
      <c r="S390" s="850"/>
    </row>
    <row r="391" spans="1:19" ht="14.4" customHeight="1" x14ac:dyDescent="0.3">
      <c r="A391" s="831" t="s">
        <v>4949</v>
      </c>
      <c r="B391" s="832" t="s">
        <v>4950</v>
      </c>
      <c r="C391" s="832" t="s">
        <v>599</v>
      </c>
      <c r="D391" s="832" t="s">
        <v>2090</v>
      </c>
      <c r="E391" s="832" t="s">
        <v>4932</v>
      </c>
      <c r="F391" s="832" t="s">
        <v>4984</v>
      </c>
      <c r="G391" s="832" t="s">
        <v>4985</v>
      </c>
      <c r="H391" s="849">
        <v>5</v>
      </c>
      <c r="I391" s="849">
        <v>415</v>
      </c>
      <c r="J391" s="832">
        <v>0.23809523809523808</v>
      </c>
      <c r="K391" s="832">
        <v>83</v>
      </c>
      <c r="L391" s="849">
        <v>21</v>
      </c>
      <c r="M391" s="849">
        <v>1743</v>
      </c>
      <c r="N391" s="832">
        <v>1</v>
      </c>
      <c r="O391" s="832">
        <v>83</v>
      </c>
      <c r="P391" s="849">
        <v>32</v>
      </c>
      <c r="Q391" s="849">
        <v>2688</v>
      </c>
      <c r="R391" s="837">
        <v>1.5421686746987953</v>
      </c>
      <c r="S391" s="850">
        <v>84</v>
      </c>
    </row>
    <row r="392" spans="1:19" ht="14.4" customHeight="1" x14ac:dyDescent="0.3">
      <c r="A392" s="831" t="s">
        <v>4949</v>
      </c>
      <c r="B392" s="832" t="s">
        <v>4950</v>
      </c>
      <c r="C392" s="832" t="s">
        <v>599</v>
      </c>
      <c r="D392" s="832" t="s">
        <v>2090</v>
      </c>
      <c r="E392" s="832" t="s">
        <v>4932</v>
      </c>
      <c r="F392" s="832" t="s">
        <v>4947</v>
      </c>
      <c r="G392" s="832" t="s">
        <v>4948</v>
      </c>
      <c r="H392" s="849">
        <v>22</v>
      </c>
      <c r="I392" s="849">
        <v>814</v>
      </c>
      <c r="J392" s="832">
        <v>1.2222222222222223</v>
      </c>
      <c r="K392" s="832">
        <v>37</v>
      </c>
      <c r="L392" s="849">
        <v>18</v>
      </c>
      <c r="M392" s="849">
        <v>666</v>
      </c>
      <c r="N392" s="832">
        <v>1</v>
      </c>
      <c r="O392" s="832">
        <v>37</v>
      </c>
      <c r="P392" s="849">
        <v>26</v>
      </c>
      <c r="Q392" s="849">
        <v>988</v>
      </c>
      <c r="R392" s="837">
        <v>1.4834834834834836</v>
      </c>
      <c r="S392" s="850">
        <v>38</v>
      </c>
    </row>
    <row r="393" spans="1:19" ht="14.4" customHeight="1" x14ac:dyDescent="0.3">
      <c r="A393" s="831" t="s">
        <v>4949</v>
      </c>
      <c r="B393" s="832" t="s">
        <v>4950</v>
      </c>
      <c r="C393" s="832" t="s">
        <v>599</v>
      </c>
      <c r="D393" s="832" t="s">
        <v>2090</v>
      </c>
      <c r="E393" s="832" t="s">
        <v>4932</v>
      </c>
      <c r="F393" s="832" t="s">
        <v>4992</v>
      </c>
      <c r="G393" s="832" t="s">
        <v>4993</v>
      </c>
      <c r="H393" s="849">
        <v>1</v>
      </c>
      <c r="I393" s="849">
        <v>88</v>
      </c>
      <c r="J393" s="832">
        <v>1</v>
      </c>
      <c r="K393" s="832">
        <v>88</v>
      </c>
      <c r="L393" s="849">
        <v>1</v>
      </c>
      <c r="M393" s="849">
        <v>88</v>
      </c>
      <c r="N393" s="832">
        <v>1</v>
      </c>
      <c r="O393" s="832">
        <v>88</v>
      </c>
      <c r="P393" s="849"/>
      <c r="Q393" s="849"/>
      <c r="R393" s="837"/>
      <c r="S393" s="850"/>
    </row>
    <row r="394" spans="1:19" ht="14.4" customHeight="1" x14ac:dyDescent="0.3">
      <c r="A394" s="831" t="s">
        <v>4949</v>
      </c>
      <c r="B394" s="832" t="s">
        <v>4950</v>
      </c>
      <c r="C394" s="832" t="s">
        <v>599</v>
      </c>
      <c r="D394" s="832" t="s">
        <v>2090</v>
      </c>
      <c r="E394" s="832" t="s">
        <v>4932</v>
      </c>
      <c r="F394" s="832" t="s">
        <v>4994</v>
      </c>
      <c r="G394" s="832" t="s">
        <v>4995</v>
      </c>
      <c r="H394" s="849">
        <v>2</v>
      </c>
      <c r="I394" s="849">
        <v>1260</v>
      </c>
      <c r="J394" s="832">
        <v>0.99841521394611732</v>
      </c>
      <c r="K394" s="832">
        <v>630</v>
      </c>
      <c r="L394" s="849">
        <v>2</v>
      </c>
      <c r="M394" s="849">
        <v>1262</v>
      </c>
      <c r="N394" s="832">
        <v>1</v>
      </c>
      <c r="O394" s="832">
        <v>631</v>
      </c>
      <c r="P394" s="849"/>
      <c r="Q394" s="849"/>
      <c r="R394" s="837"/>
      <c r="S394" s="850"/>
    </row>
    <row r="395" spans="1:19" ht="14.4" customHeight="1" x14ac:dyDescent="0.3">
      <c r="A395" s="831" t="s">
        <v>4949</v>
      </c>
      <c r="B395" s="832" t="s">
        <v>4950</v>
      </c>
      <c r="C395" s="832" t="s">
        <v>599</v>
      </c>
      <c r="D395" s="832" t="s">
        <v>2090</v>
      </c>
      <c r="E395" s="832" t="s">
        <v>4932</v>
      </c>
      <c r="F395" s="832" t="s">
        <v>4996</v>
      </c>
      <c r="G395" s="832" t="s">
        <v>4997</v>
      </c>
      <c r="H395" s="849">
        <v>3</v>
      </c>
      <c r="I395" s="849">
        <v>1176</v>
      </c>
      <c r="J395" s="832">
        <v>1.4961832061068703</v>
      </c>
      <c r="K395" s="832">
        <v>392</v>
      </c>
      <c r="L395" s="849">
        <v>2</v>
      </c>
      <c r="M395" s="849">
        <v>786</v>
      </c>
      <c r="N395" s="832">
        <v>1</v>
      </c>
      <c r="O395" s="832">
        <v>393</v>
      </c>
      <c r="P395" s="849">
        <v>1</v>
      </c>
      <c r="Q395" s="849">
        <v>393</v>
      </c>
      <c r="R395" s="837">
        <v>0.5</v>
      </c>
      <c r="S395" s="850">
        <v>393</v>
      </c>
    </row>
    <row r="396" spans="1:19" ht="14.4" customHeight="1" x14ac:dyDescent="0.3">
      <c r="A396" s="831" t="s">
        <v>4949</v>
      </c>
      <c r="B396" s="832" t="s">
        <v>4950</v>
      </c>
      <c r="C396" s="832" t="s">
        <v>599</v>
      </c>
      <c r="D396" s="832" t="s">
        <v>2090</v>
      </c>
      <c r="E396" s="832" t="s">
        <v>4932</v>
      </c>
      <c r="F396" s="832" t="s">
        <v>4998</v>
      </c>
      <c r="G396" s="832" t="s">
        <v>4999</v>
      </c>
      <c r="H396" s="849">
        <v>6</v>
      </c>
      <c r="I396" s="849">
        <v>234</v>
      </c>
      <c r="J396" s="832">
        <v>1.5</v>
      </c>
      <c r="K396" s="832">
        <v>39</v>
      </c>
      <c r="L396" s="849">
        <v>4</v>
      </c>
      <c r="M396" s="849">
        <v>156</v>
      </c>
      <c r="N396" s="832">
        <v>1</v>
      </c>
      <c r="O396" s="832">
        <v>39</v>
      </c>
      <c r="P396" s="849"/>
      <c r="Q396" s="849"/>
      <c r="R396" s="837"/>
      <c r="S396" s="850"/>
    </row>
    <row r="397" spans="1:19" ht="14.4" customHeight="1" x14ac:dyDescent="0.3">
      <c r="A397" s="831" t="s">
        <v>4949</v>
      </c>
      <c r="B397" s="832" t="s">
        <v>4950</v>
      </c>
      <c r="C397" s="832" t="s">
        <v>599</v>
      </c>
      <c r="D397" s="832" t="s">
        <v>2090</v>
      </c>
      <c r="E397" s="832" t="s">
        <v>4932</v>
      </c>
      <c r="F397" s="832" t="s">
        <v>4933</v>
      </c>
      <c r="G397" s="832" t="s">
        <v>4934</v>
      </c>
      <c r="H397" s="849">
        <v>13</v>
      </c>
      <c r="I397" s="849">
        <v>3263</v>
      </c>
      <c r="J397" s="832">
        <v>0.4046378968253968</v>
      </c>
      <c r="K397" s="832">
        <v>251</v>
      </c>
      <c r="L397" s="849">
        <v>32</v>
      </c>
      <c r="M397" s="849">
        <v>8064</v>
      </c>
      <c r="N397" s="832">
        <v>1</v>
      </c>
      <c r="O397" s="832">
        <v>252</v>
      </c>
      <c r="P397" s="849">
        <v>200</v>
      </c>
      <c r="Q397" s="849">
        <v>50800</v>
      </c>
      <c r="R397" s="837">
        <v>6.2996031746031749</v>
      </c>
      <c r="S397" s="850">
        <v>254</v>
      </c>
    </row>
    <row r="398" spans="1:19" ht="14.4" customHeight="1" x14ac:dyDescent="0.3">
      <c r="A398" s="831" t="s">
        <v>4949</v>
      </c>
      <c r="B398" s="832" t="s">
        <v>4950</v>
      </c>
      <c r="C398" s="832" t="s">
        <v>599</v>
      </c>
      <c r="D398" s="832" t="s">
        <v>2090</v>
      </c>
      <c r="E398" s="832" t="s">
        <v>4932</v>
      </c>
      <c r="F398" s="832" t="s">
        <v>5002</v>
      </c>
      <c r="G398" s="832" t="s">
        <v>5003</v>
      </c>
      <c r="H398" s="849">
        <v>79</v>
      </c>
      <c r="I398" s="849">
        <v>9954</v>
      </c>
      <c r="J398" s="832">
        <v>1.1039148275479649</v>
      </c>
      <c r="K398" s="832">
        <v>126</v>
      </c>
      <c r="L398" s="849">
        <v>71</v>
      </c>
      <c r="M398" s="849">
        <v>9017</v>
      </c>
      <c r="N398" s="832">
        <v>1</v>
      </c>
      <c r="O398" s="832">
        <v>127</v>
      </c>
      <c r="P398" s="849">
        <v>1</v>
      </c>
      <c r="Q398" s="849">
        <v>126</v>
      </c>
      <c r="R398" s="837">
        <v>1.3973605411999556E-2</v>
      </c>
      <c r="S398" s="850">
        <v>126</v>
      </c>
    </row>
    <row r="399" spans="1:19" ht="14.4" customHeight="1" x14ac:dyDescent="0.3">
      <c r="A399" s="831" t="s">
        <v>4949</v>
      </c>
      <c r="B399" s="832" t="s">
        <v>4950</v>
      </c>
      <c r="C399" s="832" t="s">
        <v>599</v>
      </c>
      <c r="D399" s="832" t="s">
        <v>2090</v>
      </c>
      <c r="E399" s="832" t="s">
        <v>4932</v>
      </c>
      <c r="F399" s="832" t="s">
        <v>5014</v>
      </c>
      <c r="G399" s="832" t="s">
        <v>5015</v>
      </c>
      <c r="H399" s="849">
        <v>2</v>
      </c>
      <c r="I399" s="849">
        <v>1358</v>
      </c>
      <c r="J399" s="832">
        <v>0.99852941176470589</v>
      </c>
      <c r="K399" s="832">
        <v>679</v>
      </c>
      <c r="L399" s="849">
        <v>2</v>
      </c>
      <c r="M399" s="849">
        <v>1360</v>
      </c>
      <c r="N399" s="832">
        <v>1</v>
      </c>
      <c r="O399" s="832">
        <v>680</v>
      </c>
      <c r="P399" s="849">
        <v>1</v>
      </c>
      <c r="Q399" s="849">
        <v>685</v>
      </c>
      <c r="R399" s="837">
        <v>0.50367647058823528</v>
      </c>
      <c r="S399" s="850">
        <v>685</v>
      </c>
    </row>
    <row r="400" spans="1:19" ht="14.4" customHeight="1" x14ac:dyDescent="0.3">
      <c r="A400" s="831" t="s">
        <v>4949</v>
      </c>
      <c r="B400" s="832" t="s">
        <v>4950</v>
      </c>
      <c r="C400" s="832" t="s">
        <v>599</v>
      </c>
      <c r="D400" s="832" t="s">
        <v>2090</v>
      </c>
      <c r="E400" s="832" t="s">
        <v>4932</v>
      </c>
      <c r="F400" s="832" t="s">
        <v>5018</v>
      </c>
      <c r="G400" s="832" t="s">
        <v>5019</v>
      </c>
      <c r="H400" s="849">
        <v>92</v>
      </c>
      <c r="I400" s="849">
        <v>3066.65</v>
      </c>
      <c r="J400" s="832">
        <v>0.92928787878787877</v>
      </c>
      <c r="K400" s="832">
        <v>33.333152173913042</v>
      </c>
      <c r="L400" s="849">
        <v>99</v>
      </c>
      <c r="M400" s="849">
        <v>3300</v>
      </c>
      <c r="N400" s="832">
        <v>1</v>
      </c>
      <c r="O400" s="832">
        <v>33.333333333333336</v>
      </c>
      <c r="P400" s="849">
        <v>196</v>
      </c>
      <c r="Q400" s="849">
        <v>6533.33</v>
      </c>
      <c r="R400" s="837">
        <v>1.9797969696969697</v>
      </c>
      <c r="S400" s="850">
        <v>33.333316326530614</v>
      </c>
    </row>
    <row r="401" spans="1:19" ht="14.4" customHeight="1" x14ac:dyDescent="0.3">
      <c r="A401" s="831" t="s">
        <v>4949</v>
      </c>
      <c r="B401" s="832" t="s">
        <v>4950</v>
      </c>
      <c r="C401" s="832" t="s">
        <v>599</v>
      </c>
      <c r="D401" s="832" t="s">
        <v>2090</v>
      </c>
      <c r="E401" s="832" t="s">
        <v>4932</v>
      </c>
      <c r="F401" s="832" t="s">
        <v>5020</v>
      </c>
      <c r="G401" s="832" t="s">
        <v>5021</v>
      </c>
      <c r="H401" s="849">
        <v>1</v>
      </c>
      <c r="I401" s="849">
        <v>980</v>
      </c>
      <c r="J401" s="832"/>
      <c r="K401" s="832">
        <v>980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" customHeight="1" x14ac:dyDescent="0.3">
      <c r="A402" s="831" t="s">
        <v>4949</v>
      </c>
      <c r="B402" s="832" t="s">
        <v>4950</v>
      </c>
      <c r="C402" s="832" t="s">
        <v>599</v>
      </c>
      <c r="D402" s="832" t="s">
        <v>2090</v>
      </c>
      <c r="E402" s="832" t="s">
        <v>4932</v>
      </c>
      <c r="F402" s="832" t="s">
        <v>5022</v>
      </c>
      <c r="G402" s="832" t="s">
        <v>5023</v>
      </c>
      <c r="H402" s="849">
        <v>1</v>
      </c>
      <c r="I402" s="849">
        <v>172</v>
      </c>
      <c r="J402" s="832"/>
      <c r="K402" s="832">
        <v>172</v>
      </c>
      <c r="L402" s="849"/>
      <c r="M402" s="849"/>
      <c r="N402" s="832"/>
      <c r="O402" s="832"/>
      <c r="P402" s="849">
        <v>1</v>
      </c>
      <c r="Q402" s="849">
        <v>175</v>
      </c>
      <c r="R402" s="837"/>
      <c r="S402" s="850">
        <v>175</v>
      </c>
    </row>
    <row r="403" spans="1:19" ht="14.4" customHeight="1" x14ac:dyDescent="0.3">
      <c r="A403" s="831" t="s">
        <v>4949</v>
      </c>
      <c r="B403" s="832" t="s">
        <v>4950</v>
      </c>
      <c r="C403" s="832" t="s">
        <v>599</v>
      </c>
      <c r="D403" s="832" t="s">
        <v>2090</v>
      </c>
      <c r="E403" s="832" t="s">
        <v>4932</v>
      </c>
      <c r="F403" s="832" t="s">
        <v>5024</v>
      </c>
      <c r="G403" s="832" t="s">
        <v>5025</v>
      </c>
      <c r="H403" s="849">
        <v>2</v>
      </c>
      <c r="I403" s="849">
        <v>74</v>
      </c>
      <c r="J403" s="832">
        <v>2</v>
      </c>
      <c r="K403" s="832">
        <v>37</v>
      </c>
      <c r="L403" s="849">
        <v>1</v>
      </c>
      <c r="M403" s="849">
        <v>37</v>
      </c>
      <c r="N403" s="832">
        <v>1</v>
      </c>
      <c r="O403" s="832">
        <v>37</v>
      </c>
      <c r="P403" s="849">
        <v>1</v>
      </c>
      <c r="Q403" s="849">
        <v>38</v>
      </c>
      <c r="R403" s="837">
        <v>1.027027027027027</v>
      </c>
      <c r="S403" s="850">
        <v>38</v>
      </c>
    </row>
    <row r="404" spans="1:19" ht="14.4" customHeight="1" x14ac:dyDescent="0.3">
      <c r="A404" s="831" t="s">
        <v>4949</v>
      </c>
      <c r="B404" s="832" t="s">
        <v>4950</v>
      </c>
      <c r="C404" s="832" t="s">
        <v>599</v>
      </c>
      <c r="D404" s="832" t="s">
        <v>2090</v>
      </c>
      <c r="E404" s="832" t="s">
        <v>4932</v>
      </c>
      <c r="F404" s="832" t="s">
        <v>5026</v>
      </c>
      <c r="G404" s="832" t="s">
        <v>5027</v>
      </c>
      <c r="H404" s="849"/>
      <c r="I404" s="849"/>
      <c r="J404" s="832"/>
      <c r="K404" s="832"/>
      <c r="L404" s="849"/>
      <c r="M404" s="849"/>
      <c r="N404" s="832"/>
      <c r="O404" s="832"/>
      <c r="P404" s="849">
        <v>2</v>
      </c>
      <c r="Q404" s="849">
        <v>118</v>
      </c>
      <c r="R404" s="837"/>
      <c r="S404" s="850">
        <v>59</v>
      </c>
    </row>
    <row r="405" spans="1:19" ht="14.4" customHeight="1" x14ac:dyDescent="0.3">
      <c r="A405" s="831" t="s">
        <v>4949</v>
      </c>
      <c r="B405" s="832" t="s">
        <v>4950</v>
      </c>
      <c r="C405" s="832" t="s">
        <v>599</v>
      </c>
      <c r="D405" s="832" t="s">
        <v>2090</v>
      </c>
      <c r="E405" s="832" t="s">
        <v>4932</v>
      </c>
      <c r="F405" s="832" t="s">
        <v>4936</v>
      </c>
      <c r="G405" s="832" t="s">
        <v>4937</v>
      </c>
      <c r="H405" s="849">
        <v>4</v>
      </c>
      <c r="I405" s="849">
        <v>344</v>
      </c>
      <c r="J405" s="832">
        <v>0.8</v>
      </c>
      <c r="K405" s="832">
        <v>86</v>
      </c>
      <c r="L405" s="849">
        <v>5</v>
      </c>
      <c r="M405" s="849">
        <v>430</v>
      </c>
      <c r="N405" s="832">
        <v>1</v>
      </c>
      <c r="O405" s="832">
        <v>86</v>
      </c>
      <c r="P405" s="849">
        <v>6</v>
      </c>
      <c r="Q405" s="849">
        <v>522</v>
      </c>
      <c r="R405" s="837">
        <v>1.213953488372093</v>
      </c>
      <c r="S405" s="850">
        <v>87</v>
      </c>
    </row>
    <row r="406" spans="1:19" ht="14.4" customHeight="1" x14ac:dyDescent="0.3">
      <c r="A406" s="831" t="s">
        <v>4949</v>
      </c>
      <c r="B406" s="832" t="s">
        <v>4950</v>
      </c>
      <c r="C406" s="832" t="s">
        <v>599</v>
      </c>
      <c r="D406" s="832" t="s">
        <v>2090</v>
      </c>
      <c r="E406" s="832" t="s">
        <v>4932</v>
      </c>
      <c r="F406" s="832" t="s">
        <v>5034</v>
      </c>
      <c r="G406" s="832" t="s">
        <v>5035</v>
      </c>
      <c r="H406" s="849"/>
      <c r="I406" s="849"/>
      <c r="J406" s="832"/>
      <c r="K406" s="832"/>
      <c r="L406" s="849">
        <v>3</v>
      </c>
      <c r="M406" s="849">
        <v>231</v>
      </c>
      <c r="N406" s="832">
        <v>1</v>
      </c>
      <c r="O406" s="832">
        <v>77</v>
      </c>
      <c r="P406" s="849"/>
      <c r="Q406" s="849"/>
      <c r="R406" s="837"/>
      <c r="S406" s="850"/>
    </row>
    <row r="407" spans="1:19" ht="14.4" customHeight="1" x14ac:dyDescent="0.3">
      <c r="A407" s="831" t="s">
        <v>4949</v>
      </c>
      <c r="B407" s="832" t="s">
        <v>4950</v>
      </c>
      <c r="C407" s="832" t="s">
        <v>599</v>
      </c>
      <c r="D407" s="832" t="s">
        <v>2090</v>
      </c>
      <c r="E407" s="832" t="s">
        <v>4932</v>
      </c>
      <c r="F407" s="832" t="s">
        <v>5038</v>
      </c>
      <c r="G407" s="832" t="s">
        <v>5039</v>
      </c>
      <c r="H407" s="849">
        <v>2</v>
      </c>
      <c r="I407" s="849">
        <v>2126</v>
      </c>
      <c r="J407" s="832"/>
      <c r="K407" s="832">
        <v>1063</v>
      </c>
      <c r="L407" s="849"/>
      <c r="M407" s="849"/>
      <c r="N407" s="832"/>
      <c r="O407" s="832"/>
      <c r="P407" s="849">
        <v>1</v>
      </c>
      <c r="Q407" s="849">
        <v>1069</v>
      </c>
      <c r="R407" s="837"/>
      <c r="S407" s="850">
        <v>1069</v>
      </c>
    </row>
    <row r="408" spans="1:19" ht="14.4" customHeight="1" x14ac:dyDescent="0.3">
      <c r="A408" s="831" t="s">
        <v>4949</v>
      </c>
      <c r="B408" s="832" t="s">
        <v>4950</v>
      </c>
      <c r="C408" s="832" t="s">
        <v>599</v>
      </c>
      <c r="D408" s="832" t="s">
        <v>2090</v>
      </c>
      <c r="E408" s="832" t="s">
        <v>4932</v>
      </c>
      <c r="F408" s="832" t="s">
        <v>5042</v>
      </c>
      <c r="G408" s="832" t="s">
        <v>5043</v>
      </c>
      <c r="H408" s="849"/>
      <c r="I408" s="849"/>
      <c r="J408" s="832"/>
      <c r="K408" s="832"/>
      <c r="L408" s="849">
        <v>1</v>
      </c>
      <c r="M408" s="849">
        <v>374</v>
      </c>
      <c r="N408" s="832">
        <v>1</v>
      </c>
      <c r="O408" s="832">
        <v>374</v>
      </c>
      <c r="P408" s="849"/>
      <c r="Q408" s="849"/>
      <c r="R408" s="837"/>
      <c r="S408" s="850"/>
    </row>
    <row r="409" spans="1:19" ht="14.4" customHeight="1" x14ac:dyDescent="0.3">
      <c r="A409" s="831" t="s">
        <v>4949</v>
      </c>
      <c r="B409" s="832" t="s">
        <v>4950</v>
      </c>
      <c r="C409" s="832" t="s">
        <v>599</v>
      </c>
      <c r="D409" s="832" t="s">
        <v>2090</v>
      </c>
      <c r="E409" s="832" t="s">
        <v>4932</v>
      </c>
      <c r="F409" s="832" t="s">
        <v>5046</v>
      </c>
      <c r="G409" s="832" t="s">
        <v>5047</v>
      </c>
      <c r="H409" s="849"/>
      <c r="I409" s="849"/>
      <c r="J409" s="832"/>
      <c r="K409" s="832"/>
      <c r="L409" s="849">
        <v>1</v>
      </c>
      <c r="M409" s="849">
        <v>116</v>
      </c>
      <c r="N409" s="832">
        <v>1</v>
      </c>
      <c r="O409" s="832">
        <v>116</v>
      </c>
      <c r="P409" s="849">
        <v>3</v>
      </c>
      <c r="Q409" s="849">
        <v>348</v>
      </c>
      <c r="R409" s="837">
        <v>3</v>
      </c>
      <c r="S409" s="850">
        <v>116</v>
      </c>
    </row>
    <row r="410" spans="1:19" ht="14.4" customHeight="1" x14ac:dyDescent="0.3">
      <c r="A410" s="831" t="s">
        <v>4949</v>
      </c>
      <c r="B410" s="832" t="s">
        <v>4950</v>
      </c>
      <c r="C410" s="832" t="s">
        <v>599</v>
      </c>
      <c r="D410" s="832" t="s">
        <v>2090</v>
      </c>
      <c r="E410" s="832" t="s">
        <v>4932</v>
      </c>
      <c r="F410" s="832" t="s">
        <v>5050</v>
      </c>
      <c r="G410" s="832" t="s">
        <v>5051</v>
      </c>
      <c r="H410" s="849">
        <v>1</v>
      </c>
      <c r="I410" s="849">
        <v>183</v>
      </c>
      <c r="J410" s="832"/>
      <c r="K410" s="832">
        <v>183</v>
      </c>
      <c r="L410" s="849"/>
      <c r="M410" s="849"/>
      <c r="N410" s="832"/>
      <c r="O410" s="832"/>
      <c r="P410" s="849">
        <v>4</v>
      </c>
      <c r="Q410" s="849">
        <v>1504</v>
      </c>
      <c r="R410" s="837"/>
      <c r="S410" s="850">
        <v>376</v>
      </c>
    </row>
    <row r="411" spans="1:19" ht="14.4" customHeight="1" x14ac:dyDescent="0.3">
      <c r="A411" s="831" t="s">
        <v>4949</v>
      </c>
      <c r="B411" s="832" t="s">
        <v>4950</v>
      </c>
      <c r="C411" s="832" t="s">
        <v>599</v>
      </c>
      <c r="D411" s="832" t="s">
        <v>2090</v>
      </c>
      <c r="E411" s="832" t="s">
        <v>4932</v>
      </c>
      <c r="F411" s="832" t="s">
        <v>5064</v>
      </c>
      <c r="G411" s="832" t="s">
        <v>5065</v>
      </c>
      <c r="H411" s="849"/>
      <c r="I411" s="849"/>
      <c r="J411" s="832"/>
      <c r="K411" s="832"/>
      <c r="L411" s="849">
        <v>1</v>
      </c>
      <c r="M411" s="849">
        <v>181</v>
      </c>
      <c r="N411" s="832">
        <v>1</v>
      </c>
      <c r="O411" s="832">
        <v>181</v>
      </c>
      <c r="P411" s="849"/>
      <c r="Q411" s="849"/>
      <c r="R411" s="837"/>
      <c r="S411" s="850"/>
    </row>
    <row r="412" spans="1:19" ht="14.4" customHeight="1" x14ac:dyDescent="0.3">
      <c r="A412" s="831" t="s">
        <v>4949</v>
      </c>
      <c r="B412" s="832" t="s">
        <v>4950</v>
      </c>
      <c r="C412" s="832" t="s">
        <v>599</v>
      </c>
      <c r="D412" s="832" t="s">
        <v>2090</v>
      </c>
      <c r="E412" s="832" t="s">
        <v>4932</v>
      </c>
      <c r="F412" s="832" t="s">
        <v>5066</v>
      </c>
      <c r="G412" s="832" t="s">
        <v>5067</v>
      </c>
      <c r="H412" s="849">
        <v>1</v>
      </c>
      <c r="I412" s="849">
        <v>948</v>
      </c>
      <c r="J412" s="832">
        <v>0.99894625922023184</v>
      </c>
      <c r="K412" s="832">
        <v>948</v>
      </c>
      <c r="L412" s="849">
        <v>1</v>
      </c>
      <c r="M412" s="849">
        <v>949</v>
      </c>
      <c r="N412" s="832">
        <v>1</v>
      </c>
      <c r="O412" s="832">
        <v>949</v>
      </c>
      <c r="P412" s="849"/>
      <c r="Q412" s="849"/>
      <c r="R412" s="837"/>
      <c r="S412" s="850"/>
    </row>
    <row r="413" spans="1:19" ht="14.4" customHeight="1" x14ac:dyDescent="0.3">
      <c r="A413" s="831" t="s">
        <v>4949</v>
      </c>
      <c r="B413" s="832" t="s">
        <v>4950</v>
      </c>
      <c r="C413" s="832" t="s">
        <v>599</v>
      </c>
      <c r="D413" s="832" t="s">
        <v>2090</v>
      </c>
      <c r="E413" s="832" t="s">
        <v>4932</v>
      </c>
      <c r="F413" s="832" t="s">
        <v>5068</v>
      </c>
      <c r="G413" s="832" t="s">
        <v>5069</v>
      </c>
      <c r="H413" s="849"/>
      <c r="I413" s="849"/>
      <c r="J413" s="832"/>
      <c r="K413" s="832"/>
      <c r="L413" s="849">
        <v>6</v>
      </c>
      <c r="M413" s="849">
        <v>522</v>
      </c>
      <c r="N413" s="832">
        <v>1</v>
      </c>
      <c r="O413" s="832">
        <v>87</v>
      </c>
      <c r="P413" s="849">
        <v>5</v>
      </c>
      <c r="Q413" s="849">
        <v>435</v>
      </c>
      <c r="R413" s="837">
        <v>0.83333333333333337</v>
      </c>
      <c r="S413" s="850">
        <v>87</v>
      </c>
    </row>
    <row r="414" spans="1:19" ht="14.4" customHeight="1" x14ac:dyDescent="0.3">
      <c r="A414" s="831" t="s">
        <v>4949</v>
      </c>
      <c r="B414" s="832" t="s">
        <v>4950</v>
      </c>
      <c r="C414" s="832" t="s">
        <v>599</v>
      </c>
      <c r="D414" s="832" t="s">
        <v>2090</v>
      </c>
      <c r="E414" s="832" t="s">
        <v>4932</v>
      </c>
      <c r="F414" s="832" t="s">
        <v>5072</v>
      </c>
      <c r="G414" s="832" t="s">
        <v>5073</v>
      </c>
      <c r="H414" s="849"/>
      <c r="I414" s="849"/>
      <c r="J414" s="832"/>
      <c r="K414" s="832"/>
      <c r="L414" s="849"/>
      <c r="M414" s="849"/>
      <c r="N414" s="832"/>
      <c r="O414" s="832"/>
      <c r="P414" s="849">
        <v>1</v>
      </c>
      <c r="Q414" s="849">
        <v>99</v>
      </c>
      <c r="R414" s="837"/>
      <c r="S414" s="850">
        <v>99</v>
      </c>
    </row>
    <row r="415" spans="1:19" ht="14.4" customHeight="1" x14ac:dyDescent="0.3">
      <c r="A415" s="831" t="s">
        <v>4949</v>
      </c>
      <c r="B415" s="832" t="s">
        <v>4950</v>
      </c>
      <c r="C415" s="832" t="s">
        <v>599</v>
      </c>
      <c r="D415" s="832" t="s">
        <v>2092</v>
      </c>
      <c r="E415" s="832" t="s">
        <v>4932</v>
      </c>
      <c r="F415" s="832" t="s">
        <v>4984</v>
      </c>
      <c r="G415" s="832" t="s">
        <v>4985</v>
      </c>
      <c r="H415" s="849">
        <v>5</v>
      </c>
      <c r="I415" s="849">
        <v>415</v>
      </c>
      <c r="J415" s="832">
        <v>5</v>
      </c>
      <c r="K415" s="832">
        <v>83</v>
      </c>
      <c r="L415" s="849">
        <v>1</v>
      </c>
      <c r="M415" s="849">
        <v>83</v>
      </c>
      <c r="N415" s="832">
        <v>1</v>
      </c>
      <c r="O415" s="832">
        <v>83</v>
      </c>
      <c r="P415" s="849"/>
      <c r="Q415" s="849"/>
      <c r="R415" s="837"/>
      <c r="S415" s="850"/>
    </row>
    <row r="416" spans="1:19" ht="14.4" customHeight="1" x14ac:dyDescent="0.3">
      <c r="A416" s="831" t="s">
        <v>4949</v>
      </c>
      <c r="B416" s="832" t="s">
        <v>4950</v>
      </c>
      <c r="C416" s="832" t="s">
        <v>599</v>
      </c>
      <c r="D416" s="832" t="s">
        <v>2092</v>
      </c>
      <c r="E416" s="832" t="s">
        <v>4932</v>
      </c>
      <c r="F416" s="832" t="s">
        <v>4947</v>
      </c>
      <c r="G416" s="832" t="s">
        <v>4948</v>
      </c>
      <c r="H416" s="849">
        <v>14</v>
      </c>
      <c r="I416" s="849">
        <v>518</v>
      </c>
      <c r="J416" s="832">
        <v>0.56000000000000005</v>
      </c>
      <c r="K416" s="832">
        <v>37</v>
      </c>
      <c r="L416" s="849">
        <v>25</v>
      </c>
      <c r="M416" s="849">
        <v>925</v>
      </c>
      <c r="N416" s="832">
        <v>1</v>
      </c>
      <c r="O416" s="832">
        <v>37</v>
      </c>
      <c r="P416" s="849">
        <v>21</v>
      </c>
      <c r="Q416" s="849">
        <v>798</v>
      </c>
      <c r="R416" s="837">
        <v>0.86270270270270266</v>
      </c>
      <c r="S416" s="850">
        <v>38</v>
      </c>
    </row>
    <row r="417" spans="1:19" ht="14.4" customHeight="1" x14ac:dyDescent="0.3">
      <c r="A417" s="831" t="s">
        <v>4949</v>
      </c>
      <c r="B417" s="832" t="s">
        <v>4950</v>
      </c>
      <c r="C417" s="832" t="s">
        <v>599</v>
      </c>
      <c r="D417" s="832" t="s">
        <v>2092</v>
      </c>
      <c r="E417" s="832" t="s">
        <v>4932</v>
      </c>
      <c r="F417" s="832" t="s">
        <v>4933</v>
      </c>
      <c r="G417" s="832" t="s">
        <v>4934</v>
      </c>
      <c r="H417" s="849">
        <v>17</v>
      </c>
      <c r="I417" s="849">
        <v>4267</v>
      </c>
      <c r="J417" s="832">
        <v>0.24900793650793651</v>
      </c>
      <c r="K417" s="832">
        <v>251</v>
      </c>
      <c r="L417" s="849">
        <v>68</v>
      </c>
      <c r="M417" s="849">
        <v>17136</v>
      </c>
      <c r="N417" s="832">
        <v>1</v>
      </c>
      <c r="O417" s="832">
        <v>252</v>
      </c>
      <c r="P417" s="849">
        <v>45</v>
      </c>
      <c r="Q417" s="849">
        <v>11430</v>
      </c>
      <c r="R417" s="837">
        <v>0.66701680672268904</v>
      </c>
      <c r="S417" s="850">
        <v>254</v>
      </c>
    </row>
    <row r="418" spans="1:19" ht="14.4" customHeight="1" x14ac:dyDescent="0.3">
      <c r="A418" s="831" t="s">
        <v>4949</v>
      </c>
      <c r="B418" s="832" t="s">
        <v>4950</v>
      </c>
      <c r="C418" s="832" t="s">
        <v>599</v>
      </c>
      <c r="D418" s="832" t="s">
        <v>2092</v>
      </c>
      <c r="E418" s="832" t="s">
        <v>4932</v>
      </c>
      <c r="F418" s="832" t="s">
        <v>5002</v>
      </c>
      <c r="G418" s="832" t="s">
        <v>5003</v>
      </c>
      <c r="H418" s="849">
        <v>43</v>
      </c>
      <c r="I418" s="849">
        <v>5418</v>
      </c>
      <c r="J418" s="832">
        <v>7.1102362204724407</v>
      </c>
      <c r="K418" s="832">
        <v>126</v>
      </c>
      <c r="L418" s="849">
        <v>6</v>
      </c>
      <c r="M418" s="849">
        <v>762</v>
      </c>
      <c r="N418" s="832">
        <v>1</v>
      </c>
      <c r="O418" s="832">
        <v>127</v>
      </c>
      <c r="P418" s="849">
        <v>7</v>
      </c>
      <c r="Q418" s="849">
        <v>882</v>
      </c>
      <c r="R418" s="837">
        <v>1.1574803149606299</v>
      </c>
      <c r="S418" s="850">
        <v>126</v>
      </c>
    </row>
    <row r="419" spans="1:19" ht="14.4" customHeight="1" x14ac:dyDescent="0.3">
      <c r="A419" s="831" t="s">
        <v>4949</v>
      </c>
      <c r="B419" s="832" t="s">
        <v>4950</v>
      </c>
      <c r="C419" s="832" t="s">
        <v>599</v>
      </c>
      <c r="D419" s="832" t="s">
        <v>2092</v>
      </c>
      <c r="E419" s="832" t="s">
        <v>4932</v>
      </c>
      <c r="F419" s="832" t="s">
        <v>5014</v>
      </c>
      <c r="G419" s="832" t="s">
        <v>5015</v>
      </c>
      <c r="H419" s="849">
        <v>6</v>
      </c>
      <c r="I419" s="849">
        <v>4074</v>
      </c>
      <c r="J419" s="832"/>
      <c r="K419" s="832">
        <v>679</v>
      </c>
      <c r="L419" s="849"/>
      <c r="M419" s="849"/>
      <c r="N419" s="832"/>
      <c r="O419" s="832"/>
      <c r="P419" s="849"/>
      <c r="Q419" s="849"/>
      <c r="R419" s="837"/>
      <c r="S419" s="850"/>
    </row>
    <row r="420" spans="1:19" ht="14.4" customHeight="1" x14ac:dyDescent="0.3">
      <c r="A420" s="831" t="s">
        <v>4949</v>
      </c>
      <c r="B420" s="832" t="s">
        <v>4950</v>
      </c>
      <c r="C420" s="832" t="s">
        <v>599</v>
      </c>
      <c r="D420" s="832" t="s">
        <v>2092</v>
      </c>
      <c r="E420" s="832" t="s">
        <v>4932</v>
      </c>
      <c r="F420" s="832" t="s">
        <v>5018</v>
      </c>
      <c r="G420" s="832" t="s">
        <v>5019</v>
      </c>
      <c r="H420" s="849">
        <v>58</v>
      </c>
      <c r="I420" s="849">
        <v>1933.3400000000001</v>
      </c>
      <c r="J420" s="832">
        <v>0.7837886048340672</v>
      </c>
      <c r="K420" s="832">
        <v>33.333448275862068</v>
      </c>
      <c r="L420" s="849">
        <v>74</v>
      </c>
      <c r="M420" s="849">
        <v>2466.66</v>
      </c>
      <c r="N420" s="832">
        <v>1</v>
      </c>
      <c r="O420" s="832">
        <v>33.333243243243238</v>
      </c>
      <c r="P420" s="849">
        <v>51</v>
      </c>
      <c r="Q420" s="849">
        <v>1700</v>
      </c>
      <c r="R420" s="837">
        <v>0.68919105186770779</v>
      </c>
      <c r="S420" s="850">
        <v>33.333333333333336</v>
      </c>
    </row>
    <row r="421" spans="1:19" ht="14.4" customHeight="1" x14ac:dyDescent="0.3">
      <c r="A421" s="831" t="s">
        <v>4949</v>
      </c>
      <c r="B421" s="832" t="s">
        <v>4950</v>
      </c>
      <c r="C421" s="832" t="s">
        <v>599</v>
      </c>
      <c r="D421" s="832" t="s">
        <v>2092</v>
      </c>
      <c r="E421" s="832" t="s">
        <v>4932</v>
      </c>
      <c r="F421" s="832" t="s">
        <v>5024</v>
      </c>
      <c r="G421" s="832" t="s">
        <v>5025</v>
      </c>
      <c r="H421" s="849">
        <v>1</v>
      </c>
      <c r="I421" s="849">
        <v>37</v>
      </c>
      <c r="J421" s="832"/>
      <c r="K421" s="832">
        <v>37</v>
      </c>
      <c r="L421" s="849"/>
      <c r="M421" s="849"/>
      <c r="N421" s="832"/>
      <c r="O421" s="832"/>
      <c r="P421" s="849"/>
      <c r="Q421" s="849"/>
      <c r="R421" s="837"/>
      <c r="S421" s="850"/>
    </row>
    <row r="422" spans="1:19" ht="14.4" customHeight="1" x14ac:dyDescent="0.3">
      <c r="A422" s="831" t="s">
        <v>4949</v>
      </c>
      <c r="B422" s="832" t="s">
        <v>4950</v>
      </c>
      <c r="C422" s="832" t="s">
        <v>599</v>
      </c>
      <c r="D422" s="832" t="s">
        <v>2092</v>
      </c>
      <c r="E422" s="832" t="s">
        <v>4932</v>
      </c>
      <c r="F422" s="832" t="s">
        <v>4936</v>
      </c>
      <c r="G422" s="832" t="s">
        <v>4937</v>
      </c>
      <c r="H422" s="849">
        <v>2</v>
      </c>
      <c r="I422" s="849">
        <v>172</v>
      </c>
      <c r="J422" s="832"/>
      <c r="K422" s="832">
        <v>86</v>
      </c>
      <c r="L422" s="849"/>
      <c r="M422" s="849"/>
      <c r="N422" s="832"/>
      <c r="O422" s="832"/>
      <c r="P422" s="849"/>
      <c r="Q422" s="849"/>
      <c r="R422" s="837"/>
      <c r="S422" s="850"/>
    </row>
    <row r="423" spans="1:19" ht="14.4" customHeight="1" x14ac:dyDescent="0.3">
      <c r="A423" s="831" t="s">
        <v>4949</v>
      </c>
      <c r="B423" s="832" t="s">
        <v>4950</v>
      </c>
      <c r="C423" s="832" t="s">
        <v>599</v>
      </c>
      <c r="D423" s="832" t="s">
        <v>2092</v>
      </c>
      <c r="E423" s="832" t="s">
        <v>4932</v>
      </c>
      <c r="F423" s="832" t="s">
        <v>5046</v>
      </c>
      <c r="G423" s="832" t="s">
        <v>5047</v>
      </c>
      <c r="H423" s="849">
        <v>24</v>
      </c>
      <c r="I423" s="849">
        <v>2784</v>
      </c>
      <c r="J423" s="832">
        <v>1.2</v>
      </c>
      <c r="K423" s="832">
        <v>116</v>
      </c>
      <c r="L423" s="849">
        <v>20</v>
      </c>
      <c r="M423" s="849">
        <v>2320</v>
      </c>
      <c r="N423" s="832">
        <v>1</v>
      </c>
      <c r="O423" s="832">
        <v>116</v>
      </c>
      <c r="P423" s="849">
        <v>26</v>
      </c>
      <c r="Q423" s="849">
        <v>3016</v>
      </c>
      <c r="R423" s="837">
        <v>1.3</v>
      </c>
      <c r="S423" s="850">
        <v>116</v>
      </c>
    </row>
    <row r="424" spans="1:19" ht="14.4" customHeight="1" x14ac:dyDescent="0.3">
      <c r="A424" s="831" t="s">
        <v>4949</v>
      </c>
      <c r="B424" s="832" t="s">
        <v>4950</v>
      </c>
      <c r="C424" s="832" t="s">
        <v>599</v>
      </c>
      <c r="D424" s="832" t="s">
        <v>4924</v>
      </c>
      <c r="E424" s="832" t="s">
        <v>4932</v>
      </c>
      <c r="F424" s="832" t="s">
        <v>4947</v>
      </c>
      <c r="G424" s="832" t="s">
        <v>4948</v>
      </c>
      <c r="H424" s="849">
        <v>6</v>
      </c>
      <c r="I424" s="849">
        <v>222</v>
      </c>
      <c r="J424" s="832"/>
      <c r="K424" s="832">
        <v>37</v>
      </c>
      <c r="L424" s="849"/>
      <c r="M424" s="849"/>
      <c r="N424" s="832"/>
      <c r="O424" s="832"/>
      <c r="P424" s="849"/>
      <c r="Q424" s="849"/>
      <c r="R424" s="837"/>
      <c r="S424" s="850"/>
    </row>
    <row r="425" spans="1:19" ht="14.4" customHeight="1" x14ac:dyDescent="0.3">
      <c r="A425" s="831" t="s">
        <v>4949</v>
      </c>
      <c r="B425" s="832" t="s">
        <v>4950</v>
      </c>
      <c r="C425" s="832" t="s">
        <v>599</v>
      </c>
      <c r="D425" s="832" t="s">
        <v>4924</v>
      </c>
      <c r="E425" s="832" t="s">
        <v>4932</v>
      </c>
      <c r="F425" s="832" t="s">
        <v>5018</v>
      </c>
      <c r="G425" s="832" t="s">
        <v>5019</v>
      </c>
      <c r="H425" s="849">
        <v>1</v>
      </c>
      <c r="I425" s="849">
        <v>33.33</v>
      </c>
      <c r="J425" s="832"/>
      <c r="K425" s="832">
        <v>33.33</v>
      </c>
      <c r="L425" s="849"/>
      <c r="M425" s="849"/>
      <c r="N425" s="832"/>
      <c r="O425" s="832"/>
      <c r="P425" s="849"/>
      <c r="Q425" s="849"/>
      <c r="R425" s="837"/>
      <c r="S425" s="850"/>
    </row>
    <row r="426" spans="1:19" ht="14.4" customHeight="1" x14ac:dyDescent="0.3">
      <c r="A426" s="831" t="s">
        <v>4949</v>
      </c>
      <c r="B426" s="832" t="s">
        <v>4950</v>
      </c>
      <c r="C426" s="832" t="s">
        <v>599</v>
      </c>
      <c r="D426" s="832" t="s">
        <v>4924</v>
      </c>
      <c r="E426" s="832" t="s">
        <v>4932</v>
      </c>
      <c r="F426" s="832" t="s">
        <v>5042</v>
      </c>
      <c r="G426" s="832" t="s">
        <v>5043</v>
      </c>
      <c r="H426" s="849">
        <v>1</v>
      </c>
      <c r="I426" s="849">
        <v>373</v>
      </c>
      <c r="J426" s="832"/>
      <c r="K426" s="832">
        <v>373</v>
      </c>
      <c r="L426" s="849"/>
      <c r="M426" s="849"/>
      <c r="N426" s="832"/>
      <c r="O426" s="832"/>
      <c r="P426" s="849"/>
      <c r="Q426" s="849"/>
      <c r="R426" s="837"/>
      <c r="S426" s="850"/>
    </row>
    <row r="427" spans="1:19" ht="14.4" customHeight="1" x14ac:dyDescent="0.3">
      <c r="A427" s="831" t="s">
        <v>4949</v>
      </c>
      <c r="B427" s="832" t="s">
        <v>4950</v>
      </c>
      <c r="C427" s="832" t="s">
        <v>599</v>
      </c>
      <c r="D427" s="832" t="s">
        <v>4925</v>
      </c>
      <c r="E427" s="832" t="s">
        <v>4932</v>
      </c>
      <c r="F427" s="832" t="s">
        <v>4947</v>
      </c>
      <c r="G427" s="832" t="s">
        <v>4948</v>
      </c>
      <c r="H427" s="849">
        <v>2</v>
      </c>
      <c r="I427" s="849">
        <v>74</v>
      </c>
      <c r="J427" s="832"/>
      <c r="K427" s="832">
        <v>37</v>
      </c>
      <c r="L427" s="849"/>
      <c r="M427" s="849"/>
      <c r="N427" s="832"/>
      <c r="O427" s="832"/>
      <c r="P427" s="849"/>
      <c r="Q427" s="849"/>
      <c r="R427" s="837"/>
      <c r="S427" s="850"/>
    </row>
    <row r="428" spans="1:19" ht="14.4" customHeight="1" x14ac:dyDescent="0.3">
      <c r="A428" s="831" t="s">
        <v>4949</v>
      </c>
      <c r="B428" s="832" t="s">
        <v>4950</v>
      </c>
      <c r="C428" s="832" t="s">
        <v>599</v>
      </c>
      <c r="D428" s="832" t="s">
        <v>4926</v>
      </c>
      <c r="E428" s="832" t="s">
        <v>4932</v>
      </c>
      <c r="F428" s="832" t="s">
        <v>4947</v>
      </c>
      <c r="G428" s="832" t="s">
        <v>4948</v>
      </c>
      <c r="H428" s="849">
        <v>8</v>
      </c>
      <c r="I428" s="849">
        <v>296</v>
      </c>
      <c r="J428" s="832">
        <v>3.0651340996168581E-2</v>
      </c>
      <c r="K428" s="832">
        <v>37</v>
      </c>
      <c r="L428" s="849">
        <v>261</v>
      </c>
      <c r="M428" s="849">
        <v>9657</v>
      </c>
      <c r="N428" s="832">
        <v>1</v>
      </c>
      <c r="O428" s="832">
        <v>37</v>
      </c>
      <c r="P428" s="849"/>
      <c r="Q428" s="849"/>
      <c r="R428" s="837"/>
      <c r="S428" s="850"/>
    </row>
    <row r="429" spans="1:19" ht="14.4" customHeight="1" x14ac:dyDescent="0.3">
      <c r="A429" s="831" t="s">
        <v>4949</v>
      </c>
      <c r="B429" s="832" t="s">
        <v>4950</v>
      </c>
      <c r="C429" s="832" t="s">
        <v>599</v>
      </c>
      <c r="D429" s="832" t="s">
        <v>4926</v>
      </c>
      <c r="E429" s="832" t="s">
        <v>4932</v>
      </c>
      <c r="F429" s="832" t="s">
        <v>4933</v>
      </c>
      <c r="G429" s="832" t="s">
        <v>4934</v>
      </c>
      <c r="H429" s="849">
        <v>419</v>
      </c>
      <c r="I429" s="849">
        <v>105169</v>
      </c>
      <c r="J429" s="832">
        <v>1.5572287372660507</v>
      </c>
      <c r="K429" s="832">
        <v>251</v>
      </c>
      <c r="L429" s="849">
        <v>268</v>
      </c>
      <c r="M429" s="849">
        <v>67536</v>
      </c>
      <c r="N429" s="832">
        <v>1</v>
      </c>
      <c r="O429" s="832">
        <v>252</v>
      </c>
      <c r="P429" s="849"/>
      <c r="Q429" s="849"/>
      <c r="R429" s="837"/>
      <c r="S429" s="850"/>
    </row>
    <row r="430" spans="1:19" ht="14.4" customHeight="1" x14ac:dyDescent="0.3">
      <c r="A430" s="831" t="s">
        <v>4949</v>
      </c>
      <c r="B430" s="832" t="s">
        <v>4950</v>
      </c>
      <c r="C430" s="832" t="s">
        <v>599</v>
      </c>
      <c r="D430" s="832" t="s">
        <v>4926</v>
      </c>
      <c r="E430" s="832" t="s">
        <v>4932</v>
      </c>
      <c r="F430" s="832" t="s">
        <v>5002</v>
      </c>
      <c r="G430" s="832" t="s">
        <v>5003</v>
      </c>
      <c r="H430" s="849">
        <v>10</v>
      </c>
      <c r="I430" s="849">
        <v>1260</v>
      </c>
      <c r="J430" s="832"/>
      <c r="K430" s="832">
        <v>126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" customHeight="1" x14ac:dyDescent="0.3">
      <c r="A431" s="831" t="s">
        <v>4949</v>
      </c>
      <c r="B431" s="832" t="s">
        <v>4950</v>
      </c>
      <c r="C431" s="832" t="s">
        <v>599</v>
      </c>
      <c r="D431" s="832" t="s">
        <v>4926</v>
      </c>
      <c r="E431" s="832" t="s">
        <v>4932</v>
      </c>
      <c r="F431" s="832" t="s">
        <v>5018</v>
      </c>
      <c r="G431" s="832" t="s">
        <v>5019</v>
      </c>
      <c r="H431" s="849">
        <v>421</v>
      </c>
      <c r="I431" s="849">
        <v>14033.34</v>
      </c>
      <c r="J431" s="832">
        <v>1.5946995394312948</v>
      </c>
      <c r="K431" s="832">
        <v>33.33334916864608</v>
      </c>
      <c r="L431" s="849">
        <v>264</v>
      </c>
      <c r="M431" s="849">
        <v>8799.99</v>
      </c>
      <c r="N431" s="832">
        <v>1</v>
      </c>
      <c r="O431" s="832">
        <v>33.333295454545457</v>
      </c>
      <c r="P431" s="849"/>
      <c r="Q431" s="849"/>
      <c r="R431" s="837"/>
      <c r="S431" s="850"/>
    </row>
    <row r="432" spans="1:19" ht="14.4" customHeight="1" x14ac:dyDescent="0.3">
      <c r="A432" s="831" t="s">
        <v>4949</v>
      </c>
      <c r="B432" s="832" t="s">
        <v>4950</v>
      </c>
      <c r="C432" s="832" t="s">
        <v>599</v>
      </c>
      <c r="D432" s="832" t="s">
        <v>4926</v>
      </c>
      <c r="E432" s="832" t="s">
        <v>4932</v>
      </c>
      <c r="F432" s="832" t="s">
        <v>4936</v>
      </c>
      <c r="G432" s="832" t="s">
        <v>4937</v>
      </c>
      <c r="H432" s="849"/>
      <c r="I432" s="849"/>
      <c r="J432" s="832"/>
      <c r="K432" s="832"/>
      <c r="L432" s="849">
        <v>1</v>
      </c>
      <c r="M432" s="849">
        <v>86</v>
      </c>
      <c r="N432" s="832">
        <v>1</v>
      </c>
      <c r="O432" s="832">
        <v>86</v>
      </c>
      <c r="P432" s="849"/>
      <c r="Q432" s="849"/>
      <c r="R432" s="837"/>
      <c r="S432" s="850"/>
    </row>
    <row r="433" spans="1:19" ht="14.4" customHeight="1" x14ac:dyDescent="0.3">
      <c r="A433" s="831" t="s">
        <v>4949</v>
      </c>
      <c r="B433" s="832" t="s">
        <v>4950</v>
      </c>
      <c r="C433" s="832" t="s">
        <v>599</v>
      </c>
      <c r="D433" s="832" t="s">
        <v>4926</v>
      </c>
      <c r="E433" s="832" t="s">
        <v>4932</v>
      </c>
      <c r="F433" s="832" t="s">
        <v>5044</v>
      </c>
      <c r="G433" s="832" t="s">
        <v>5045</v>
      </c>
      <c r="H433" s="849"/>
      <c r="I433" s="849"/>
      <c r="J433" s="832"/>
      <c r="K433" s="832"/>
      <c r="L433" s="849">
        <v>1</v>
      </c>
      <c r="M433" s="849">
        <v>59</v>
      </c>
      <c r="N433" s="832">
        <v>1</v>
      </c>
      <c r="O433" s="832">
        <v>59</v>
      </c>
      <c r="P433" s="849"/>
      <c r="Q433" s="849"/>
      <c r="R433" s="837"/>
      <c r="S433" s="850"/>
    </row>
    <row r="434" spans="1:19" ht="14.4" customHeight="1" x14ac:dyDescent="0.3">
      <c r="A434" s="831" t="s">
        <v>4949</v>
      </c>
      <c r="B434" s="832" t="s">
        <v>4950</v>
      </c>
      <c r="C434" s="832" t="s">
        <v>599</v>
      </c>
      <c r="D434" s="832" t="s">
        <v>4926</v>
      </c>
      <c r="E434" s="832" t="s">
        <v>4932</v>
      </c>
      <c r="F434" s="832" t="s">
        <v>5046</v>
      </c>
      <c r="G434" s="832" t="s">
        <v>5047</v>
      </c>
      <c r="H434" s="849">
        <v>11</v>
      </c>
      <c r="I434" s="849">
        <v>1276</v>
      </c>
      <c r="J434" s="832"/>
      <c r="K434" s="832">
        <v>116</v>
      </c>
      <c r="L434" s="849"/>
      <c r="M434" s="849"/>
      <c r="N434" s="832"/>
      <c r="O434" s="832"/>
      <c r="P434" s="849"/>
      <c r="Q434" s="849"/>
      <c r="R434" s="837"/>
      <c r="S434" s="850"/>
    </row>
    <row r="435" spans="1:19" ht="14.4" customHeight="1" x14ac:dyDescent="0.3">
      <c r="A435" s="831" t="s">
        <v>4949</v>
      </c>
      <c r="B435" s="832" t="s">
        <v>4950</v>
      </c>
      <c r="C435" s="832" t="s">
        <v>599</v>
      </c>
      <c r="D435" s="832" t="s">
        <v>4926</v>
      </c>
      <c r="E435" s="832" t="s">
        <v>4932</v>
      </c>
      <c r="F435" s="832" t="s">
        <v>5050</v>
      </c>
      <c r="G435" s="832" t="s">
        <v>5051</v>
      </c>
      <c r="H435" s="849"/>
      <c r="I435" s="849"/>
      <c r="J435" s="832"/>
      <c r="K435" s="832"/>
      <c r="L435" s="849">
        <v>1</v>
      </c>
      <c r="M435" s="849">
        <v>375</v>
      </c>
      <c r="N435" s="832">
        <v>1</v>
      </c>
      <c r="O435" s="832">
        <v>375</v>
      </c>
      <c r="P435" s="849"/>
      <c r="Q435" s="849"/>
      <c r="R435" s="837"/>
      <c r="S435" s="850"/>
    </row>
    <row r="436" spans="1:19" ht="14.4" customHeight="1" x14ac:dyDescent="0.3">
      <c r="A436" s="831" t="s">
        <v>4949</v>
      </c>
      <c r="B436" s="832" t="s">
        <v>4950</v>
      </c>
      <c r="C436" s="832" t="s">
        <v>599</v>
      </c>
      <c r="D436" s="832" t="s">
        <v>2096</v>
      </c>
      <c r="E436" s="832" t="s">
        <v>4951</v>
      </c>
      <c r="F436" s="832" t="s">
        <v>4955</v>
      </c>
      <c r="G436" s="832" t="s">
        <v>3936</v>
      </c>
      <c r="H436" s="849"/>
      <c r="I436" s="849"/>
      <c r="J436" s="832"/>
      <c r="K436" s="832"/>
      <c r="L436" s="849"/>
      <c r="M436" s="849"/>
      <c r="N436" s="832"/>
      <c r="O436" s="832"/>
      <c r="P436" s="849">
        <v>0.30000000000000004</v>
      </c>
      <c r="Q436" s="849">
        <v>20.91</v>
      </c>
      <c r="R436" s="837"/>
      <c r="S436" s="850">
        <v>69.699999999999989</v>
      </c>
    </row>
    <row r="437" spans="1:19" ht="14.4" customHeight="1" x14ac:dyDescent="0.3">
      <c r="A437" s="831" t="s">
        <v>4949</v>
      </c>
      <c r="B437" s="832" t="s">
        <v>4950</v>
      </c>
      <c r="C437" s="832" t="s">
        <v>599</v>
      </c>
      <c r="D437" s="832" t="s">
        <v>2096</v>
      </c>
      <c r="E437" s="832" t="s">
        <v>4932</v>
      </c>
      <c r="F437" s="832" t="s">
        <v>4984</v>
      </c>
      <c r="G437" s="832" t="s">
        <v>4985</v>
      </c>
      <c r="H437" s="849">
        <v>7</v>
      </c>
      <c r="I437" s="849">
        <v>581</v>
      </c>
      <c r="J437" s="832"/>
      <c r="K437" s="832">
        <v>83</v>
      </c>
      <c r="L437" s="849"/>
      <c r="M437" s="849"/>
      <c r="N437" s="832"/>
      <c r="O437" s="832"/>
      <c r="P437" s="849">
        <v>28</v>
      </c>
      <c r="Q437" s="849">
        <v>2352</v>
      </c>
      <c r="R437" s="837"/>
      <c r="S437" s="850">
        <v>84</v>
      </c>
    </row>
    <row r="438" spans="1:19" ht="14.4" customHeight="1" x14ac:dyDescent="0.3">
      <c r="A438" s="831" t="s">
        <v>4949</v>
      </c>
      <c r="B438" s="832" t="s">
        <v>4950</v>
      </c>
      <c r="C438" s="832" t="s">
        <v>599</v>
      </c>
      <c r="D438" s="832" t="s">
        <v>2096</v>
      </c>
      <c r="E438" s="832" t="s">
        <v>4932</v>
      </c>
      <c r="F438" s="832" t="s">
        <v>4947</v>
      </c>
      <c r="G438" s="832" t="s">
        <v>4948</v>
      </c>
      <c r="H438" s="849">
        <v>8</v>
      </c>
      <c r="I438" s="849">
        <v>296</v>
      </c>
      <c r="J438" s="832">
        <v>0.44444444444444442</v>
      </c>
      <c r="K438" s="832">
        <v>37</v>
      </c>
      <c r="L438" s="849">
        <v>18</v>
      </c>
      <c r="M438" s="849">
        <v>666</v>
      </c>
      <c r="N438" s="832">
        <v>1</v>
      </c>
      <c r="O438" s="832">
        <v>37</v>
      </c>
      <c r="P438" s="849">
        <v>162</v>
      </c>
      <c r="Q438" s="849">
        <v>6156</v>
      </c>
      <c r="R438" s="837">
        <v>9.2432432432432439</v>
      </c>
      <c r="S438" s="850">
        <v>38</v>
      </c>
    </row>
    <row r="439" spans="1:19" ht="14.4" customHeight="1" x14ac:dyDescent="0.3">
      <c r="A439" s="831" t="s">
        <v>4949</v>
      </c>
      <c r="B439" s="832" t="s">
        <v>4950</v>
      </c>
      <c r="C439" s="832" t="s">
        <v>599</v>
      </c>
      <c r="D439" s="832" t="s">
        <v>2096</v>
      </c>
      <c r="E439" s="832" t="s">
        <v>4932</v>
      </c>
      <c r="F439" s="832" t="s">
        <v>4933</v>
      </c>
      <c r="G439" s="832" t="s">
        <v>4934</v>
      </c>
      <c r="H439" s="849">
        <v>89</v>
      </c>
      <c r="I439" s="849">
        <v>22339</v>
      </c>
      <c r="J439" s="832">
        <v>0.2841244403744404</v>
      </c>
      <c r="K439" s="832">
        <v>251</v>
      </c>
      <c r="L439" s="849">
        <v>312</v>
      </c>
      <c r="M439" s="849">
        <v>78624</v>
      </c>
      <c r="N439" s="832">
        <v>1</v>
      </c>
      <c r="O439" s="832">
        <v>252</v>
      </c>
      <c r="P439" s="849">
        <v>354</v>
      </c>
      <c r="Q439" s="849">
        <v>89916</v>
      </c>
      <c r="R439" s="837">
        <v>1.1436202686202686</v>
      </c>
      <c r="S439" s="850">
        <v>254</v>
      </c>
    </row>
    <row r="440" spans="1:19" ht="14.4" customHeight="1" x14ac:dyDescent="0.3">
      <c r="A440" s="831" t="s">
        <v>4949</v>
      </c>
      <c r="B440" s="832" t="s">
        <v>4950</v>
      </c>
      <c r="C440" s="832" t="s">
        <v>599</v>
      </c>
      <c r="D440" s="832" t="s">
        <v>2096</v>
      </c>
      <c r="E440" s="832" t="s">
        <v>4932</v>
      </c>
      <c r="F440" s="832" t="s">
        <v>5002</v>
      </c>
      <c r="G440" s="832" t="s">
        <v>5003</v>
      </c>
      <c r="H440" s="849">
        <v>25</v>
      </c>
      <c r="I440" s="849">
        <v>3150</v>
      </c>
      <c r="J440" s="832">
        <v>12.401574803149606</v>
      </c>
      <c r="K440" s="832">
        <v>126</v>
      </c>
      <c r="L440" s="849">
        <v>2</v>
      </c>
      <c r="M440" s="849">
        <v>254</v>
      </c>
      <c r="N440" s="832">
        <v>1</v>
      </c>
      <c r="O440" s="832">
        <v>127</v>
      </c>
      <c r="P440" s="849">
        <v>19</v>
      </c>
      <c r="Q440" s="849">
        <v>2394</v>
      </c>
      <c r="R440" s="837">
        <v>9.4251968503937</v>
      </c>
      <c r="S440" s="850">
        <v>126</v>
      </c>
    </row>
    <row r="441" spans="1:19" ht="14.4" customHeight="1" x14ac:dyDescent="0.3">
      <c r="A441" s="831" t="s">
        <v>4949</v>
      </c>
      <c r="B441" s="832" t="s">
        <v>4950</v>
      </c>
      <c r="C441" s="832" t="s">
        <v>599</v>
      </c>
      <c r="D441" s="832" t="s">
        <v>2096</v>
      </c>
      <c r="E441" s="832" t="s">
        <v>4932</v>
      </c>
      <c r="F441" s="832" t="s">
        <v>5008</v>
      </c>
      <c r="G441" s="832" t="s">
        <v>5009</v>
      </c>
      <c r="H441" s="849">
        <v>3</v>
      </c>
      <c r="I441" s="849">
        <v>597</v>
      </c>
      <c r="J441" s="832"/>
      <c r="K441" s="832">
        <v>199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" customHeight="1" x14ac:dyDescent="0.3">
      <c r="A442" s="831" t="s">
        <v>4949</v>
      </c>
      <c r="B442" s="832" t="s">
        <v>4950</v>
      </c>
      <c r="C442" s="832" t="s">
        <v>599</v>
      </c>
      <c r="D442" s="832" t="s">
        <v>2096</v>
      </c>
      <c r="E442" s="832" t="s">
        <v>4932</v>
      </c>
      <c r="F442" s="832" t="s">
        <v>5014</v>
      </c>
      <c r="G442" s="832" t="s">
        <v>5015</v>
      </c>
      <c r="H442" s="849"/>
      <c r="I442" s="849"/>
      <c r="J442" s="832"/>
      <c r="K442" s="832"/>
      <c r="L442" s="849">
        <v>1</v>
      </c>
      <c r="M442" s="849">
        <v>680</v>
      </c>
      <c r="N442" s="832">
        <v>1</v>
      </c>
      <c r="O442" s="832">
        <v>680</v>
      </c>
      <c r="P442" s="849">
        <v>2</v>
      </c>
      <c r="Q442" s="849">
        <v>1370</v>
      </c>
      <c r="R442" s="837">
        <v>2.0147058823529411</v>
      </c>
      <c r="S442" s="850">
        <v>685</v>
      </c>
    </row>
    <row r="443" spans="1:19" ht="14.4" customHeight="1" x14ac:dyDescent="0.3">
      <c r="A443" s="831" t="s">
        <v>4949</v>
      </c>
      <c r="B443" s="832" t="s">
        <v>4950</v>
      </c>
      <c r="C443" s="832" t="s">
        <v>599</v>
      </c>
      <c r="D443" s="832" t="s">
        <v>2096</v>
      </c>
      <c r="E443" s="832" t="s">
        <v>4932</v>
      </c>
      <c r="F443" s="832" t="s">
        <v>5018</v>
      </c>
      <c r="G443" s="832" t="s">
        <v>5019</v>
      </c>
      <c r="H443" s="849">
        <v>113</v>
      </c>
      <c r="I443" s="849">
        <v>3766.67</v>
      </c>
      <c r="J443" s="832">
        <v>0.3633446066524802</v>
      </c>
      <c r="K443" s="832">
        <v>33.333362831858409</v>
      </c>
      <c r="L443" s="849">
        <v>311</v>
      </c>
      <c r="M443" s="849">
        <v>10366.66</v>
      </c>
      <c r="N443" s="832">
        <v>1</v>
      </c>
      <c r="O443" s="832">
        <v>33.333311897106107</v>
      </c>
      <c r="P443" s="849">
        <v>370</v>
      </c>
      <c r="Q443" s="849">
        <v>12333.33</v>
      </c>
      <c r="R443" s="837">
        <v>1.1897110544765623</v>
      </c>
      <c r="S443" s="850">
        <v>33.333324324324323</v>
      </c>
    </row>
    <row r="444" spans="1:19" ht="14.4" customHeight="1" x14ac:dyDescent="0.3">
      <c r="A444" s="831" t="s">
        <v>4949</v>
      </c>
      <c r="B444" s="832" t="s">
        <v>4950</v>
      </c>
      <c r="C444" s="832" t="s">
        <v>599</v>
      </c>
      <c r="D444" s="832" t="s">
        <v>2096</v>
      </c>
      <c r="E444" s="832" t="s">
        <v>4932</v>
      </c>
      <c r="F444" s="832" t="s">
        <v>4936</v>
      </c>
      <c r="G444" s="832" t="s">
        <v>4937</v>
      </c>
      <c r="H444" s="849"/>
      <c r="I444" s="849"/>
      <c r="J444" s="832"/>
      <c r="K444" s="832"/>
      <c r="L444" s="849">
        <v>1</v>
      </c>
      <c r="M444" s="849">
        <v>86</v>
      </c>
      <c r="N444" s="832">
        <v>1</v>
      </c>
      <c r="O444" s="832">
        <v>86</v>
      </c>
      <c r="P444" s="849">
        <v>4</v>
      </c>
      <c r="Q444" s="849">
        <v>348</v>
      </c>
      <c r="R444" s="837">
        <v>4.0465116279069768</v>
      </c>
      <c r="S444" s="850">
        <v>87</v>
      </c>
    </row>
    <row r="445" spans="1:19" ht="14.4" customHeight="1" x14ac:dyDescent="0.3">
      <c r="A445" s="831" t="s">
        <v>4949</v>
      </c>
      <c r="B445" s="832" t="s">
        <v>4950</v>
      </c>
      <c r="C445" s="832" t="s">
        <v>599</v>
      </c>
      <c r="D445" s="832" t="s">
        <v>2096</v>
      </c>
      <c r="E445" s="832" t="s">
        <v>4932</v>
      </c>
      <c r="F445" s="832" t="s">
        <v>5038</v>
      </c>
      <c r="G445" s="832" t="s">
        <v>5039</v>
      </c>
      <c r="H445" s="849"/>
      <c r="I445" s="849"/>
      <c r="J445" s="832"/>
      <c r="K445" s="832"/>
      <c r="L445" s="849"/>
      <c r="M445" s="849"/>
      <c r="N445" s="832"/>
      <c r="O445" s="832"/>
      <c r="P445" s="849">
        <v>1</v>
      </c>
      <c r="Q445" s="849">
        <v>1069</v>
      </c>
      <c r="R445" s="837"/>
      <c r="S445" s="850">
        <v>1069</v>
      </c>
    </row>
    <row r="446" spans="1:19" ht="14.4" customHeight="1" x14ac:dyDescent="0.3">
      <c r="A446" s="831" t="s">
        <v>4949</v>
      </c>
      <c r="B446" s="832" t="s">
        <v>4950</v>
      </c>
      <c r="C446" s="832" t="s">
        <v>599</v>
      </c>
      <c r="D446" s="832" t="s">
        <v>2096</v>
      </c>
      <c r="E446" s="832" t="s">
        <v>4932</v>
      </c>
      <c r="F446" s="832" t="s">
        <v>5042</v>
      </c>
      <c r="G446" s="832" t="s">
        <v>5043</v>
      </c>
      <c r="H446" s="849"/>
      <c r="I446" s="849"/>
      <c r="J446" s="832"/>
      <c r="K446" s="832"/>
      <c r="L446" s="849">
        <v>1</v>
      </c>
      <c r="M446" s="849">
        <v>374</v>
      </c>
      <c r="N446" s="832">
        <v>1</v>
      </c>
      <c r="O446" s="832">
        <v>374</v>
      </c>
      <c r="P446" s="849">
        <v>2</v>
      </c>
      <c r="Q446" s="849">
        <v>752</v>
      </c>
      <c r="R446" s="837">
        <v>2.0106951871657754</v>
      </c>
      <c r="S446" s="850">
        <v>376</v>
      </c>
    </row>
    <row r="447" spans="1:19" ht="14.4" customHeight="1" x14ac:dyDescent="0.3">
      <c r="A447" s="831" t="s">
        <v>4949</v>
      </c>
      <c r="B447" s="832" t="s">
        <v>4950</v>
      </c>
      <c r="C447" s="832" t="s">
        <v>599</v>
      </c>
      <c r="D447" s="832" t="s">
        <v>2096</v>
      </c>
      <c r="E447" s="832" t="s">
        <v>4932</v>
      </c>
      <c r="F447" s="832" t="s">
        <v>5046</v>
      </c>
      <c r="G447" s="832" t="s">
        <v>5047</v>
      </c>
      <c r="H447" s="849">
        <v>52</v>
      </c>
      <c r="I447" s="849">
        <v>6032</v>
      </c>
      <c r="J447" s="832">
        <v>0.5977011494252874</v>
      </c>
      <c r="K447" s="832">
        <v>116</v>
      </c>
      <c r="L447" s="849">
        <v>87</v>
      </c>
      <c r="M447" s="849">
        <v>10092</v>
      </c>
      <c r="N447" s="832">
        <v>1</v>
      </c>
      <c r="O447" s="832">
        <v>116</v>
      </c>
      <c r="P447" s="849">
        <v>100</v>
      </c>
      <c r="Q447" s="849">
        <v>11600</v>
      </c>
      <c r="R447" s="837">
        <v>1.1494252873563218</v>
      </c>
      <c r="S447" s="850">
        <v>116</v>
      </c>
    </row>
    <row r="448" spans="1:19" ht="14.4" customHeight="1" x14ac:dyDescent="0.3">
      <c r="A448" s="831" t="s">
        <v>4949</v>
      </c>
      <c r="B448" s="832" t="s">
        <v>4950</v>
      </c>
      <c r="C448" s="832" t="s">
        <v>599</v>
      </c>
      <c r="D448" s="832" t="s">
        <v>2098</v>
      </c>
      <c r="E448" s="832" t="s">
        <v>4951</v>
      </c>
      <c r="F448" s="832" t="s">
        <v>4955</v>
      </c>
      <c r="G448" s="832" t="s">
        <v>3936</v>
      </c>
      <c r="H448" s="849"/>
      <c r="I448" s="849"/>
      <c r="J448" s="832"/>
      <c r="K448" s="832"/>
      <c r="L448" s="849">
        <v>0.2</v>
      </c>
      <c r="M448" s="849">
        <v>13.94</v>
      </c>
      <c r="N448" s="832">
        <v>1</v>
      </c>
      <c r="O448" s="832">
        <v>69.699999999999989</v>
      </c>
      <c r="P448" s="849">
        <v>0.1</v>
      </c>
      <c r="Q448" s="849">
        <v>6.97</v>
      </c>
      <c r="R448" s="837">
        <v>0.5</v>
      </c>
      <c r="S448" s="850">
        <v>69.699999999999989</v>
      </c>
    </row>
    <row r="449" spans="1:19" ht="14.4" customHeight="1" x14ac:dyDescent="0.3">
      <c r="A449" s="831" t="s">
        <v>4949</v>
      </c>
      <c r="B449" s="832" t="s">
        <v>4950</v>
      </c>
      <c r="C449" s="832" t="s">
        <v>599</v>
      </c>
      <c r="D449" s="832" t="s">
        <v>2098</v>
      </c>
      <c r="E449" s="832" t="s">
        <v>4932</v>
      </c>
      <c r="F449" s="832" t="s">
        <v>4947</v>
      </c>
      <c r="G449" s="832" t="s">
        <v>4948</v>
      </c>
      <c r="H449" s="849"/>
      <c r="I449" s="849"/>
      <c r="J449" s="832"/>
      <c r="K449" s="832"/>
      <c r="L449" s="849">
        <v>2</v>
      </c>
      <c r="M449" s="849">
        <v>74</v>
      </c>
      <c r="N449" s="832">
        <v>1</v>
      </c>
      <c r="O449" s="832">
        <v>37</v>
      </c>
      <c r="P449" s="849">
        <v>1</v>
      </c>
      <c r="Q449" s="849">
        <v>38</v>
      </c>
      <c r="R449" s="837">
        <v>0.51351351351351349</v>
      </c>
      <c r="S449" s="850">
        <v>38</v>
      </c>
    </row>
    <row r="450" spans="1:19" ht="14.4" customHeight="1" x14ac:dyDescent="0.3">
      <c r="A450" s="831" t="s">
        <v>4949</v>
      </c>
      <c r="B450" s="832" t="s">
        <v>4950</v>
      </c>
      <c r="C450" s="832" t="s">
        <v>599</v>
      </c>
      <c r="D450" s="832" t="s">
        <v>2098</v>
      </c>
      <c r="E450" s="832" t="s">
        <v>4932</v>
      </c>
      <c r="F450" s="832" t="s">
        <v>4986</v>
      </c>
      <c r="G450" s="832" t="s">
        <v>4987</v>
      </c>
      <c r="H450" s="849">
        <v>37</v>
      </c>
      <c r="I450" s="849">
        <v>370</v>
      </c>
      <c r="J450" s="832">
        <v>1.9473684210526316</v>
      </c>
      <c r="K450" s="832">
        <v>10</v>
      </c>
      <c r="L450" s="849">
        <v>19</v>
      </c>
      <c r="M450" s="849">
        <v>190</v>
      </c>
      <c r="N450" s="832">
        <v>1</v>
      </c>
      <c r="O450" s="832">
        <v>10</v>
      </c>
      <c r="P450" s="849">
        <v>1</v>
      </c>
      <c r="Q450" s="849">
        <v>10</v>
      </c>
      <c r="R450" s="837">
        <v>5.2631578947368418E-2</v>
      </c>
      <c r="S450" s="850">
        <v>10</v>
      </c>
    </row>
    <row r="451" spans="1:19" ht="14.4" customHeight="1" x14ac:dyDescent="0.3">
      <c r="A451" s="831" t="s">
        <v>4949</v>
      </c>
      <c r="B451" s="832" t="s">
        <v>4950</v>
      </c>
      <c r="C451" s="832" t="s">
        <v>599</v>
      </c>
      <c r="D451" s="832" t="s">
        <v>2098</v>
      </c>
      <c r="E451" s="832" t="s">
        <v>4932</v>
      </c>
      <c r="F451" s="832" t="s">
        <v>4994</v>
      </c>
      <c r="G451" s="832" t="s">
        <v>4995</v>
      </c>
      <c r="H451" s="849">
        <v>7</v>
      </c>
      <c r="I451" s="849">
        <v>4410</v>
      </c>
      <c r="J451" s="832">
        <v>0.53760819212483235</v>
      </c>
      <c r="K451" s="832">
        <v>630</v>
      </c>
      <c r="L451" s="849">
        <v>13</v>
      </c>
      <c r="M451" s="849">
        <v>8203</v>
      </c>
      <c r="N451" s="832">
        <v>1</v>
      </c>
      <c r="O451" s="832">
        <v>631</v>
      </c>
      <c r="P451" s="849"/>
      <c r="Q451" s="849"/>
      <c r="R451" s="837"/>
      <c r="S451" s="850"/>
    </row>
    <row r="452" spans="1:19" ht="14.4" customHeight="1" x14ac:dyDescent="0.3">
      <c r="A452" s="831" t="s">
        <v>4949</v>
      </c>
      <c r="B452" s="832" t="s">
        <v>4950</v>
      </c>
      <c r="C452" s="832" t="s">
        <v>599</v>
      </c>
      <c r="D452" s="832" t="s">
        <v>2098</v>
      </c>
      <c r="E452" s="832" t="s">
        <v>4932</v>
      </c>
      <c r="F452" s="832" t="s">
        <v>4996</v>
      </c>
      <c r="G452" s="832" t="s">
        <v>4997</v>
      </c>
      <c r="H452" s="849">
        <v>3</v>
      </c>
      <c r="I452" s="849">
        <v>1176</v>
      </c>
      <c r="J452" s="832">
        <v>0.42748091603053434</v>
      </c>
      <c r="K452" s="832">
        <v>392</v>
      </c>
      <c r="L452" s="849">
        <v>7</v>
      </c>
      <c r="M452" s="849">
        <v>2751</v>
      </c>
      <c r="N452" s="832">
        <v>1</v>
      </c>
      <c r="O452" s="832">
        <v>393</v>
      </c>
      <c r="P452" s="849"/>
      <c r="Q452" s="849"/>
      <c r="R452" s="837"/>
      <c r="S452" s="850"/>
    </row>
    <row r="453" spans="1:19" ht="14.4" customHeight="1" x14ac:dyDescent="0.3">
      <c r="A453" s="831" t="s">
        <v>4949</v>
      </c>
      <c r="B453" s="832" t="s">
        <v>4950</v>
      </c>
      <c r="C453" s="832" t="s">
        <v>599</v>
      </c>
      <c r="D453" s="832" t="s">
        <v>2098</v>
      </c>
      <c r="E453" s="832" t="s">
        <v>4932</v>
      </c>
      <c r="F453" s="832" t="s">
        <v>4998</v>
      </c>
      <c r="G453" s="832" t="s">
        <v>4999</v>
      </c>
      <c r="H453" s="849"/>
      <c r="I453" s="849"/>
      <c r="J453" s="832"/>
      <c r="K453" s="832"/>
      <c r="L453" s="849">
        <v>9</v>
      </c>
      <c r="M453" s="849">
        <v>351</v>
      </c>
      <c r="N453" s="832">
        <v>1</v>
      </c>
      <c r="O453" s="832">
        <v>39</v>
      </c>
      <c r="P453" s="849"/>
      <c r="Q453" s="849"/>
      <c r="R453" s="837"/>
      <c r="S453" s="850"/>
    </row>
    <row r="454" spans="1:19" ht="14.4" customHeight="1" x14ac:dyDescent="0.3">
      <c r="A454" s="831" t="s">
        <v>4949</v>
      </c>
      <c r="B454" s="832" t="s">
        <v>4950</v>
      </c>
      <c r="C454" s="832" t="s">
        <v>599</v>
      </c>
      <c r="D454" s="832" t="s">
        <v>2098</v>
      </c>
      <c r="E454" s="832" t="s">
        <v>4932</v>
      </c>
      <c r="F454" s="832" t="s">
        <v>4933</v>
      </c>
      <c r="G454" s="832" t="s">
        <v>4934</v>
      </c>
      <c r="H454" s="849">
        <v>77</v>
      </c>
      <c r="I454" s="849">
        <v>19327</v>
      </c>
      <c r="J454" s="832">
        <v>0.76694444444444443</v>
      </c>
      <c r="K454" s="832">
        <v>251</v>
      </c>
      <c r="L454" s="849">
        <v>100</v>
      </c>
      <c r="M454" s="849">
        <v>25200</v>
      </c>
      <c r="N454" s="832">
        <v>1</v>
      </c>
      <c r="O454" s="832">
        <v>252</v>
      </c>
      <c r="P454" s="849">
        <v>112</v>
      </c>
      <c r="Q454" s="849">
        <v>28448</v>
      </c>
      <c r="R454" s="837">
        <v>1.1288888888888888</v>
      </c>
      <c r="S454" s="850">
        <v>254</v>
      </c>
    </row>
    <row r="455" spans="1:19" ht="14.4" customHeight="1" x14ac:dyDescent="0.3">
      <c r="A455" s="831" t="s">
        <v>4949</v>
      </c>
      <c r="B455" s="832" t="s">
        <v>4950</v>
      </c>
      <c r="C455" s="832" t="s">
        <v>599</v>
      </c>
      <c r="D455" s="832" t="s">
        <v>2098</v>
      </c>
      <c r="E455" s="832" t="s">
        <v>4932</v>
      </c>
      <c r="F455" s="832" t="s">
        <v>5002</v>
      </c>
      <c r="G455" s="832" t="s">
        <v>5003</v>
      </c>
      <c r="H455" s="849">
        <v>76</v>
      </c>
      <c r="I455" s="849">
        <v>9576</v>
      </c>
      <c r="J455" s="832">
        <v>1.984251968503937</v>
      </c>
      <c r="K455" s="832">
        <v>126</v>
      </c>
      <c r="L455" s="849">
        <v>38</v>
      </c>
      <c r="M455" s="849">
        <v>4826</v>
      </c>
      <c r="N455" s="832">
        <v>1</v>
      </c>
      <c r="O455" s="832">
        <v>127</v>
      </c>
      <c r="P455" s="849"/>
      <c r="Q455" s="849"/>
      <c r="R455" s="837"/>
      <c r="S455" s="850"/>
    </row>
    <row r="456" spans="1:19" ht="14.4" customHeight="1" x14ac:dyDescent="0.3">
      <c r="A456" s="831" t="s">
        <v>4949</v>
      </c>
      <c r="B456" s="832" t="s">
        <v>4950</v>
      </c>
      <c r="C456" s="832" t="s">
        <v>599</v>
      </c>
      <c r="D456" s="832" t="s">
        <v>2098</v>
      </c>
      <c r="E456" s="832" t="s">
        <v>4932</v>
      </c>
      <c r="F456" s="832" t="s">
        <v>5010</v>
      </c>
      <c r="G456" s="832" t="s">
        <v>5011</v>
      </c>
      <c r="H456" s="849"/>
      <c r="I456" s="849"/>
      <c r="J456" s="832"/>
      <c r="K456" s="832"/>
      <c r="L456" s="849"/>
      <c r="M456" s="849"/>
      <c r="N456" s="832"/>
      <c r="O456" s="832"/>
      <c r="P456" s="849">
        <v>1</v>
      </c>
      <c r="Q456" s="849">
        <v>544</v>
      </c>
      <c r="R456" s="837"/>
      <c r="S456" s="850">
        <v>544</v>
      </c>
    </row>
    <row r="457" spans="1:19" ht="14.4" customHeight="1" x14ac:dyDescent="0.3">
      <c r="A457" s="831" t="s">
        <v>4949</v>
      </c>
      <c r="B457" s="832" t="s">
        <v>4950</v>
      </c>
      <c r="C457" s="832" t="s">
        <v>599</v>
      </c>
      <c r="D457" s="832" t="s">
        <v>2098</v>
      </c>
      <c r="E457" s="832" t="s">
        <v>4932</v>
      </c>
      <c r="F457" s="832" t="s">
        <v>5014</v>
      </c>
      <c r="G457" s="832" t="s">
        <v>5015</v>
      </c>
      <c r="H457" s="849">
        <v>3</v>
      </c>
      <c r="I457" s="849">
        <v>2037</v>
      </c>
      <c r="J457" s="832">
        <v>2.9955882352941177</v>
      </c>
      <c r="K457" s="832">
        <v>679</v>
      </c>
      <c r="L457" s="849">
        <v>1</v>
      </c>
      <c r="M457" s="849">
        <v>680</v>
      </c>
      <c r="N457" s="832">
        <v>1</v>
      </c>
      <c r="O457" s="832">
        <v>680</v>
      </c>
      <c r="P457" s="849">
        <v>2</v>
      </c>
      <c r="Q457" s="849">
        <v>1370</v>
      </c>
      <c r="R457" s="837">
        <v>2.0147058823529411</v>
      </c>
      <c r="S457" s="850">
        <v>685</v>
      </c>
    </row>
    <row r="458" spans="1:19" ht="14.4" customHeight="1" x14ac:dyDescent="0.3">
      <c r="A458" s="831" t="s">
        <v>4949</v>
      </c>
      <c r="B458" s="832" t="s">
        <v>4950</v>
      </c>
      <c r="C458" s="832" t="s">
        <v>599</v>
      </c>
      <c r="D458" s="832" t="s">
        <v>2098</v>
      </c>
      <c r="E458" s="832" t="s">
        <v>4932</v>
      </c>
      <c r="F458" s="832" t="s">
        <v>5018</v>
      </c>
      <c r="G458" s="832" t="s">
        <v>5019</v>
      </c>
      <c r="H458" s="849">
        <v>150</v>
      </c>
      <c r="I458" s="849">
        <v>5000.01</v>
      </c>
      <c r="J458" s="832">
        <v>1.1363659090909091</v>
      </c>
      <c r="K458" s="832">
        <v>33.333400000000005</v>
      </c>
      <c r="L458" s="849">
        <v>132</v>
      </c>
      <c r="M458" s="849">
        <v>4400</v>
      </c>
      <c r="N458" s="832">
        <v>1</v>
      </c>
      <c r="O458" s="832">
        <v>33.333333333333336</v>
      </c>
      <c r="P458" s="849">
        <v>109</v>
      </c>
      <c r="Q458" s="849">
        <v>3633.34</v>
      </c>
      <c r="R458" s="837">
        <v>0.82575909090909094</v>
      </c>
      <c r="S458" s="850">
        <v>33.333394495412847</v>
      </c>
    </row>
    <row r="459" spans="1:19" ht="14.4" customHeight="1" x14ac:dyDescent="0.3">
      <c r="A459" s="831" t="s">
        <v>4949</v>
      </c>
      <c r="B459" s="832" t="s">
        <v>4950</v>
      </c>
      <c r="C459" s="832" t="s">
        <v>599</v>
      </c>
      <c r="D459" s="832" t="s">
        <v>2098</v>
      </c>
      <c r="E459" s="832" t="s">
        <v>4932</v>
      </c>
      <c r="F459" s="832" t="s">
        <v>4936</v>
      </c>
      <c r="G459" s="832" t="s">
        <v>4937</v>
      </c>
      <c r="H459" s="849">
        <v>3</v>
      </c>
      <c r="I459" s="849">
        <v>258</v>
      </c>
      <c r="J459" s="832">
        <v>1.5</v>
      </c>
      <c r="K459" s="832">
        <v>86</v>
      </c>
      <c r="L459" s="849">
        <v>2</v>
      </c>
      <c r="M459" s="849">
        <v>172</v>
      </c>
      <c r="N459" s="832">
        <v>1</v>
      </c>
      <c r="O459" s="832">
        <v>86</v>
      </c>
      <c r="P459" s="849">
        <v>4</v>
      </c>
      <c r="Q459" s="849">
        <v>348</v>
      </c>
      <c r="R459" s="837">
        <v>2.0232558139534884</v>
      </c>
      <c r="S459" s="850">
        <v>87</v>
      </c>
    </row>
    <row r="460" spans="1:19" ht="14.4" customHeight="1" x14ac:dyDescent="0.3">
      <c r="A460" s="831" t="s">
        <v>4949</v>
      </c>
      <c r="B460" s="832" t="s">
        <v>4950</v>
      </c>
      <c r="C460" s="832" t="s">
        <v>599</v>
      </c>
      <c r="D460" s="832" t="s">
        <v>2098</v>
      </c>
      <c r="E460" s="832" t="s">
        <v>4932</v>
      </c>
      <c r="F460" s="832" t="s">
        <v>5044</v>
      </c>
      <c r="G460" s="832" t="s">
        <v>5045</v>
      </c>
      <c r="H460" s="849"/>
      <c r="I460" s="849"/>
      <c r="J460" s="832"/>
      <c r="K460" s="832"/>
      <c r="L460" s="849"/>
      <c r="M460" s="849"/>
      <c r="N460" s="832"/>
      <c r="O460" s="832"/>
      <c r="P460" s="849">
        <v>1</v>
      </c>
      <c r="Q460" s="849">
        <v>61</v>
      </c>
      <c r="R460" s="837"/>
      <c r="S460" s="850">
        <v>61</v>
      </c>
    </row>
    <row r="461" spans="1:19" ht="14.4" customHeight="1" x14ac:dyDescent="0.3">
      <c r="A461" s="831" t="s">
        <v>4949</v>
      </c>
      <c r="B461" s="832" t="s">
        <v>4950</v>
      </c>
      <c r="C461" s="832" t="s">
        <v>599</v>
      </c>
      <c r="D461" s="832" t="s">
        <v>2098</v>
      </c>
      <c r="E461" s="832" t="s">
        <v>4932</v>
      </c>
      <c r="F461" s="832" t="s">
        <v>5054</v>
      </c>
      <c r="G461" s="832" t="s">
        <v>5055</v>
      </c>
      <c r="H461" s="849"/>
      <c r="I461" s="849"/>
      <c r="J461" s="832"/>
      <c r="K461" s="832"/>
      <c r="L461" s="849">
        <v>1</v>
      </c>
      <c r="M461" s="849">
        <v>1310</v>
      </c>
      <c r="N461" s="832">
        <v>1</v>
      </c>
      <c r="O461" s="832">
        <v>1310</v>
      </c>
      <c r="P461" s="849"/>
      <c r="Q461" s="849"/>
      <c r="R461" s="837"/>
      <c r="S461" s="850"/>
    </row>
    <row r="462" spans="1:19" ht="14.4" customHeight="1" x14ac:dyDescent="0.3">
      <c r="A462" s="831" t="s">
        <v>4949</v>
      </c>
      <c r="B462" s="832" t="s">
        <v>4950</v>
      </c>
      <c r="C462" s="832" t="s">
        <v>599</v>
      </c>
      <c r="D462" s="832" t="s">
        <v>2098</v>
      </c>
      <c r="E462" s="832" t="s">
        <v>4932</v>
      </c>
      <c r="F462" s="832" t="s">
        <v>5064</v>
      </c>
      <c r="G462" s="832" t="s">
        <v>5065</v>
      </c>
      <c r="H462" s="849"/>
      <c r="I462" s="849"/>
      <c r="J462" s="832"/>
      <c r="K462" s="832"/>
      <c r="L462" s="849"/>
      <c r="M462" s="849"/>
      <c r="N462" s="832"/>
      <c r="O462" s="832"/>
      <c r="P462" s="849">
        <v>1</v>
      </c>
      <c r="Q462" s="849">
        <v>182</v>
      </c>
      <c r="R462" s="837"/>
      <c r="S462" s="850">
        <v>182</v>
      </c>
    </row>
    <row r="463" spans="1:19" ht="14.4" customHeight="1" x14ac:dyDescent="0.3">
      <c r="A463" s="831" t="s">
        <v>4949</v>
      </c>
      <c r="B463" s="832" t="s">
        <v>4950</v>
      </c>
      <c r="C463" s="832" t="s">
        <v>599</v>
      </c>
      <c r="D463" s="832" t="s">
        <v>2099</v>
      </c>
      <c r="E463" s="832" t="s">
        <v>4932</v>
      </c>
      <c r="F463" s="832" t="s">
        <v>4947</v>
      </c>
      <c r="G463" s="832" t="s">
        <v>4948</v>
      </c>
      <c r="H463" s="849">
        <v>4</v>
      </c>
      <c r="I463" s="849">
        <v>148</v>
      </c>
      <c r="J463" s="832">
        <v>5.4794520547945202E-2</v>
      </c>
      <c r="K463" s="832">
        <v>37</v>
      </c>
      <c r="L463" s="849">
        <v>73</v>
      </c>
      <c r="M463" s="849">
        <v>2701</v>
      </c>
      <c r="N463" s="832">
        <v>1</v>
      </c>
      <c r="O463" s="832">
        <v>37</v>
      </c>
      <c r="P463" s="849">
        <v>92</v>
      </c>
      <c r="Q463" s="849">
        <v>3496</v>
      </c>
      <c r="R463" s="837">
        <v>1.2943354313217328</v>
      </c>
      <c r="S463" s="850">
        <v>38</v>
      </c>
    </row>
    <row r="464" spans="1:19" ht="14.4" customHeight="1" x14ac:dyDescent="0.3">
      <c r="A464" s="831" t="s">
        <v>4949</v>
      </c>
      <c r="B464" s="832" t="s">
        <v>4950</v>
      </c>
      <c r="C464" s="832" t="s">
        <v>599</v>
      </c>
      <c r="D464" s="832" t="s">
        <v>2099</v>
      </c>
      <c r="E464" s="832" t="s">
        <v>4932</v>
      </c>
      <c r="F464" s="832" t="s">
        <v>4933</v>
      </c>
      <c r="G464" s="832" t="s">
        <v>4934</v>
      </c>
      <c r="H464" s="849">
        <v>2</v>
      </c>
      <c r="I464" s="849">
        <v>502</v>
      </c>
      <c r="J464" s="832">
        <v>2.3163528977482466E-2</v>
      </c>
      <c r="K464" s="832">
        <v>251</v>
      </c>
      <c r="L464" s="849">
        <v>86</v>
      </c>
      <c r="M464" s="849">
        <v>21672</v>
      </c>
      <c r="N464" s="832">
        <v>1</v>
      </c>
      <c r="O464" s="832">
        <v>252</v>
      </c>
      <c r="P464" s="849">
        <v>65</v>
      </c>
      <c r="Q464" s="849">
        <v>16510</v>
      </c>
      <c r="R464" s="837">
        <v>0.76181247692875598</v>
      </c>
      <c r="S464" s="850">
        <v>254</v>
      </c>
    </row>
    <row r="465" spans="1:19" ht="14.4" customHeight="1" x14ac:dyDescent="0.3">
      <c r="A465" s="831" t="s">
        <v>4949</v>
      </c>
      <c r="B465" s="832" t="s">
        <v>4950</v>
      </c>
      <c r="C465" s="832" t="s">
        <v>599</v>
      </c>
      <c r="D465" s="832" t="s">
        <v>2099</v>
      </c>
      <c r="E465" s="832" t="s">
        <v>4932</v>
      </c>
      <c r="F465" s="832" t="s">
        <v>5002</v>
      </c>
      <c r="G465" s="832" t="s">
        <v>5003</v>
      </c>
      <c r="H465" s="849">
        <v>195</v>
      </c>
      <c r="I465" s="849">
        <v>24570</v>
      </c>
      <c r="J465" s="832">
        <v>6.0457677165354333</v>
      </c>
      <c r="K465" s="832">
        <v>126</v>
      </c>
      <c r="L465" s="849">
        <v>32</v>
      </c>
      <c r="M465" s="849">
        <v>4064</v>
      </c>
      <c r="N465" s="832">
        <v>1</v>
      </c>
      <c r="O465" s="832">
        <v>127</v>
      </c>
      <c r="P465" s="849">
        <v>1</v>
      </c>
      <c r="Q465" s="849">
        <v>126</v>
      </c>
      <c r="R465" s="837">
        <v>3.1003937007874016E-2</v>
      </c>
      <c r="S465" s="850">
        <v>126</v>
      </c>
    </row>
    <row r="466" spans="1:19" ht="14.4" customHeight="1" x14ac:dyDescent="0.3">
      <c r="A466" s="831" t="s">
        <v>4949</v>
      </c>
      <c r="B466" s="832" t="s">
        <v>4950</v>
      </c>
      <c r="C466" s="832" t="s">
        <v>599</v>
      </c>
      <c r="D466" s="832" t="s">
        <v>2099</v>
      </c>
      <c r="E466" s="832" t="s">
        <v>4932</v>
      </c>
      <c r="F466" s="832" t="s">
        <v>5008</v>
      </c>
      <c r="G466" s="832" t="s">
        <v>5009</v>
      </c>
      <c r="H466" s="849">
        <v>1</v>
      </c>
      <c r="I466" s="849">
        <v>199</v>
      </c>
      <c r="J466" s="832"/>
      <c r="K466" s="832">
        <v>199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" customHeight="1" x14ac:dyDescent="0.3">
      <c r="A467" s="831" t="s">
        <v>4949</v>
      </c>
      <c r="B467" s="832" t="s">
        <v>4950</v>
      </c>
      <c r="C467" s="832" t="s">
        <v>599</v>
      </c>
      <c r="D467" s="832" t="s">
        <v>2099</v>
      </c>
      <c r="E467" s="832" t="s">
        <v>4932</v>
      </c>
      <c r="F467" s="832" t="s">
        <v>5018</v>
      </c>
      <c r="G467" s="832" t="s">
        <v>5019</v>
      </c>
      <c r="H467" s="849">
        <v>196</v>
      </c>
      <c r="I467" s="849">
        <v>6533.34</v>
      </c>
      <c r="J467" s="832">
        <v>1.689655439952207</v>
      </c>
      <c r="K467" s="832">
        <v>33.333367346938779</v>
      </c>
      <c r="L467" s="849">
        <v>116</v>
      </c>
      <c r="M467" s="849">
        <v>3866.67</v>
      </c>
      <c r="N467" s="832">
        <v>1</v>
      </c>
      <c r="O467" s="832">
        <v>33.333362068965521</v>
      </c>
      <c r="P467" s="849">
        <v>65</v>
      </c>
      <c r="Q467" s="849">
        <v>2166.67</v>
      </c>
      <c r="R467" s="837">
        <v>0.56034520659895981</v>
      </c>
      <c r="S467" s="850">
        <v>33.333384615384617</v>
      </c>
    </row>
    <row r="468" spans="1:19" ht="14.4" customHeight="1" x14ac:dyDescent="0.3">
      <c r="A468" s="831" t="s">
        <v>4949</v>
      </c>
      <c r="B468" s="832" t="s">
        <v>4950</v>
      </c>
      <c r="C468" s="832" t="s">
        <v>599</v>
      </c>
      <c r="D468" s="832" t="s">
        <v>2099</v>
      </c>
      <c r="E468" s="832" t="s">
        <v>4932</v>
      </c>
      <c r="F468" s="832" t="s">
        <v>5024</v>
      </c>
      <c r="G468" s="832" t="s">
        <v>5025</v>
      </c>
      <c r="H468" s="849">
        <v>8</v>
      </c>
      <c r="I468" s="849">
        <v>296</v>
      </c>
      <c r="J468" s="832">
        <v>0.24242424242424243</v>
      </c>
      <c r="K468" s="832">
        <v>37</v>
      </c>
      <c r="L468" s="849">
        <v>33</v>
      </c>
      <c r="M468" s="849">
        <v>1221</v>
      </c>
      <c r="N468" s="832">
        <v>1</v>
      </c>
      <c r="O468" s="832">
        <v>37</v>
      </c>
      <c r="P468" s="849">
        <v>27</v>
      </c>
      <c r="Q468" s="849">
        <v>1026</v>
      </c>
      <c r="R468" s="837">
        <v>0.84029484029484025</v>
      </c>
      <c r="S468" s="850">
        <v>38</v>
      </c>
    </row>
    <row r="469" spans="1:19" ht="14.4" customHeight="1" x14ac:dyDescent="0.3">
      <c r="A469" s="831" t="s">
        <v>4949</v>
      </c>
      <c r="B469" s="832" t="s">
        <v>4950</v>
      </c>
      <c r="C469" s="832" t="s">
        <v>599</v>
      </c>
      <c r="D469" s="832" t="s">
        <v>2101</v>
      </c>
      <c r="E469" s="832" t="s">
        <v>4951</v>
      </c>
      <c r="F469" s="832" t="s">
        <v>4955</v>
      </c>
      <c r="G469" s="832" t="s">
        <v>3936</v>
      </c>
      <c r="H469" s="849"/>
      <c r="I469" s="849"/>
      <c r="J469" s="832"/>
      <c r="K469" s="832"/>
      <c r="L469" s="849"/>
      <c r="M469" s="849"/>
      <c r="N469" s="832"/>
      <c r="O469" s="832"/>
      <c r="P469" s="849">
        <v>0.1</v>
      </c>
      <c r="Q469" s="849">
        <v>6.97</v>
      </c>
      <c r="R469" s="837"/>
      <c r="S469" s="850">
        <v>69.699999999999989</v>
      </c>
    </row>
    <row r="470" spans="1:19" ht="14.4" customHeight="1" x14ac:dyDescent="0.3">
      <c r="A470" s="831" t="s">
        <v>4949</v>
      </c>
      <c r="B470" s="832" t="s">
        <v>4950</v>
      </c>
      <c r="C470" s="832" t="s">
        <v>599</v>
      </c>
      <c r="D470" s="832" t="s">
        <v>2101</v>
      </c>
      <c r="E470" s="832" t="s">
        <v>4951</v>
      </c>
      <c r="F470" s="832" t="s">
        <v>4961</v>
      </c>
      <c r="G470" s="832" t="s">
        <v>2932</v>
      </c>
      <c r="H470" s="849">
        <v>3.9</v>
      </c>
      <c r="I470" s="849">
        <v>212.36</v>
      </c>
      <c r="J470" s="832">
        <v>2.4375573921028466</v>
      </c>
      <c r="K470" s="832">
        <v>54.451282051282057</v>
      </c>
      <c r="L470" s="849">
        <v>1.6</v>
      </c>
      <c r="M470" s="849">
        <v>87.12</v>
      </c>
      <c r="N470" s="832">
        <v>1</v>
      </c>
      <c r="O470" s="832">
        <v>54.45</v>
      </c>
      <c r="P470" s="849"/>
      <c r="Q470" s="849"/>
      <c r="R470" s="837"/>
      <c r="S470" s="850"/>
    </row>
    <row r="471" spans="1:19" ht="14.4" customHeight="1" x14ac:dyDescent="0.3">
      <c r="A471" s="831" t="s">
        <v>4949</v>
      </c>
      <c r="B471" s="832" t="s">
        <v>4950</v>
      </c>
      <c r="C471" s="832" t="s">
        <v>599</v>
      </c>
      <c r="D471" s="832" t="s">
        <v>2101</v>
      </c>
      <c r="E471" s="832" t="s">
        <v>4951</v>
      </c>
      <c r="F471" s="832" t="s">
        <v>4962</v>
      </c>
      <c r="G471" s="832" t="s">
        <v>3556</v>
      </c>
      <c r="H471" s="849">
        <v>4.2</v>
      </c>
      <c r="I471" s="849">
        <v>291.27</v>
      </c>
      <c r="J471" s="832">
        <v>1.6153846153846152</v>
      </c>
      <c r="K471" s="832">
        <v>69.349999999999994</v>
      </c>
      <c r="L471" s="849">
        <v>2.6000000000000005</v>
      </c>
      <c r="M471" s="849">
        <v>180.31</v>
      </c>
      <c r="N471" s="832">
        <v>1</v>
      </c>
      <c r="O471" s="832">
        <v>69.34999999999998</v>
      </c>
      <c r="P471" s="849">
        <v>0.2</v>
      </c>
      <c r="Q471" s="849">
        <v>13.87</v>
      </c>
      <c r="R471" s="837">
        <v>7.6923076923076913E-2</v>
      </c>
      <c r="S471" s="850">
        <v>69.349999999999994</v>
      </c>
    </row>
    <row r="472" spans="1:19" ht="14.4" customHeight="1" x14ac:dyDescent="0.3">
      <c r="A472" s="831" t="s">
        <v>4949</v>
      </c>
      <c r="B472" s="832" t="s">
        <v>4950</v>
      </c>
      <c r="C472" s="832" t="s">
        <v>599</v>
      </c>
      <c r="D472" s="832" t="s">
        <v>2101</v>
      </c>
      <c r="E472" s="832" t="s">
        <v>4967</v>
      </c>
      <c r="F472" s="832" t="s">
        <v>4968</v>
      </c>
      <c r="G472" s="832" t="s">
        <v>4969</v>
      </c>
      <c r="H472" s="849">
        <v>36</v>
      </c>
      <c r="I472" s="849">
        <v>5860.8</v>
      </c>
      <c r="J472" s="832">
        <v>0.81818181818181823</v>
      </c>
      <c r="K472" s="832">
        <v>162.80000000000001</v>
      </c>
      <c r="L472" s="849">
        <v>44</v>
      </c>
      <c r="M472" s="849">
        <v>7163.2</v>
      </c>
      <c r="N472" s="832">
        <v>1</v>
      </c>
      <c r="O472" s="832">
        <v>162.79999999999998</v>
      </c>
      <c r="P472" s="849">
        <v>45</v>
      </c>
      <c r="Q472" s="849">
        <v>7326.0000000000018</v>
      </c>
      <c r="R472" s="837">
        <v>1.0227272727272729</v>
      </c>
      <c r="S472" s="850">
        <v>162.80000000000004</v>
      </c>
    </row>
    <row r="473" spans="1:19" ht="14.4" customHeight="1" x14ac:dyDescent="0.3">
      <c r="A473" s="831" t="s">
        <v>4949</v>
      </c>
      <c r="B473" s="832" t="s">
        <v>4950</v>
      </c>
      <c r="C473" s="832" t="s">
        <v>599</v>
      </c>
      <c r="D473" s="832" t="s">
        <v>2101</v>
      </c>
      <c r="E473" s="832" t="s">
        <v>4967</v>
      </c>
      <c r="F473" s="832" t="s">
        <v>4970</v>
      </c>
      <c r="G473" s="832" t="s">
        <v>4971</v>
      </c>
      <c r="H473" s="849"/>
      <c r="I473" s="849"/>
      <c r="J473" s="832"/>
      <c r="K473" s="832"/>
      <c r="L473" s="849"/>
      <c r="M473" s="849"/>
      <c r="N473" s="832"/>
      <c r="O473" s="832"/>
      <c r="P473" s="849">
        <v>2</v>
      </c>
      <c r="Q473" s="849">
        <v>217.2</v>
      </c>
      <c r="R473" s="837"/>
      <c r="S473" s="850">
        <v>108.6</v>
      </c>
    </row>
    <row r="474" spans="1:19" ht="14.4" customHeight="1" x14ac:dyDescent="0.3">
      <c r="A474" s="831" t="s">
        <v>4949</v>
      </c>
      <c r="B474" s="832" t="s">
        <v>4950</v>
      </c>
      <c r="C474" s="832" t="s">
        <v>599</v>
      </c>
      <c r="D474" s="832" t="s">
        <v>2101</v>
      </c>
      <c r="E474" s="832" t="s">
        <v>4967</v>
      </c>
      <c r="F474" s="832" t="s">
        <v>4976</v>
      </c>
      <c r="G474" s="832" t="s">
        <v>4977</v>
      </c>
      <c r="H474" s="849"/>
      <c r="I474" s="849"/>
      <c r="J474" s="832"/>
      <c r="K474" s="832"/>
      <c r="L474" s="849"/>
      <c r="M474" s="849"/>
      <c r="N474" s="832"/>
      <c r="O474" s="832"/>
      <c r="P474" s="849">
        <v>10</v>
      </c>
      <c r="Q474" s="849">
        <v>1086</v>
      </c>
      <c r="R474" s="837"/>
      <c r="S474" s="850">
        <v>108.6</v>
      </c>
    </row>
    <row r="475" spans="1:19" ht="14.4" customHeight="1" x14ac:dyDescent="0.3">
      <c r="A475" s="831" t="s">
        <v>4949</v>
      </c>
      <c r="B475" s="832" t="s">
        <v>4950</v>
      </c>
      <c r="C475" s="832" t="s">
        <v>599</v>
      </c>
      <c r="D475" s="832" t="s">
        <v>2101</v>
      </c>
      <c r="E475" s="832" t="s">
        <v>4967</v>
      </c>
      <c r="F475" s="832" t="s">
        <v>4978</v>
      </c>
      <c r="G475" s="832" t="s">
        <v>4979</v>
      </c>
      <c r="H475" s="849"/>
      <c r="I475" s="849"/>
      <c r="J475" s="832"/>
      <c r="K475" s="832"/>
      <c r="L475" s="849"/>
      <c r="M475" s="849"/>
      <c r="N475" s="832"/>
      <c r="O475" s="832"/>
      <c r="P475" s="849">
        <v>1</v>
      </c>
      <c r="Q475" s="849">
        <v>11400</v>
      </c>
      <c r="R475" s="837"/>
      <c r="S475" s="850">
        <v>11400</v>
      </c>
    </row>
    <row r="476" spans="1:19" ht="14.4" customHeight="1" x14ac:dyDescent="0.3">
      <c r="A476" s="831" t="s">
        <v>4949</v>
      </c>
      <c r="B476" s="832" t="s">
        <v>4950</v>
      </c>
      <c r="C476" s="832" t="s">
        <v>599</v>
      </c>
      <c r="D476" s="832" t="s">
        <v>2101</v>
      </c>
      <c r="E476" s="832" t="s">
        <v>4932</v>
      </c>
      <c r="F476" s="832" t="s">
        <v>4982</v>
      </c>
      <c r="G476" s="832" t="s">
        <v>4983</v>
      </c>
      <c r="H476" s="849"/>
      <c r="I476" s="849"/>
      <c r="J476" s="832"/>
      <c r="K476" s="832"/>
      <c r="L476" s="849">
        <v>4</v>
      </c>
      <c r="M476" s="849">
        <v>588</v>
      </c>
      <c r="N476" s="832">
        <v>1</v>
      </c>
      <c r="O476" s="832">
        <v>147</v>
      </c>
      <c r="P476" s="849">
        <v>1</v>
      </c>
      <c r="Q476" s="849">
        <v>151</v>
      </c>
      <c r="R476" s="837">
        <v>0.25680272108843538</v>
      </c>
      <c r="S476" s="850">
        <v>151</v>
      </c>
    </row>
    <row r="477" spans="1:19" ht="14.4" customHeight="1" x14ac:dyDescent="0.3">
      <c r="A477" s="831" t="s">
        <v>4949</v>
      </c>
      <c r="B477" s="832" t="s">
        <v>4950</v>
      </c>
      <c r="C477" s="832" t="s">
        <v>599</v>
      </c>
      <c r="D477" s="832" t="s">
        <v>2101</v>
      </c>
      <c r="E477" s="832" t="s">
        <v>4932</v>
      </c>
      <c r="F477" s="832" t="s">
        <v>4947</v>
      </c>
      <c r="G477" s="832" t="s">
        <v>4948</v>
      </c>
      <c r="H477" s="849"/>
      <c r="I477" s="849"/>
      <c r="J477" s="832"/>
      <c r="K477" s="832"/>
      <c r="L477" s="849"/>
      <c r="M477" s="849"/>
      <c r="N477" s="832"/>
      <c r="O477" s="832"/>
      <c r="P477" s="849">
        <v>3</v>
      </c>
      <c r="Q477" s="849">
        <v>114</v>
      </c>
      <c r="R477" s="837"/>
      <c r="S477" s="850">
        <v>38</v>
      </c>
    </row>
    <row r="478" spans="1:19" ht="14.4" customHeight="1" x14ac:dyDescent="0.3">
      <c r="A478" s="831" t="s">
        <v>4949</v>
      </c>
      <c r="B478" s="832" t="s">
        <v>4950</v>
      </c>
      <c r="C478" s="832" t="s">
        <v>599</v>
      </c>
      <c r="D478" s="832" t="s">
        <v>2101</v>
      </c>
      <c r="E478" s="832" t="s">
        <v>4932</v>
      </c>
      <c r="F478" s="832" t="s">
        <v>4986</v>
      </c>
      <c r="G478" s="832" t="s">
        <v>4987</v>
      </c>
      <c r="H478" s="849"/>
      <c r="I478" s="849"/>
      <c r="J478" s="832"/>
      <c r="K478" s="832"/>
      <c r="L478" s="849">
        <v>1</v>
      </c>
      <c r="M478" s="849">
        <v>10</v>
      </c>
      <c r="N478" s="832">
        <v>1</v>
      </c>
      <c r="O478" s="832">
        <v>10</v>
      </c>
      <c r="P478" s="849"/>
      <c r="Q478" s="849"/>
      <c r="R478" s="837"/>
      <c r="S478" s="850"/>
    </row>
    <row r="479" spans="1:19" ht="14.4" customHeight="1" x14ac:dyDescent="0.3">
      <c r="A479" s="831" t="s">
        <v>4949</v>
      </c>
      <c r="B479" s="832" t="s">
        <v>4950</v>
      </c>
      <c r="C479" s="832" t="s">
        <v>599</v>
      </c>
      <c r="D479" s="832" t="s">
        <v>2101</v>
      </c>
      <c r="E479" s="832" t="s">
        <v>4932</v>
      </c>
      <c r="F479" s="832" t="s">
        <v>4988</v>
      </c>
      <c r="G479" s="832" t="s">
        <v>4989</v>
      </c>
      <c r="H479" s="849">
        <v>1</v>
      </c>
      <c r="I479" s="849">
        <v>5</v>
      </c>
      <c r="J479" s="832"/>
      <c r="K479" s="832">
        <v>5</v>
      </c>
      <c r="L479" s="849"/>
      <c r="M479" s="849"/>
      <c r="N479" s="832"/>
      <c r="O479" s="832"/>
      <c r="P479" s="849"/>
      <c r="Q479" s="849"/>
      <c r="R479" s="837"/>
      <c r="S479" s="850"/>
    </row>
    <row r="480" spans="1:19" ht="14.4" customHeight="1" x14ac:dyDescent="0.3">
      <c r="A480" s="831" t="s">
        <v>4949</v>
      </c>
      <c r="B480" s="832" t="s">
        <v>4950</v>
      </c>
      <c r="C480" s="832" t="s">
        <v>599</v>
      </c>
      <c r="D480" s="832" t="s">
        <v>2101</v>
      </c>
      <c r="E480" s="832" t="s">
        <v>4932</v>
      </c>
      <c r="F480" s="832" t="s">
        <v>4996</v>
      </c>
      <c r="G480" s="832" t="s">
        <v>4997</v>
      </c>
      <c r="H480" s="849">
        <v>5</v>
      </c>
      <c r="I480" s="849">
        <v>1960</v>
      </c>
      <c r="J480" s="832">
        <v>2.4936386768447836</v>
      </c>
      <c r="K480" s="832">
        <v>392</v>
      </c>
      <c r="L480" s="849">
        <v>2</v>
      </c>
      <c r="M480" s="849">
        <v>786</v>
      </c>
      <c r="N480" s="832">
        <v>1</v>
      </c>
      <c r="O480" s="832">
        <v>393</v>
      </c>
      <c r="P480" s="849">
        <v>1</v>
      </c>
      <c r="Q480" s="849">
        <v>393</v>
      </c>
      <c r="R480" s="837">
        <v>0.5</v>
      </c>
      <c r="S480" s="850">
        <v>393</v>
      </c>
    </row>
    <row r="481" spans="1:19" ht="14.4" customHeight="1" x14ac:dyDescent="0.3">
      <c r="A481" s="831" t="s">
        <v>4949</v>
      </c>
      <c r="B481" s="832" t="s">
        <v>4950</v>
      </c>
      <c r="C481" s="832" t="s">
        <v>599</v>
      </c>
      <c r="D481" s="832" t="s">
        <v>2101</v>
      </c>
      <c r="E481" s="832" t="s">
        <v>4932</v>
      </c>
      <c r="F481" s="832" t="s">
        <v>4998</v>
      </c>
      <c r="G481" s="832" t="s">
        <v>4999</v>
      </c>
      <c r="H481" s="849"/>
      <c r="I481" s="849"/>
      <c r="J481" s="832"/>
      <c r="K481" s="832"/>
      <c r="L481" s="849">
        <v>54</v>
      </c>
      <c r="M481" s="849">
        <v>2106</v>
      </c>
      <c r="N481" s="832">
        <v>1</v>
      </c>
      <c r="O481" s="832">
        <v>39</v>
      </c>
      <c r="P481" s="849">
        <v>3</v>
      </c>
      <c r="Q481" s="849">
        <v>117</v>
      </c>
      <c r="R481" s="837">
        <v>5.5555555555555552E-2</v>
      </c>
      <c r="S481" s="850">
        <v>39</v>
      </c>
    </row>
    <row r="482" spans="1:19" ht="14.4" customHeight="1" x14ac:dyDescent="0.3">
      <c r="A482" s="831" t="s">
        <v>4949</v>
      </c>
      <c r="B482" s="832" t="s">
        <v>4950</v>
      </c>
      <c r="C482" s="832" t="s">
        <v>599</v>
      </c>
      <c r="D482" s="832" t="s">
        <v>2101</v>
      </c>
      <c r="E482" s="832" t="s">
        <v>4932</v>
      </c>
      <c r="F482" s="832" t="s">
        <v>5000</v>
      </c>
      <c r="G482" s="832" t="s">
        <v>5001</v>
      </c>
      <c r="H482" s="849">
        <v>7</v>
      </c>
      <c r="I482" s="849">
        <v>31094</v>
      </c>
      <c r="J482" s="832">
        <v>1.4</v>
      </c>
      <c r="K482" s="832">
        <v>4442</v>
      </c>
      <c r="L482" s="849">
        <v>5</v>
      </c>
      <c r="M482" s="849">
        <v>22210</v>
      </c>
      <c r="N482" s="832">
        <v>1</v>
      </c>
      <c r="O482" s="832">
        <v>4442</v>
      </c>
      <c r="P482" s="849"/>
      <c r="Q482" s="849"/>
      <c r="R482" s="837"/>
      <c r="S482" s="850"/>
    </row>
    <row r="483" spans="1:19" ht="14.4" customHeight="1" x14ac:dyDescent="0.3">
      <c r="A483" s="831" t="s">
        <v>4949</v>
      </c>
      <c r="B483" s="832" t="s">
        <v>4950</v>
      </c>
      <c r="C483" s="832" t="s">
        <v>599</v>
      </c>
      <c r="D483" s="832" t="s">
        <v>2101</v>
      </c>
      <c r="E483" s="832" t="s">
        <v>4932</v>
      </c>
      <c r="F483" s="832" t="s">
        <v>4933</v>
      </c>
      <c r="G483" s="832" t="s">
        <v>4934</v>
      </c>
      <c r="H483" s="849">
        <v>87</v>
      </c>
      <c r="I483" s="849">
        <v>21837</v>
      </c>
      <c r="J483" s="832">
        <v>0.19003237259816208</v>
      </c>
      <c r="K483" s="832">
        <v>251</v>
      </c>
      <c r="L483" s="849">
        <v>456</v>
      </c>
      <c r="M483" s="849">
        <v>114912</v>
      </c>
      <c r="N483" s="832">
        <v>1</v>
      </c>
      <c r="O483" s="832">
        <v>252</v>
      </c>
      <c r="P483" s="849">
        <v>508</v>
      </c>
      <c r="Q483" s="849">
        <v>129032</v>
      </c>
      <c r="R483" s="837">
        <v>1.1228766360345308</v>
      </c>
      <c r="S483" s="850">
        <v>254</v>
      </c>
    </row>
    <row r="484" spans="1:19" ht="14.4" customHeight="1" x14ac:dyDescent="0.3">
      <c r="A484" s="831" t="s">
        <v>4949</v>
      </c>
      <c r="B484" s="832" t="s">
        <v>4950</v>
      </c>
      <c r="C484" s="832" t="s">
        <v>599</v>
      </c>
      <c r="D484" s="832" t="s">
        <v>2101</v>
      </c>
      <c r="E484" s="832" t="s">
        <v>4932</v>
      </c>
      <c r="F484" s="832" t="s">
        <v>5002</v>
      </c>
      <c r="G484" s="832" t="s">
        <v>5003</v>
      </c>
      <c r="H484" s="849">
        <v>455</v>
      </c>
      <c r="I484" s="849">
        <v>57330</v>
      </c>
      <c r="J484" s="832">
        <v>8.6811023622047241</v>
      </c>
      <c r="K484" s="832">
        <v>126</v>
      </c>
      <c r="L484" s="849">
        <v>52</v>
      </c>
      <c r="M484" s="849">
        <v>6604</v>
      </c>
      <c r="N484" s="832">
        <v>1</v>
      </c>
      <c r="O484" s="832">
        <v>127</v>
      </c>
      <c r="P484" s="849">
        <v>1</v>
      </c>
      <c r="Q484" s="849">
        <v>126</v>
      </c>
      <c r="R484" s="837">
        <v>1.9079345850999394E-2</v>
      </c>
      <c r="S484" s="850">
        <v>126</v>
      </c>
    </row>
    <row r="485" spans="1:19" ht="14.4" customHeight="1" x14ac:dyDescent="0.3">
      <c r="A485" s="831" t="s">
        <v>4949</v>
      </c>
      <c r="B485" s="832" t="s">
        <v>4950</v>
      </c>
      <c r="C485" s="832" t="s">
        <v>599</v>
      </c>
      <c r="D485" s="832" t="s">
        <v>2101</v>
      </c>
      <c r="E485" s="832" t="s">
        <v>4932</v>
      </c>
      <c r="F485" s="832" t="s">
        <v>5004</v>
      </c>
      <c r="G485" s="832" t="s">
        <v>5005</v>
      </c>
      <c r="H485" s="849">
        <v>3</v>
      </c>
      <c r="I485" s="849">
        <v>2154</v>
      </c>
      <c r="J485" s="832"/>
      <c r="K485" s="832">
        <v>718</v>
      </c>
      <c r="L485" s="849"/>
      <c r="M485" s="849"/>
      <c r="N485" s="832"/>
      <c r="O485" s="832"/>
      <c r="P485" s="849"/>
      <c r="Q485" s="849"/>
      <c r="R485" s="837"/>
      <c r="S485" s="850"/>
    </row>
    <row r="486" spans="1:19" ht="14.4" customHeight="1" x14ac:dyDescent="0.3">
      <c r="A486" s="831" t="s">
        <v>4949</v>
      </c>
      <c r="B486" s="832" t="s">
        <v>4950</v>
      </c>
      <c r="C486" s="832" t="s">
        <v>599</v>
      </c>
      <c r="D486" s="832" t="s">
        <v>2101</v>
      </c>
      <c r="E486" s="832" t="s">
        <v>4932</v>
      </c>
      <c r="F486" s="832" t="s">
        <v>5014</v>
      </c>
      <c r="G486" s="832" t="s">
        <v>5015</v>
      </c>
      <c r="H486" s="849"/>
      <c r="I486" s="849"/>
      <c r="J486" s="832"/>
      <c r="K486" s="832"/>
      <c r="L486" s="849"/>
      <c r="M486" s="849"/>
      <c r="N486" s="832"/>
      <c r="O486" s="832"/>
      <c r="P486" s="849">
        <v>7</v>
      </c>
      <c r="Q486" s="849">
        <v>4795</v>
      </c>
      <c r="R486" s="837"/>
      <c r="S486" s="850">
        <v>685</v>
      </c>
    </row>
    <row r="487" spans="1:19" ht="14.4" customHeight="1" x14ac:dyDescent="0.3">
      <c r="A487" s="831" t="s">
        <v>4949</v>
      </c>
      <c r="B487" s="832" t="s">
        <v>4950</v>
      </c>
      <c r="C487" s="832" t="s">
        <v>599</v>
      </c>
      <c r="D487" s="832" t="s">
        <v>2101</v>
      </c>
      <c r="E487" s="832" t="s">
        <v>4932</v>
      </c>
      <c r="F487" s="832" t="s">
        <v>5018</v>
      </c>
      <c r="G487" s="832" t="s">
        <v>5019</v>
      </c>
      <c r="H487" s="849">
        <v>540</v>
      </c>
      <c r="I487" s="849">
        <v>17999.990000000002</v>
      </c>
      <c r="J487" s="832">
        <v>1.0650881656804734</v>
      </c>
      <c r="K487" s="832">
        <v>33.33331481481482</v>
      </c>
      <c r="L487" s="849">
        <v>507</v>
      </c>
      <c r="M487" s="849">
        <v>16900</v>
      </c>
      <c r="N487" s="832">
        <v>1</v>
      </c>
      <c r="O487" s="832">
        <v>33.333333333333336</v>
      </c>
      <c r="P487" s="849">
        <v>507</v>
      </c>
      <c r="Q487" s="849">
        <v>16900</v>
      </c>
      <c r="R487" s="837">
        <v>1</v>
      </c>
      <c r="S487" s="850">
        <v>33.333333333333336</v>
      </c>
    </row>
    <row r="488" spans="1:19" ht="14.4" customHeight="1" x14ac:dyDescent="0.3">
      <c r="A488" s="831" t="s">
        <v>4949</v>
      </c>
      <c r="B488" s="832" t="s">
        <v>4950</v>
      </c>
      <c r="C488" s="832" t="s">
        <v>599</v>
      </c>
      <c r="D488" s="832" t="s">
        <v>2101</v>
      </c>
      <c r="E488" s="832" t="s">
        <v>4932</v>
      </c>
      <c r="F488" s="832" t="s">
        <v>5020</v>
      </c>
      <c r="G488" s="832" t="s">
        <v>5021</v>
      </c>
      <c r="H488" s="849">
        <v>31</v>
      </c>
      <c r="I488" s="849">
        <v>30380</v>
      </c>
      <c r="J488" s="832">
        <v>1.3450810236429647</v>
      </c>
      <c r="K488" s="832">
        <v>980</v>
      </c>
      <c r="L488" s="849">
        <v>23</v>
      </c>
      <c r="M488" s="849">
        <v>22586</v>
      </c>
      <c r="N488" s="832">
        <v>1</v>
      </c>
      <c r="O488" s="832">
        <v>982</v>
      </c>
      <c r="P488" s="849">
        <v>2</v>
      </c>
      <c r="Q488" s="849">
        <v>1976</v>
      </c>
      <c r="R488" s="837">
        <v>8.7487824315947926E-2</v>
      </c>
      <c r="S488" s="850">
        <v>988</v>
      </c>
    </row>
    <row r="489" spans="1:19" ht="14.4" customHeight="1" x14ac:dyDescent="0.3">
      <c r="A489" s="831" t="s">
        <v>4949</v>
      </c>
      <c r="B489" s="832" t="s">
        <v>4950</v>
      </c>
      <c r="C489" s="832" t="s">
        <v>599</v>
      </c>
      <c r="D489" s="832" t="s">
        <v>2101</v>
      </c>
      <c r="E489" s="832" t="s">
        <v>4932</v>
      </c>
      <c r="F489" s="832" t="s">
        <v>5022</v>
      </c>
      <c r="G489" s="832" t="s">
        <v>5023</v>
      </c>
      <c r="H489" s="849">
        <v>50</v>
      </c>
      <c r="I489" s="849">
        <v>8600</v>
      </c>
      <c r="J489" s="832">
        <v>1.2820512820512822</v>
      </c>
      <c r="K489" s="832">
        <v>172</v>
      </c>
      <c r="L489" s="849">
        <v>39</v>
      </c>
      <c r="M489" s="849">
        <v>6708</v>
      </c>
      <c r="N489" s="832">
        <v>1</v>
      </c>
      <c r="O489" s="832">
        <v>172</v>
      </c>
      <c r="P489" s="849">
        <v>13</v>
      </c>
      <c r="Q489" s="849">
        <v>2275</v>
      </c>
      <c r="R489" s="837">
        <v>0.33914728682170542</v>
      </c>
      <c r="S489" s="850">
        <v>175</v>
      </c>
    </row>
    <row r="490" spans="1:19" ht="14.4" customHeight="1" x14ac:dyDescent="0.3">
      <c r="A490" s="831" t="s">
        <v>4949</v>
      </c>
      <c r="B490" s="832" t="s">
        <v>4950</v>
      </c>
      <c r="C490" s="832" t="s">
        <v>599</v>
      </c>
      <c r="D490" s="832" t="s">
        <v>2101</v>
      </c>
      <c r="E490" s="832" t="s">
        <v>4932</v>
      </c>
      <c r="F490" s="832" t="s">
        <v>4936</v>
      </c>
      <c r="G490" s="832" t="s">
        <v>4937</v>
      </c>
      <c r="H490" s="849"/>
      <c r="I490" s="849"/>
      <c r="J490" s="832"/>
      <c r="K490" s="832"/>
      <c r="L490" s="849"/>
      <c r="M490" s="849"/>
      <c r="N490" s="832"/>
      <c r="O490" s="832"/>
      <c r="P490" s="849">
        <v>1</v>
      </c>
      <c r="Q490" s="849">
        <v>87</v>
      </c>
      <c r="R490" s="837"/>
      <c r="S490" s="850">
        <v>87</v>
      </c>
    </row>
    <row r="491" spans="1:19" ht="14.4" customHeight="1" x14ac:dyDescent="0.3">
      <c r="A491" s="831" t="s">
        <v>4949</v>
      </c>
      <c r="B491" s="832" t="s">
        <v>4950</v>
      </c>
      <c r="C491" s="832" t="s">
        <v>599</v>
      </c>
      <c r="D491" s="832" t="s">
        <v>2101</v>
      </c>
      <c r="E491" s="832" t="s">
        <v>4932</v>
      </c>
      <c r="F491" s="832" t="s">
        <v>5030</v>
      </c>
      <c r="G491" s="832" t="s">
        <v>5031</v>
      </c>
      <c r="H491" s="849">
        <v>2</v>
      </c>
      <c r="I491" s="849">
        <v>264</v>
      </c>
      <c r="J491" s="832">
        <v>2</v>
      </c>
      <c r="K491" s="832">
        <v>132</v>
      </c>
      <c r="L491" s="849">
        <v>1</v>
      </c>
      <c r="M491" s="849">
        <v>132</v>
      </c>
      <c r="N491" s="832">
        <v>1</v>
      </c>
      <c r="O491" s="832">
        <v>132</v>
      </c>
      <c r="P491" s="849"/>
      <c r="Q491" s="849"/>
      <c r="R491" s="837"/>
      <c r="S491" s="850"/>
    </row>
    <row r="492" spans="1:19" ht="14.4" customHeight="1" x14ac:dyDescent="0.3">
      <c r="A492" s="831" t="s">
        <v>4949</v>
      </c>
      <c r="B492" s="832" t="s">
        <v>4950</v>
      </c>
      <c r="C492" s="832" t="s">
        <v>599</v>
      </c>
      <c r="D492" s="832" t="s">
        <v>2101</v>
      </c>
      <c r="E492" s="832" t="s">
        <v>4932</v>
      </c>
      <c r="F492" s="832" t="s">
        <v>5036</v>
      </c>
      <c r="G492" s="832" t="s">
        <v>5037</v>
      </c>
      <c r="H492" s="849">
        <v>5</v>
      </c>
      <c r="I492" s="849">
        <v>3765</v>
      </c>
      <c r="J492" s="832">
        <v>1.6644562334217508</v>
      </c>
      <c r="K492" s="832">
        <v>753</v>
      </c>
      <c r="L492" s="849">
        <v>3</v>
      </c>
      <c r="M492" s="849">
        <v>2262</v>
      </c>
      <c r="N492" s="832">
        <v>1</v>
      </c>
      <c r="O492" s="832">
        <v>754</v>
      </c>
      <c r="P492" s="849">
        <v>1</v>
      </c>
      <c r="Q492" s="849">
        <v>757</v>
      </c>
      <c r="R492" s="837">
        <v>0.33465959328028294</v>
      </c>
      <c r="S492" s="850">
        <v>757</v>
      </c>
    </row>
    <row r="493" spans="1:19" ht="14.4" customHeight="1" x14ac:dyDescent="0.3">
      <c r="A493" s="831" t="s">
        <v>4949</v>
      </c>
      <c r="B493" s="832" t="s">
        <v>4950</v>
      </c>
      <c r="C493" s="832" t="s">
        <v>599</v>
      </c>
      <c r="D493" s="832" t="s">
        <v>2101</v>
      </c>
      <c r="E493" s="832" t="s">
        <v>4932</v>
      </c>
      <c r="F493" s="832" t="s">
        <v>5046</v>
      </c>
      <c r="G493" s="832" t="s">
        <v>5047</v>
      </c>
      <c r="H493" s="849"/>
      <c r="I493" s="849"/>
      <c r="J493" s="832"/>
      <c r="K493" s="832"/>
      <c r="L493" s="849"/>
      <c r="M493" s="849"/>
      <c r="N493" s="832"/>
      <c r="O493" s="832"/>
      <c r="P493" s="849">
        <v>1</v>
      </c>
      <c r="Q493" s="849">
        <v>116</v>
      </c>
      <c r="R493" s="837"/>
      <c r="S493" s="850">
        <v>116</v>
      </c>
    </row>
    <row r="494" spans="1:19" ht="14.4" customHeight="1" x14ac:dyDescent="0.3">
      <c r="A494" s="831" t="s">
        <v>4949</v>
      </c>
      <c r="B494" s="832" t="s">
        <v>4950</v>
      </c>
      <c r="C494" s="832" t="s">
        <v>599</v>
      </c>
      <c r="D494" s="832" t="s">
        <v>2101</v>
      </c>
      <c r="E494" s="832" t="s">
        <v>4932</v>
      </c>
      <c r="F494" s="832" t="s">
        <v>5060</v>
      </c>
      <c r="G494" s="832" t="s">
        <v>5061</v>
      </c>
      <c r="H494" s="849">
        <v>20</v>
      </c>
      <c r="I494" s="849">
        <v>5380</v>
      </c>
      <c r="J494" s="832">
        <v>1.4232804232804233</v>
      </c>
      <c r="K494" s="832">
        <v>269</v>
      </c>
      <c r="L494" s="849">
        <v>14</v>
      </c>
      <c r="M494" s="849">
        <v>3780</v>
      </c>
      <c r="N494" s="832">
        <v>1</v>
      </c>
      <c r="O494" s="832">
        <v>270</v>
      </c>
      <c r="P494" s="849">
        <v>16</v>
      </c>
      <c r="Q494" s="849">
        <v>5680</v>
      </c>
      <c r="R494" s="837">
        <v>1.5026455026455026</v>
      </c>
      <c r="S494" s="850">
        <v>355</v>
      </c>
    </row>
    <row r="495" spans="1:19" ht="14.4" customHeight="1" x14ac:dyDescent="0.3">
      <c r="A495" s="831" t="s">
        <v>4949</v>
      </c>
      <c r="B495" s="832" t="s">
        <v>4950</v>
      </c>
      <c r="C495" s="832" t="s">
        <v>599</v>
      </c>
      <c r="D495" s="832" t="s">
        <v>2101</v>
      </c>
      <c r="E495" s="832" t="s">
        <v>4932</v>
      </c>
      <c r="F495" s="832" t="s">
        <v>5070</v>
      </c>
      <c r="G495" s="832" t="s">
        <v>5071</v>
      </c>
      <c r="H495" s="849">
        <v>39</v>
      </c>
      <c r="I495" s="849">
        <v>7800</v>
      </c>
      <c r="J495" s="832">
        <v>0.88195386702849388</v>
      </c>
      <c r="K495" s="832">
        <v>200</v>
      </c>
      <c r="L495" s="849">
        <v>44</v>
      </c>
      <c r="M495" s="849">
        <v>8844</v>
      </c>
      <c r="N495" s="832">
        <v>1</v>
      </c>
      <c r="O495" s="832">
        <v>201</v>
      </c>
      <c r="P495" s="849">
        <v>53</v>
      </c>
      <c r="Q495" s="849">
        <v>10706</v>
      </c>
      <c r="R495" s="837">
        <v>1.2105382180009046</v>
      </c>
      <c r="S495" s="850">
        <v>202</v>
      </c>
    </row>
    <row r="496" spans="1:19" ht="14.4" customHeight="1" x14ac:dyDescent="0.3">
      <c r="A496" s="831" t="s">
        <v>4949</v>
      </c>
      <c r="B496" s="832" t="s">
        <v>4950</v>
      </c>
      <c r="C496" s="832" t="s">
        <v>599</v>
      </c>
      <c r="D496" s="832" t="s">
        <v>4928</v>
      </c>
      <c r="E496" s="832" t="s">
        <v>4932</v>
      </c>
      <c r="F496" s="832" t="s">
        <v>4947</v>
      </c>
      <c r="G496" s="832" t="s">
        <v>4948</v>
      </c>
      <c r="H496" s="849">
        <v>9</v>
      </c>
      <c r="I496" s="849">
        <v>333</v>
      </c>
      <c r="J496" s="832">
        <v>1.5</v>
      </c>
      <c r="K496" s="832">
        <v>37</v>
      </c>
      <c r="L496" s="849">
        <v>6</v>
      </c>
      <c r="M496" s="849">
        <v>222</v>
      </c>
      <c r="N496" s="832">
        <v>1</v>
      </c>
      <c r="O496" s="832">
        <v>37</v>
      </c>
      <c r="P496" s="849"/>
      <c r="Q496" s="849"/>
      <c r="R496" s="837"/>
      <c r="S496" s="850"/>
    </row>
    <row r="497" spans="1:19" ht="14.4" customHeight="1" x14ac:dyDescent="0.3">
      <c r="A497" s="831" t="s">
        <v>4949</v>
      </c>
      <c r="B497" s="832" t="s">
        <v>4950</v>
      </c>
      <c r="C497" s="832" t="s">
        <v>599</v>
      </c>
      <c r="D497" s="832" t="s">
        <v>4928</v>
      </c>
      <c r="E497" s="832" t="s">
        <v>4932</v>
      </c>
      <c r="F497" s="832" t="s">
        <v>4933</v>
      </c>
      <c r="G497" s="832" t="s">
        <v>4934</v>
      </c>
      <c r="H497" s="849"/>
      <c r="I497" s="849"/>
      <c r="J497" s="832"/>
      <c r="K497" s="832"/>
      <c r="L497" s="849">
        <v>1</v>
      </c>
      <c r="M497" s="849">
        <v>252</v>
      </c>
      <c r="N497" s="832">
        <v>1</v>
      </c>
      <c r="O497" s="832">
        <v>252</v>
      </c>
      <c r="P497" s="849"/>
      <c r="Q497" s="849"/>
      <c r="R497" s="837"/>
      <c r="S497" s="850"/>
    </row>
    <row r="498" spans="1:19" ht="14.4" customHeight="1" x14ac:dyDescent="0.3">
      <c r="A498" s="831" t="s">
        <v>4949</v>
      </c>
      <c r="B498" s="832" t="s">
        <v>4950</v>
      </c>
      <c r="C498" s="832" t="s">
        <v>599</v>
      </c>
      <c r="D498" s="832" t="s">
        <v>4928</v>
      </c>
      <c r="E498" s="832" t="s">
        <v>4932</v>
      </c>
      <c r="F498" s="832" t="s">
        <v>5018</v>
      </c>
      <c r="G498" s="832" t="s">
        <v>5019</v>
      </c>
      <c r="H498" s="849"/>
      <c r="I498" s="849"/>
      <c r="J498" s="832"/>
      <c r="K498" s="832"/>
      <c r="L498" s="849">
        <v>1</v>
      </c>
      <c r="M498" s="849">
        <v>33.33</v>
      </c>
      <c r="N498" s="832">
        <v>1</v>
      </c>
      <c r="O498" s="832">
        <v>33.33</v>
      </c>
      <c r="P498" s="849"/>
      <c r="Q498" s="849"/>
      <c r="R498" s="837"/>
      <c r="S498" s="850"/>
    </row>
    <row r="499" spans="1:19" ht="14.4" customHeight="1" x14ac:dyDescent="0.3">
      <c r="A499" s="831" t="s">
        <v>4949</v>
      </c>
      <c r="B499" s="832" t="s">
        <v>4950</v>
      </c>
      <c r="C499" s="832" t="s">
        <v>599</v>
      </c>
      <c r="D499" s="832" t="s">
        <v>2103</v>
      </c>
      <c r="E499" s="832" t="s">
        <v>4951</v>
      </c>
      <c r="F499" s="832" t="s">
        <v>4955</v>
      </c>
      <c r="G499" s="832" t="s">
        <v>3936</v>
      </c>
      <c r="H499" s="849">
        <v>0.4</v>
      </c>
      <c r="I499" s="849">
        <v>60.4</v>
      </c>
      <c r="J499" s="832">
        <v>8.6657101865136301</v>
      </c>
      <c r="K499" s="832">
        <v>151</v>
      </c>
      <c r="L499" s="849">
        <v>0.1</v>
      </c>
      <c r="M499" s="849">
        <v>6.97</v>
      </c>
      <c r="N499" s="832">
        <v>1</v>
      </c>
      <c r="O499" s="832">
        <v>69.699999999999989</v>
      </c>
      <c r="P499" s="849">
        <v>0.30000000000000004</v>
      </c>
      <c r="Q499" s="849">
        <v>20.91</v>
      </c>
      <c r="R499" s="837">
        <v>3</v>
      </c>
      <c r="S499" s="850">
        <v>69.699999999999989</v>
      </c>
    </row>
    <row r="500" spans="1:19" ht="14.4" customHeight="1" x14ac:dyDescent="0.3">
      <c r="A500" s="831" t="s">
        <v>4949</v>
      </c>
      <c r="B500" s="832" t="s">
        <v>4950</v>
      </c>
      <c r="C500" s="832" t="s">
        <v>599</v>
      </c>
      <c r="D500" s="832" t="s">
        <v>2103</v>
      </c>
      <c r="E500" s="832" t="s">
        <v>4932</v>
      </c>
      <c r="F500" s="832" t="s">
        <v>4984</v>
      </c>
      <c r="G500" s="832" t="s">
        <v>4985</v>
      </c>
      <c r="H500" s="849">
        <v>6</v>
      </c>
      <c r="I500" s="849">
        <v>498</v>
      </c>
      <c r="J500" s="832"/>
      <c r="K500" s="832">
        <v>83</v>
      </c>
      <c r="L500" s="849"/>
      <c r="M500" s="849"/>
      <c r="N500" s="832"/>
      <c r="O500" s="832"/>
      <c r="P500" s="849"/>
      <c r="Q500" s="849"/>
      <c r="R500" s="837"/>
      <c r="S500" s="850"/>
    </row>
    <row r="501" spans="1:19" ht="14.4" customHeight="1" x14ac:dyDescent="0.3">
      <c r="A501" s="831" t="s">
        <v>4949</v>
      </c>
      <c r="B501" s="832" t="s">
        <v>4950</v>
      </c>
      <c r="C501" s="832" t="s">
        <v>599</v>
      </c>
      <c r="D501" s="832" t="s">
        <v>2103</v>
      </c>
      <c r="E501" s="832" t="s">
        <v>4932</v>
      </c>
      <c r="F501" s="832" t="s">
        <v>4947</v>
      </c>
      <c r="G501" s="832" t="s">
        <v>4948</v>
      </c>
      <c r="H501" s="849">
        <v>8</v>
      </c>
      <c r="I501" s="849">
        <v>296</v>
      </c>
      <c r="J501" s="832">
        <v>0.44444444444444442</v>
      </c>
      <c r="K501" s="832">
        <v>37</v>
      </c>
      <c r="L501" s="849">
        <v>18</v>
      </c>
      <c r="M501" s="849">
        <v>666</v>
      </c>
      <c r="N501" s="832">
        <v>1</v>
      </c>
      <c r="O501" s="832">
        <v>37</v>
      </c>
      <c r="P501" s="849">
        <v>25</v>
      </c>
      <c r="Q501" s="849">
        <v>950</v>
      </c>
      <c r="R501" s="837">
        <v>1.4264264264264264</v>
      </c>
      <c r="S501" s="850">
        <v>38</v>
      </c>
    </row>
    <row r="502" spans="1:19" ht="14.4" customHeight="1" x14ac:dyDescent="0.3">
      <c r="A502" s="831" t="s">
        <v>4949</v>
      </c>
      <c r="B502" s="832" t="s">
        <v>4950</v>
      </c>
      <c r="C502" s="832" t="s">
        <v>599</v>
      </c>
      <c r="D502" s="832" t="s">
        <v>2103</v>
      </c>
      <c r="E502" s="832" t="s">
        <v>4932</v>
      </c>
      <c r="F502" s="832" t="s">
        <v>4933</v>
      </c>
      <c r="G502" s="832" t="s">
        <v>4934</v>
      </c>
      <c r="H502" s="849">
        <v>40</v>
      </c>
      <c r="I502" s="849">
        <v>10040</v>
      </c>
      <c r="J502" s="832">
        <v>8.3175928687410944E-2</v>
      </c>
      <c r="K502" s="832">
        <v>251</v>
      </c>
      <c r="L502" s="849">
        <v>479</v>
      </c>
      <c r="M502" s="849">
        <v>120708</v>
      </c>
      <c r="N502" s="832">
        <v>1</v>
      </c>
      <c r="O502" s="832">
        <v>252</v>
      </c>
      <c r="P502" s="849">
        <v>561</v>
      </c>
      <c r="Q502" s="849">
        <v>142494</v>
      </c>
      <c r="R502" s="837">
        <v>1.1804851376876428</v>
      </c>
      <c r="S502" s="850">
        <v>254</v>
      </c>
    </row>
    <row r="503" spans="1:19" ht="14.4" customHeight="1" x14ac:dyDescent="0.3">
      <c r="A503" s="831" t="s">
        <v>4949</v>
      </c>
      <c r="B503" s="832" t="s">
        <v>4950</v>
      </c>
      <c r="C503" s="832" t="s">
        <v>599</v>
      </c>
      <c r="D503" s="832" t="s">
        <v>2103</v>
      </c>
      <c r="E503" s="832" t="s">
        <v>4932</v>
      </c>
      <c r="F503" s="832" t="s">
        <v>5002</v>
      </c>
      <c r="G503" s="832" t="s">
        <v>5003</v>
      </c>
      <c r="H503" s="849">
        <v>628</v>
      </c>
      <c r="I503" s="849">
        <v>79128</v>
      </c>
      <c r="J503" s="832">
        <v>6.2934860415175375</v>
      </c>
      <c r="K503" s="832">
        <v>126</v>
      </c>
      <c r="L503" s="849">
        <v>99</v>
      </c>
      <c r="M503" s="849">
        <v>12573</v>
      </c>
      <c r="N503" s="832">
        <v>1</v>
      </c>
      <c r="O503" s="832">
        <v>127</v>
      </c>
      <c r="P503" s="849">
        <v>34</v>
      </c>
      <c r="Q503" s="849">
        <v>4284</v>
      </c>
      <c r="R503" s="837">
        <v>0.34073013600572655</v>
      </c>
      <c r="S503" s="850">
        <v>126</v>
      </c>
    </row>
    <row r="504" spans="1:19" ht="14.4" customHeight="1" x14ac:dyDescent="0.3">
      <c r="A504" s="831" t="s">
        <v>4949</v>
      </c>
      <c r="B504" s="832" t="s">
        <v>4950</v>
      </c>
      <c r="C504" s="832" t="s">
        <v>599</v>
      </c>
      <c r="D504" s="832" t="s">
        <v>2103</v>
      </c>
      <c r="E504" s="832" t="s">
        <v>4932</v>
      </c>
      <c r="F504" s="832" t="s">
        <v>5014</v>
      </c>
      <c r="G504" s="832" t="s">
        <v>5015</v>
      </c>
      <c r="H504" s="849">
        <v>1</v>
      </c>
      <c r="I504" s="849">
        <v>679</v>
      </c>
      <c r="J504" s="832"/>
      <c r="K504" s="832">
        <v>679</v>
      </c>
      <c r="L504" s="849"/>
      <c r="M504" s="849"/>
      <c r="N504" s="832"/>
      <c r="O504" s="832"/>
      <c r="P504" s="849">
        <v>1</v>
      </c>
      <c r="Q504" s="849">
        <v>685</v>
      </c>
      <c r="R504" s="837"/>
      <c r="S504" s="850">
        <v>685</v>
      </c>
    </row>
    <row r="505" spans="1:19" ht="14.4" customHeight="1" x14ac:dyDescent="0.3">
      <c r="A505" s="831" t="s">
        <v>4949</v>
      </c>
      <c r="B505" s="832" t="s">
        <v>4950</v>
      </c>
      <c r="C505" s="832" t="s">
        <v>599</v>
      </c>
      <c r="D505" s="832" t="s">
        <v>2103</v>
      </c>
      <c r="E505" s="832" t="s">
        <v>4932</v>
      </c>
      <c r="F505" s="832" t="s">
        <v>5018</v>
      </c>
      <c r="G505" s="832" t="s">
        <v>5019</v>
      </c>
      <c r="H505" s="849">
        <v>661</v>
      </c>
      <c r="I505" s="849">
        <v>22033.33</v>
      </c>
      <c r="J505" s="832">
        <v>1.2195567860596337</v>
      </c>
      <c r="K505" s="832">
        <v>33.333328290468991</v>
      </c>
      <c r="L505" s="849">
        <v>542</v>
      </c>
      <c r="M505" s="849">
        <v>18066.669999999998</v>
      </c>
      <c r="N505" s="832">
        <v>1</v>
      </c>
      <c r="O505" s="832">
        <v>33.33333948339483</v>
      </c>
      <c r="P505" s="849">
        <v>595</v>
      </c>
      <c r="Q505" s="849">
        <v>19833.330000000002</v>
      </c>
      <c r="R505" s="837">
        <v>1.0977855908144669</v>
      </c>
      <c r="S505" s="850">
        <v>33.333327731092439</v>
      </c>
    </row>
    <row r="506" spans="1:19" ht="14.4" customHeight="1" x14ac:dyDescent="0.3">
      <c r="A506" s="831" t="s">
        <v>4949</v>
      </c>
      <c r="B506" s="832" t="s">
        <v>4950</v>
      </c>
      <c r="C506" s="832" t="s">
        <v>599</v>
      </c>
      <c r="D506" s="832" t="s">
        <v>2103</v>
      </c>
      <c r="E506" s="832" t="s">
        <v>4932</v>
      </c>
      <c r="F506" s="832" t="s">
        <v>5024</v>
      </c>
      <c r="G506" s="832" t="s">
        <v>5025</v>
      </c>
      <c r="H506" s="849">
        <v>1</v>
      </c>
      <c r="I506" s="849">
        <v>37</v>
      </c>
      <c r="J506" s="832"/>
      <c r="K506" s="832">
        <v>37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" customHeight="1" x14ac:dyDescent="0.3">
      <c r="A507" s="831" t="s">
        <v>4949</v>
      </c>
      <c r="B507" s="832" t="s">
        <v>4950</v>
      </c>
      <c r="C507" s="832" t="s">
        <v>599</v>
      </c>
      <c r="D507" s="832" t="s">
        <v>2103</v>
      </c>
      <c r="E507" s="832" t="s">
        <v>4932</v>
      </c>
      <c r="F507" s="832" t="s">
        <v>4936</v>
      </c>
      <c r="G507" s="832" t="s">
        <v>4937</v>
      </c>
      <c r="H507" s="849">
        <v>3</v>
      </c>
      <c r="I507" s="849">
        <v>258</v>
      </c>
      <c r="J507" s="832">
        <v>1.5</v>
      </c>
      <c r="K507" s="832">
        <v>86</v>
      </c>
      <c r="L507" s="849">
        <v>2</v>
      </c>
      <c r="M507" s="849">
        <v>172</v>
      </c>
      <c r="N507" s="832">
        <v>1</v>
      </c>
      <c r="O507" s="832">
        <v>86</v>
      </c>
      <c r="P507" s="849">
        <v>2</v>
      </c>
      <c r="Q507" s="849">
        <v>174</v>
      </c>
      <c r="R507" s="837">
        <v>1.0116279069767442</v>
      </c>
      <c r="S507" s="850">
        <v>87</v>
      </c>
    </row>
    <row r="508" spans="1:19" ht="14.4" customHeight="1" x14ac:dyDescent="0.3">
      <c r="A508" s="831" t="s">
        <v>4949</v>
      </c>
      <c r="B508" s="832" t="s">
        <v>4950</v>
      </c>
      <c r="C508" s="832" t="s">
        <v>599</v>
      </c>
      <c r="D508" s="832" t="s">
        <v>2103</v>
      </c>
      <c r="E508" s="832" t="s">
        <v>4932</v>
      </c>
      <c r="F508" s="832" t="s">
        <v>5028</v>
      </c>
      <c r="G508" s="832" t="s">
        <v>5029</v>
      </c>
      <c r="H508" s="849">
        <v>1</v>
      </c>
      <c r="I508" s="849">
        <v>32</v>
      </c>
      <c r="J508" s="832"/>
      <c r="K508" s="832">
        <v>32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" customHeight="1" x14ac:dyDescent="0.3">
      <c r="A509" s="831" t="s">
        <v>4949</v>
      </c>
      <c r="B509" s="832" t="s">
        <v>4950</v>
      </c>
      <c r="C509" s="832" t="s">
        <v>599</v>
      </c>
      <c r="D509" s="832" t="s">
        <v>2103</v>
      </c>
      <c r="E509" s="832" t="s">
        <v>4932</v>
      </c>
      <c r="F509" s="832" t="s">
        <v>5042</v>
      </c>
      <c r="G509" s="832" t="s">
        <v>5043</v>
      </c>
      <c r="H509" s="849">
        <v>1</v>
      </c>
      <c r="I509" s="849">
        <v>373</v>
      </c>
      <c r="J509" s="832">
        <v>0.99732620320855614</v>
      </c>
      <c r="K509" s="832">
        <v>373</v>
      </c>
      <c r="L509" s="849">
        <v>1</v>
      </c>
      <c r="M509" s="849">
        <v>374</v>
      </c>
      <c r="N509" s="832">
        <v>1</v>
      </c>
      <c r="O509" s="832">
        <v>374</v>
      </c>
      <c r="P509" s="849">
        <v>1</v>
      </c>
      <c r="Q509" s="849">
        <v>376</v>
      </c>
      <c r="R509" s="837">
        <v>1.0053475935828877</v>
      </c>
      <c r="S509" s="850">
        <v>376</v>
      </c>
    </row>
    <row r="510" spans="1:19" ht="14.4" customHeight="1" x14ac:dyDescent="0.3">
      <c r="A510" s="831" t="s">
        <v>4949</v>
      </c>
      <c r="B510" s="832" t="s">
        <v>4950</v>
      </c>
      <c r="C510" s="832" t="s">
        <v>599</v>
      </c>
      <c r="D510" s="832" t="s">
        <v>2103</v>
      </c>
      <c r="E510" s="832" t="s">
        <v>4932</v>
      </c>
      <c r="F510" s="832" t="s">
        <v>5044</v>
      </c>
      <c r="G510" s="832" t="s">
        <v>5045</v>
      </c>
      <c r="H510" s="849">
        <v>1</v>
      </c>
      <c r="I510" s="849">
        <v>59</v>
      </c>
      <c r="J510" s="832"/>
      <c r="K510" s="832">
        <v>59</v>
      </c>
      <c r="L510" s="849"/>
      <c r="M510" s="849"/>
      <c r="N510" s="832"/>
      <c r="O510" s="832"/>
      <c r="P510" s="849">
        <v>1</v>
      </c>
      <c r="Q510" s="849">
        <v>61</v>
      </c>
      <c r="R510" s="837"/>
      <c r="S510" s="850">
        <v>61</v>
      </c>
    </row>
    <row r="511" spans="1:19" ht="14.4" customHeight="1" x14ac:dyDescent="0.3">
      <c r="A511" s="831" t="s">
        <v>4949</v>
      </c>
      <c r="B511" s="832" t="s">
        <v>4950</v>
      </c>
      <c r="C511" s="832" t="s">
        <v>599</v>
      </c>
      <c r="D511" s="832" t="s">
        <v>2103</v>
      </c>
      <c r="E511" s="832" t="s">
        <v>4932</v>
      </c>
      <c r="F511" s="832" t="s">
        <v>5046</v>
      </c>
      <c r="G511" s="832" t="s">
        <v>5047</v>
      </c>
      <c r="H511" s="849">
        <v>70</v>
      </c>
      <c r="I511" s="849">
        <v>8120</v>
      </c>
      <c r="J511" s="832">
        <v>1.7073170731707317</v>
      </c>
      <c r="K511" s="832">
        <v>116</v>
      </c>
      <c r="L511" s="849">
        <v>41</v>
      </c>
      <c r="M511" s="849">
        <v>4756</v>
      </c>
      <c r="N511" s="832">
        <v>1</v>
      </c>
      <c r="O511" s="832">
        <v>116</v>
      </c>
      <c r="P511" s="849">
        <v>95</v>
      </c>
      <c r="Q511" s="849">
        <v>11020</v>
      </c>
      <c r="R511" s="837">
        <v>2.3170731707317072</v>
      </c>
      <c r="S511" s="850">
        <v>116</v>
      </c>
    </row>
    <row r="512" spans="1:19" ht="14.4" customHeight="1" x14ac:dyDescent="0.3">
      <c r="A512" s="831" t="s">
        <v>4949</v>
      </c>
      <c r="B512" s="832" t="s">
        <v>4950</v>
      </c>
      <c r="C512" s="832" t="s">
        <v>599</v>
      </c>
      <c r="D512" s="832" t="s">
        <v>2103</v>
      </c>
      <c r="E512" s="832" t="s">
        <v>4932</v>
      </c>
      <c r="F512" s="832" t="s">
        <v>5050</v>
      </c>
      <c r="G512" s="832" t="s">
        <v>5051</v>
      </c>
      <c r="H512" s="849"/>
      <c r="I512" s="849"/>
      <c r="J512" s="832"/>
      <c r="K512" s="832"/>
      <c r="L512" s="849"/>
      <c r="M512" s="849"/>
      <c r="N512" s="832"/>
      <c r="O512" s="832"/>
      <c r="P512" s="849">
        <v>2</v>
      </c>
      <c r="Q512" s="849">
        <v>752</v>
      </c>
      <c r="R512" s="837"/>
      <c r="S512" s="850">
        <v>376</v>
      </c>
    </row>
    <row r="513" spans="1:19" ht="14.4" customHeight="1" x14ac:dyDescent="0.3">
      <c r="A513" s="831" t="s">
        <v>4949</v>
      </c>
      <c r="B513" s="832" t="s">
        <v>4950</v>
      </c>
      <c r="C513" s="832" t="s">
        <v>599</v>
      </c>
      <c r="D513" s="832" t="s">
        <v>4929</v>
      </c>
      <c r="E513" s="832" t="s">
        <v>4932</v>
      </c>
      <c r="F513" s="832" t="s">
        <v>4947</v>
      </c>
      <c r="G513" s="832" t="s">
        <v>4948</v>
      </c>
      <c r="H513" s="849"/>
      <c r="I513" s="849"/>
      <c r="J513" s="832"/>
      <c r="K513" s="832"/>
      <c r="L513" s="849"/>
      <c r="M513" s="849"/>
      <c r="N513" s="832"/>
      <c r="O513" s="832"/>
      <c r="P513" s="849">
        <v>11</v>
      </c>
      <c r="Q513" s="849">
        <v>418</v>
      </c>
      <c r="R513" s="837"/>
      <c r="S513" s="850">
        <v>38</v>
      </c>
    </row>
    <row r="514" spans="1:19" ht="14.4" customHeight="1" x14ac:dyDescent="0.3">
      <c r="A514" s="831" t="s">
        <v>4949</v>
      </c>
      <c r="B514" s="832" t="s">
        <v>4950</v>
      </c>
      <c r="C514" s="832" t="s">
        <v>599</v>
      </c>
      <c r="D514" s="832" t="s">
        <v>4929</v>
      </c>
      <c r="E514" s="832" t="s">
        <v>4932</v>
      </c>
      <c r="F514" s="832" t="s">
        <v>5002</v>
      </c>
      <c r="G514" s="832" t="s">
        <v>5003</v>
      </c>
      <c r="H514" s="849"/>
      <c r="I514" s="849"/>
      <c r="J514" s="832"/>
      <c r="K514" s="832"/>
      <c r="L514" s="849"/>
      <c r="M514" s="849"/>
      <c r="N514" s="832"/>
      <c r="O514" s="832"/>
      <c r="P514" s="849">
        <v>1</v>
      </c>
      <c r="Q514" s="849">
        <v>126</v>
      </c>
      <c r="R514" s="837"/>
      <c r="S514" s="850">
        <v>126</v>
      </c>
    </row>
    <row r="515" spans="1:19" ht="14.4" customHeight="1" x14ac:dyDescent="0.3">
      <c r="A515" s="831" t="s">
        <v>4949</v>
      </c>
      <c r="B515" s="832" t="s">
        <v>4950</v>
      </c>
      <c r="C515" s="832" t="s">
        <v>599</v>
      </c>
      <c r="D515" s="832" t="s">
        <v>4929</v>
      </c>
      <c r="E515" s="832" t="s">
        <v>4932</v>
      </c>
      <c r="F515" s="832" t="s">
        <v>5018</v>
      </c>
      <c r="G515" s="832" t="s">
        <v>5019</v>
      </c>
      <c r="H515" s="849"/>
      <c r="I515" s="849"/>
      <c r="J515" s="832"/>
      <c r="K515" s="832"/>
      <c r="L515" s="849"/>
      <c r="M515" s="849"/>
      <c r="N515" s="832"/>
      <c r="O515" s="832"/>
      <c r="P515" s="849">
        <v>1</v>
      </c>
      <c r="Q515" s="849">
        <v>33.33</v>
      </c>
      <c r="R515" s="837"/>
      <c r="S515" s="850">
        <v>33.33</v>
      </c>
    </row>
    <row r="516" spans="1:19" ht="14.4" customHeight="1" x14ac:dyDescent="0.3">
      <c r="A516" s="831" t="s">
        <v>4949</v>
      </c>
      <c r="B516" s="832" t="s">
        <v>4950</v>
      </c>
      <c r="C516" s="832" t="s">
        <v>599</v>
      </c>
      <c r="D516" s="832" t="s">
        <v>4903</v>
      </c>
      <c r="E516" s="832" t="s">
        <v>4932</v>
      </c>
      <c r="F516" s="832" t="s">
        <v>4947</v>
      </c>
      <c r="G516" s="832" t="s">
        <v>4948</v>
      </c>
      <c r="H516" s="849"/>
      <c r="I516" s="849"/>
      <c r="J516" s="832"/>
      <c r="K516" s="832"/>
      <c r="L516" s="849"/>
      <c r="M516" s="849"/>
      <c r="N516" s="832"/>
      <c r="O516" s="832"/>
      <c r="P516" s="849">
        <v>1</v>
      </c>
      <c r="Q516" s="849">
        <v>38</v>
      </c>
      <c r="R516" s="837"/>
      <c r="S516" s="850">
        <v>38</v>
      </c>
    </row>
    <row r="517" spans="1:19" ht="14.4" customHeight="1" x14ac:dyDescent="0.3">
      <c r="A517" s="831" t="s">
        <v>4949</v>
      </c>
      <c r="B517" s="832" t="s">
        <v>4950</v>
      </c>
      <c r="C517" s="832" t="s">
        <v>599</v>
      </c>
      <c r="D517" s="832" t="s">
        <v>4903</v>
      </c>
      <c r="E517" s="832" t="s">
        <v>4932</v>
      </c>
      <c r="F517" s="832" t="s">
        <v>4933</v>
      </c>
      <c r="G517" s="832" t="s">
        <v>4934</v>
      </c>
      <c r="H517" s="849"/>
      <c r="I517" s="849"/>
      <c r="J517" s="832"/>
      <c r="K517" s="832"/>
      <c r="L517" s="849"/>
      <c r="M517" s="849"/>
      <c r="N517" s="832"/>
      <c r="O517" s="832"/>
      <c r="P517" s="849">
        <v>4</v>
      </c>
      <c r="Q517" s="849">
        <v>1016</v>
      </c>
      <c r="R517" s="837"/>
      <c r="S517" s="850">
        <v>254</v>
      </c>
    </row>
    <row r="518" spans="1:19" ht="14.4" customHeight="1" x14ac:dyDescent="0.3">
      <c r="A518" s="831" t="s">
        <v>4949</v>
      </c>
      <c r="B518" s="832" t="s">
        <v>4950</v>
      </c>
      <c r="C518" s="832" t="s">
        <v>599</v>
      </c>
      <c r="D518" s="832" t="s">
        <v>4903</v>
      </c>
      <c r="E518" s="832" t="s">
        <v>4932</v>
      </c>
      <c r="F518" s="832" t="s">
        <v>5018</v>
      </c>
      <c r="G518" s="832" t="s">
        <v>5019</v>
      </c>
      <c r="H518" s="849"/>
      <c r="I518" s="849"/>
      <c r="J518" s="832"/>
      <c r="K518" s="832"/>
      <c r="L518" s="849"/>
      <c r="M518" s="849"/>
      <c r="N518" s="832"/>
      <c r="O518" s="832"/>
      <c r="P518" s="849">
        <v>4</v>
      </c>
      <c r="Q518" s="849">
        <v>133.32999999999998</v>
      </c>
      <c r="R518" s="837"/>
      <c r="S518" s="850">
        <v>33.332499999999996</v>
      </c>
    </row>
    <row r="519" spans="1:19" ht="14.4" customHeight="1" x14ac:dyDescent="0.3">
      <c r="A519" s="831" t="s">
        <v>4949</v>
      </c>
      <c r="B519" s="832" t="s">
        <v>4950</v>
      </c>
      <c r="C519" s="832" t="s">
        <v>599</v>
      </c>
      <c r="D519" s="832" t="s">
        <v>4903</v>
      </c>
      <c r="E519" s="832" t="s">
        <v>4932</v>
      </c>
      <c r="F519" s="832" t="s">
        <v>5024</v>
      </c>
      <c r="G519" s="832" t="s">
        <v>5025</v>
      </c>
      <c r="H519" s="849"/>
      <c r="I519" s="849"/>
      <c r="J519" s="832"/>
      <c r="K519" s="832"/>
      <c r="L519" s="849"/>
      <c r="M519" s="849"/>
      <c r="N519" s="832"/>
      <c r="O519" s="832"/>
      <c r="P519" s="849">
        <v>4</v>
      </c>
      <c r="Q519" s="849">
        <v>152</v>
      </c>
      <c r="R519" s="837"/>
      <c r="S519" s="850">
        <v>38</v>
      </c>
    </row>
    <row r="520" spans="1:19" ht="14.4" customHeight="1" x14ac:dyDescent="0.3">
      <c r="A520" s="831" t="s">
        <v>4949</v>
      </c>
      <c r="B520" s="832" t="s">
        <v>4950</v>
      </c>
      <c r="C520" s="832" t="s">
        <v>599</v>
      </c>
      <c r="D520" s="832" t="s">
        <v>4919</v>
      </c>
      <c r="E520" s="832" t="s">
        <v>4932</v>
      </c>
      <c r="F520" s="832" t="s">
        <v>4984</v>
      </c>
      <c r="G520" s="832" t="s">
        <v>4985</v>
      </c>
      <c r="H520" s="849"/>
      <c r="I520" s="849"/>
      <c r="J520" s="832"/>
      <c r="K520" s="832"/>
      <c r="L520" s="849">
        <v>1</v>
      </c>
      <c r="M520" s="849">
        <v>83</v>
      </c>
      <c r="N520" s="832">
        <v>1</v>
      </c>
      <c r="O520" s="832">
        <v>83</v>
      </c>
      <c r="P520" s="849"/>
      <c r="Q520" s="849"/>
      <c r="R520" s="837"/>
      <c r="S520" s="850"/>
    </row>
    <row r="521" spans="1:19" ht="14.4" customHeight="1" x14ac:dyDescent="0.3">
      <c r="A521" s="831" t="s">
        <v>4949</v>
      </c>
      <c r="B521" s="832" t="s">
        <v>4950</v>
      </c>
      <c r="C521" s="832" t="s">
        <v>599</v>
      </c>
      <c r="D521" s="832" t="s">
        <v>4919</v>
      </c>
      <c r="E521" s="832" t="s">
        <v>4932</v>
      </c>
      <c r="F521" s="832" t="s">
        <v>4947</v>
      </c>
      <c r="G521" s="832" t="s">
        <v>4948</v>
      </c>
      <c r="H521" s="849"/>
      <c r="I521" s="849"/>
      <c r="J521" s="832"/>
      <c r="K521" s="832"/>
      <c r="L521" s="849">
        <v>3</v>
      </c>
      <c r="M521" s="849">
        <v>111</v>
      </c>
      <c r="N521" s="832">
        <v>1</v>
      </c>
      <c r="O521" s="832">
        <v>37</v>
      </c>
      <c r="P521" s="849"/>
      <c r="Q521" s="849"/>
      <c r="R521" s="837"/>
      <c r="S521" s="850"/>
    </row>
    <row r="522" spans="1:19" ht="14.4" customHeight="1" x14ac:dyDescent="0.3">
      <c r="A522" s="831" t="s">
        <v>4949</v>
      </c>
      <c r="B522" s="832" t="s">
        <v>4950</v>
      </c>
      <c r="C522" s="832" t="s">
        <v>599</v>
      </c>
      <c r="D522" s="832" t="s">
        <v>4923</v>
      </c>
      <c r="E522" s="832" t="s">
        <v>4932</v>
      </c>
      <c r="F522" s="832" t="s">
        <v>4947</v>
      </c>
      <c r="G522" s="832" t="s">
        <v>4948</v>
      </c>
      <c r="H522" s="849"/>
      <c r="I522" s="849"/>
      <c r="J522" s="832"/>
      <c r="K522" s="832"/>
      <c r="L522" s="849"/>
      <c r="M522" s="849"/>
      <c r="N522" s="832"/>
      <c r="O522" s="832"/>
      <c r="P522" s="849">
        <v>1</v>
      </c>
      <c r="Q522" s="849">
        <v>38</v>
      </c>
      <c r="R522" s="837"/>
      <c r="S522" s="850">
        <v>38</v>
      </c>
    </row>
    <row r="523" spans="1:19" ht="14.4" customHeight="1" x14ac:dyDescent="0.3">
      <c r="A523" s="831" t="s">
        <v>4949</v>
      </c>
      <c r="B523" s="832" t="s">
        <v>4950</v>
      </c>
      <c r="C523" s="832" t="s">
        <v>599</v>
      </c>
      <c r="D523" s="832" t="s">
        <v>4923</v>
      </c>
      <c r="E523" s="832" t="s">
        <v>4932</v>
      </c>
      <c r="F523" s="832" t="s">
        <v>4933</v>
      </c>
      <c r="G523" s="832" t="s">
        <v>4934</v>
      </c>
      <c r="H523" s="849"/>
      <c r="I523" s="849"/>
      <c r="J523" s="832"/>
      <c r="K523" s="832"/>
      <c r="L523" s="849"/>
      <c r="M523" s="849"/>
      <c r="N523" s="832"/>
      <c r="O523" s="832"/>
      <c r="P523" s="849">
        <v>1</v>
      </c>
      <c r="Q523" s="849">
        <v>254</v>
      </c>
      <c r="R523" s="837"/>
      <c r="S523" s="850">
        <v>254</v>
      </c>
    </row>
    <row r="524" spans="1:19" ht="14.4" customHeight="1" x14ac:dyDescent="0.3">
      <c r="A524" s="831" t="s">
        <v>4949</v>
      </c>
      <c r="B524" s="832" t="s">
        <v>4950</v>
      </c>
      <c r="C524" s="832" t="s">
        <v>599</v>
      </c>
      <c r="D524" s="832" t="s">
        <v>4923</v>
      </c>
      <c r="E524" s="832" t="s">
        <v>4932</v>
      </c>
      <c r="F524" s="832" t="s">
        <v>5018</v>
      </c>
      <c r="G524" s="832" t="s">
        <v>5019</v>
      </c>
      <c r="H524" s="849"/>
      <c r="I524" s="849"/>
      <c r="J524" s="832"/>
      <c r="K524" s="832"/>
      <c r="L524" s="849"/>
      <c r="M524" s="849"/>
      <c r="N524" s="832"/>
      <c r="O524" s="832"/>
      <c r="P524" s="849">
        <v>2</v>
      </c>
      <c r="Q524" s="849">
        <v>66.66</v>
      </c>
      <c r="R524" s="837"/>
      <c r="S524" s="850">
        <v>33.33</v>
      </c>
    </row>
    <row r="525" spans="1:19" ht="14.4" customHeight="1" x14ac:dyDescent="0.3">
      <c r="A525" s="831" t="s">
        <v>4949</v>
      </c>
      <c r="B525" s="832" t="s">
        <v>4950</v>
      </c>
      <c r="C525" s="832" t="s">
        <v>599</v>
      </c>
      <c r="D525" s="832" t="s">
        <v>4923</v>
      </c>
      <c r="E525" s="832" t="s">
        <v>4932</v>
      </c>
      <c r="F525" s="832" t="s">
        <v>5042</v>
      </c>
      <c r="G525" s="832" t="s">
        <v>5043</v>
      </c>
      <c r="H525" s="849"/>
      <c r="I525" s="849"/>
      <c r="J525" s="832"/>
      <c r="K525" s="832"/>
      <c r="L525" s="849"/>
      <c r="M525" s="849"/>
      <c r="N525" s="832"/>
      <c r="O525" s="832"/>
      <c r="P525" s="849">
        <v>1</v>
      </c>
      <c r="Q525" s="849">
        <v>376</v>
      </c>
      <c r="R525" s="837"/>
      <c r="S525" s="850">
        <v>376</v>
      </c>
    </row>
    <row r="526" spans="1:19" ht="14.4" customHeight="1" x14ac:dyDescent="0.3">
      <c r="A526" s="831" t="s">
        <v>4949</v>
      </c>
      <c r="B526" s="832" t="s">
        <v>4950</v>
      </c>
      <c r="C526" s="832" t="s">
        <v>599</v>
      </c>
      <c r="D526" s="832" t="s">
        <v>2097</v>
      </c>
      <c r="E526" s="832" t="s">
        <v>4932</v>
      </c>
      <c r="F526" s="832" t="s">
        <v>4947</v>
      </c>
      <c r="G526" s="832" t="s">
        <v>4948</v>
      </c>
      <c r="H526" s="849"/>
      <c r="I526" s="849"/>
      <c r="J526" s="832"/>
      <c r="K526" s="832"/>
      <c r="L526" s="849"/>
      <c r="M526" s="849"/>
      <c r="N526" s="832"/>
      <c r="O526" s="832"/>
      <c r="P526" s="849">
        <v>1</v>
      </c>
      <c r="Q526" s="849">
        <v>38</v>
      </c>
      <c r="R526" s="837"/>
      <c r="S526" s="850">
        <v>38</v>
      </c>
    </row>
    <row r="527" spans="1:19" ht="14.4" customHeight="1" x14ac:dyDescent="0.3">
      <c r="A527" s="831" t="s">
        <v>4949</v>
      </c>
      <c r="B527" s="832" t="s">
        <v>4950</v>
      </c>
      <c r="C527" s="832" t="s">
        <v>599</v>
      </c>
      <c r="D527" s="832" t="s">
        <v>4918</v>
      </c>
      <c r="E527" s="832" t="s">
        <v>4932</v>
      </c>
      <c r="F527" s="832" t="s">
        <v>4947</v>
      </c>
      <c r="G527" s="832" t="s">
        <v>4948</v>
      </c>
      <c r="H527" s="849"/>
      <c r="I527" s="849"/>
      <c r="J527" s="832"/>
      <c r="K527" s="832"/>
      <c r="L527" s="849">
        <v>14</v>
      </c>
      <c r="M527" s="849">
        <v>518</v>
      </c>
      <c r="N527" s="832">
        <v>1</v>
      </c>
      <c r="O527" s="832">
        <v>37</v>
      </c>
      <c r="P527" s="849"/>
      <c r="Q527" s="849"/>
      <c r="R527" s="837"/>
      <c r="S527" s="850"/>
    </row>
    <row r="528" spans="1:19" ht="14.4" customHeight="1" x14ac:dyDescent="0.3">
      <c r="A528" s="831" t="s">
        <v>4949</v>
      </c>
      <c r="B528" s="832" t="s">
        <v>4950</v>
      </c>
      <c r="C528" s="832" t="s">
        <v>599</v>
      </c>
      <c r="D528" s="832" t="s">
        <v>4927</v>
      </c>
      <c r="E528" s="832" t="s">
        <v>4932</v>
      </c>
      <c r="F528" s="832" t="s">
        <v>4947</v>
      </c>
      <c r="G528" s="832" t="s">
        <v>4948</v>
      </c>
      <c r="H528" s="849"/>
      <c r="I528" s="849"/>
      <c r="J528" s="832"/>
      <c r="K528" s="832"/>
      <c r="L528" s="849">
        <v>4</v>
      </c>
      <c r="M528" s="849">
        <v>148</v>
      </c>
      <c r="N528" s="832">
        <v>1</v>
      </c>
      <c r="O528" s="832">
        <v>37</v>
      </c>
      <c r="P528" s="849"/>
      <c r="Q528" s="849"/>
      <c r="R528" s="837"/>
      <c r="S528" s="850"/>
    </row>
    <row r="529" spans="1:19" ht="14.4" customHeight="1" x14ac:dyDescent="0.3">
      <c r="A529" s="831" t="s">
        <v>4949</v>
      </c>
      <c r="B529" s="832" t="s">
        <v>4950</v>
      </c>
      <c r="C529" s="832" t="s">
        <v>599</v>
      </c>
      <c r="D529" s="832" t="s">
        <v>2094</v>
      </c>
      <c r="E529" s="832" t="s">
        <v>4951</v>
      </c>
      <c r="F529" s="832" t="s">
        <v>4955</v>
      </c>
      <c r="G529" s="832" t="s">
        <v>3936</v>
      </c>
      <c r="H529" s="849"/>
      <c r="I529" s="849"/>
      <c r="J529" s="832"/>
      <c r="K529" s="832"/>
      <c r="L529" s="849">
        <v>0.5</v>
      </c>
      <c r="M529" s="849">
        <v>34.85</v>
      </c>
      <c r="N529" s="832">
        <v>1</v>
      </c>
      <c r="O529" s="832">
        <v>69.7</v>
      </c>
      <c r="P529" s="849">
        <v>0.2</v>
      </c>
      <c r="Q529" s="849">
        <v>13.94</v>
      </c>
      <c r="R529" s="837">
        <v>0.39999999999999997</v>
      </c>
      <c r="S529" s="850">
        <v>69.699999999999989</v>
      </c>
    </row>
    <row r="530" spans="1:19" ht="14.4" customHeight="1" x14ac:dyDescent="0.3">
      <c r="A530" s="831" t="s">
        <v>4949</v>
      </c>
      <c r="B530" s="832" t="s">
        <v>4950</v>
      </c>
      <c r="C530" s="832" t="s">
        <v>599</v>
      </c>
      <c r="D530" s="832" t="s">
        <v>2094</v>
      </c>
      <c r="E530" s="832" t="s">
        <v>4951</v>
      </c>
      <c r="F530" s="832" t="s">
        <v>4960</v>
      </c>
      <c r="G530" s="832" t="s">
        <v>880</v>
      </c>
      <c r="H530" s="849"/>
      <c r="I530" s="849"/>
      <c r="J530" s="832"/>
      <c r="K530" s="832"/>
      <c r="L530" s="849">
        <v>0.2</v>
      </c>
      <c r="M530" s="849">
        <v>15.37</v>
      </c>
      <c r="N530" s="832">
        <v>1</v>
      </c>
      <c r="O530" s="832">
        <v>76.849999999999994</v>
      </c>
      <c r="P530" s="849"/>
      <c r="Q530" s="849"/>
      <c r="R530" s="837"/>
      <c r="S530" s="850"/>
    </row>
    <row r="531" spans="1:19" ht="14.4" customHeight="1" x14ac:dyDescent="0.3">
      <c r="A531" s="831" t="s">
        <v>4949</v>
      </c>
      <c r="B531" s="832" t="s">
        <v>4950</v>
      </c>
      <c r="C531" s="832" t="s">
        <v>599</v>
      </c>
      <c r="D531" s="832" t="s">
        <v>2094</v>
      </c>
      <c r="E531" s="832" t="s">
        <v>4967</v>
      </c>
      <c r="F531" s="832" t="s">
        <v>4968</v>
      </c>
      <c r="G531" s="832" t="s">
        <v>4969</v>
      </c>
      <c r="H531" s="849"/>
      <c r="I531" s="849"/>
      <c r="J531" s="832"/>
      <c r="K531" s="832"/>
      <c r="L531" s="849"/>
      <c r="M531" s="849"/>
      <c r="N531" s="832"/>
      <c r="O531" s="832"/>
      <c r="P531" s="849">
        <v>3</v>
      </c>
      <c r="Q531" s="849">
        <v>488.40000000000003</v>
      </c>
      <c r="R531" s="837"/>
      <c r="S531" s="850">
        <v>162.80000000000001</v>
      </c>
    </row>
    <row r="532" spans="1:19" ht="14.4" customHeight="1" x14ac:dyDescent="0.3">
      <c r="A532" s="831" t="s">
        <v>4949</v>
      </c>
      <c r="B532" s="832" t="s">
        <v>4950</v>
      </c>
      <c r="C532" s="832" t="s">
        <v>599</v>
      </c>
      <c r="D532" s="832" t="s">
        <v>2094</v>
      </c>
      <c r="E532" s="832" t="s">
        <v>4967</v>
      </c>
      <c r="F532" s="832" t="s">
        <v>4970</v>
      </c>
      <c r="G532" s="832" t="s">
        <v>4971</v>
      </c>
      <c r="H532" s="849"/>
      <c r="I532" s="849"/>
      <c r="J532" s="832"/>
      <c r="K532" s="832"/>
      <c r="L532" s="849"/>
      <c r="M532" s="849"/>
      <c r="N532" s="832"/>
      <c r="O532" s="832"/>
      <c r="P532" s="849">
        <v>7</v>
      </c>
      <c r="Q532" s="849">
        <v>760.19999999999993</v>
      </c>
      <c r="R532" s="837"/>
      <c r="S532" s="850">
        <v>108.6</v>
      </c>
    </row>
    <row r="533" spans="1:19" ht="14.4" customHeight="1" x14ac:dyDescent="0.3">
      <c r="A533" s="831" t="s">
        <v>4949</v>
      </c>
      <c r="B533" s="832" t="s">
        <v>4950</v>
      </c>
      <c r="C533" s="832" t="s">
        <v>599</v>
      </c>
      <c r="D533" s="832" t="s">
        <v>2094</v>
      </c>
      <c r="E533" s="832" t="s">
        <v>4932</v>
      </c>
      <c r="F533" s="832" t="s">
        <v>4984</v>
      </c>
      <c r="G533" s="832" t="s">
        <v>4985</v>
      </c>
      <c r="H533" s="849"/>
      <c r="I533" s="849"/>
      <c r="J533" s="832"/>
      <c r="K533" s="832"/>
      <c r="L533" s="849">
        <v>67</v>
      </c>
      <c r="M533" s="849">
        <v>5561</v>
      </c>
      <c r="N533" s="832">
        <v>1</v>
      </c>
      <c r="O533" s="832">
        <v>83</v>
      </c>
      <c r="P533" s="849">
        <v>30</v>
      </c>
      <c r="Q533" s="849">
        <v>2520</v>
      </c>
      <c r="R533" s="837">
        <v>0.4531559072109333</v>
      </c>
      <c r="S533" s="850">
        <v>84</v>
      </c>
    </row>
    <row r="534" spans="1:19" ht="14.4" customHeight="1" x14ac:dyDescent="0.3">
      <c r="A534" s="831" t="s">
        <v>4949</v>
      </c>
      <c r="B534" s="832" t="s">
        <v>4950</v>
      </c>
      <c r="C534" s="832" t="s">
        <v>599</v>
      </c>
      <c r="D534" s="832" t="s">
        <v>2094</v>
      </c>
      <c r="E534" s="832" t="s">
        <v>4932</v>
      </c>
      <c r="F534" s="832" t="s">
        <v>4947</v>
      </c>
      <c r="G534" s="832" t="s">
        <v>4948</v>
      </c>
      <c r="H534" s="849"/>
      <c r="I534" s="849"/>
      <c r="J534" s="832"/>
      <c r="K534" s="832"/>
      <c r="L534" s="849">
        <v>14</v>
      </c>
      <c r="M534" s="849">
        <v>518</v>
      </c>
      <c r="N534" s="832">
        <v>1</v>
      </c>
      <c r="O534" s="832">
        <v>37</v>
      </c>
      <c r="P534" s="849">
        <v>26</v>
      </c>
      <c r="Q534" s="849">
        <v>988</v>
      </c>
      <c r="R534" s="837">
        <v>1.9073359073359073</v>
      </c>
      <c r="S534" s="850">
        <v>38</v>
      </c>
    </row>
    <row r="535" spans="1:19" ht="14.4" customHeight="1" x14ac:dyDescent="0.3">
      <c r="A535" s="831" t="s">
        <v>4949</v>
      </c>
      <c r="B535" s="832" t="s">
        <v>4950</v>
      </c>
      <c r="C535" s="832" t="s">
        <v>599</v>
      </c>
      <c r="D535" s="832" t="s">
        <v>2094</v>
      </c>
      <c r="E535" s="832" t="s">
        <v>4932</v>
      </c>
      <c r="F535" s="832" t="s">
        <v>4986</v>
      </c>
      <c r="G535" s="832" t="s">
        <v>4987</v>
      </c>
      <c r="H535" s="849"/>
      <c r="I535" s="849"/>
      <c r="J535" s="832"/>
      <c r="K535" s="832"/>
      <c r="L535" s="849"/>
      <c r="M535" s="849"/>
      <c r="N535" s="832"/>
      <c r="O535" s="832"/>
      <c r="P535" s="849">
        <v>4</v>
      </c>
      <c r="Q535" s="849">
        <v>40</v>
      </c>
      <c r="R535" s="837"/>
      <c r="S535" s="850">
        <v>10</v>
      </c>
    </row>
    <row r="536" spans="1:19" ht="14.4" customHeight="1" x14ac:dyDescent="0.3">
      <c r="A536" s="831" t="s">
        <v>4949</v>
      </c>
      <c r="B536" s="832" t="s">
        <v>4950</v>
      </c>
      <c r="C536" s="832" t="s">
        <v>599</v>
      </c>
      <c r="D536" s="832" t="s">
        <v>2094</v>
      </c>
      <c r="E536" s="832" t="s">
        <v>4932</v>
      </c>
      <c r="F536" s="832" t="s">
        <v>4996</v>
      </c>
      <c r="G536" s="832" t="s">
        <v>4997</v>
      </c>
      <c r="H536" s="849"/>
      <c r="I536" s="849"/>
      <c r="J536" s="832"/>
      <c r="K536" s="832"/>
      <c r="L536" s="849"/>
      <c r="M536" s="849"/>
      <c r="N536" s="832"/>
      <c r="O536" s="832"/>
      <c r="P536" s="849">
        <v>1</v>
      </c>
      <c r="Q536" s="849">
        <v>393</v>
      </c>
      <c r="R536" s="837"/>
      <c r="S536" s="850">
        <v>393</v>
      </c>
    </row>
    <row r="537" spans="1:19" ht="14.4" customHeight="1" x14ac:dyDescent="0.3">
      <c r="A537" s="831" t="s">
        <v>4949</v>
      </c>
      <c r="B537" s="832" t="s">
        <v>4950</v>
      </c>
      <c r="C537" s="832" t="s">
        <v>599</v>
      </c>
      <c r="D537" s="832" t="s">
        <v>2094</v>
      </c>
      <c r="E537" s="832" t="s">
        <v>4932</v>
      </c>
      <c r="F537" s="832" t="s">
        <v>4933</v>
      </c>
      <c r="G537" s="832" t="s">
        <v>4934</v>
      </c>
      <c r="H537" s="849"/>
      <c r="I537" s="849"/>
      <c r="J537" s="832"/>
      <c r="K537" s="832"/>
      <c r="L537" s="849">
        <v>47</v>
      </c>
      <c r="M537" s="849">
        <v>11844</v>
      </c>
      <c r="N537" s="832">
        <v>1</v>
      </c>
      <c r="O537" s="832">
        <v>252</v>
      </c>
      <c r="P537" s="849">
        <v>59</v>
      </c>
      <c r="Q537" s="849">
        <v>14986</v>
      </c>
      <c r="R537" s="837">
        <v>1.2652819993245525</v>
      </c>
      <c r="S537" s="850">
        <v>254</v>
      </c>
    </row>
    <row r="538" spans="1:19" ht="14.4" customHeight="1" x14ac:dyDescent="0.3">
      <c r="A538" s="831" t="s">
        <v>4949</v>
      </c>
      <c r="B538" s="832" t="s">
        <v>4950</v>
      </c>
      <c r="C538" s="832" t="s">
        <v>599</v>
      </c>
      <c r="D538" s="832" t="s">
        <v>2094</v>
      </c>
      <c r="E538" s="832" t="s">
        <v>4932</v>
      </c>
      <c r="F538" s="832" t="s">
        <v>5002</v>
      </c>
      <c r="G538" s="832" t="s">
        <v>5003</v>
      </c>
      <c r="H538" s="849"/>
      <c r="I538" s="849"/>
      <c r="J538" s="832"/>
      <c r="K538" s="832"/>
      <c r="L538" s="849">
        <v>86</v>
      </c>
      <c r="M538" s="849">
        <v>10922</v>
      </c>
      <c r="N538" s="832">
        <v>1</v>
      </c>
      <c r="O538" s="832">
        <v>127</v>
      </c>
      <c r="P538" s="849">
        <v>60</v>
      </c>
      <c r="Q538" s="849">
        <v>7560</v>
      </c>
      <c r="R538" s="837">
        <v>0.69218091924555947</v>
      </c>
      <c r="S538" s="850">
        <v>126</v>
      </c>
    </row>
    <row r="539" spans="1:19" ht="14.4" customHeight="1" x14ac:dyDescent="0.3">
      <c r="A539" s="831" t="s">
        <v>4949</v>
      </c>
      <c r="B539" s="832" t="s">
        <v>4950</v>
      </c>
      <c r="C539" s="832" t="s">
        <v>599</v>
      </c>
      <c r="D539" s="832" t="s">
        <v>2094</v>
      </c>
      <c r="E539" s="832" t="s">
        <v>4932</v>
      </c>
      <c r="F539" s="832" t="s">
        <v>5006</v>
      </c>
      <c r="G539" s="832" t="s">
        <v>5007</v>
      </c>
      <c r="H539" s="849"/>
      <c r="I539" s="849"/>
      <c r="J539" s="832"/>
      <c r="K539" s="832"/>
      <c r="L539" s="849">
        <v>1</v>
      </c>
      <c r="M539" s="849">
        <v>196</v>
      </c>
      <c r="N539" s="832">
        <v>1</v>
      </c>
      <c r="O539" s="832">
        <v>196</v>
      </c>
      <c r="P539" s="849">
        <v>1</v>
      </c>
      <c r="Q539" s="849">
        <v>197</v>
      </c>
      <c r="R539" s="837">
        <v>1.0051020408163265</v>
      </c>
      <c r="S539" s="850">
        <v>197</v>
      </c>
    </row>
    <row r="540" spans="1:19" ht="14.4" customHeight="1" x14ac:dyDescent="0.3">
      <c r="A540" s="831" t="s">
        <v>4949</v>
      </c>
      <c r="B540" s="832" t="s">
        <v>4950</v>
      </c>
      <c r="C540" s="832" t="s">
        <v>599</v>
      </c>
      <c r="D540" s="832" t="s">
        <v>2094</v>
      </c>
      <c r="E540" s="832" t="s">
        <v>4932</v>
      </c>
      <c r="F540" s="832" t="s">
        <v>5014</v>
      </c>
      <c r="G540" s="832" t="s">
        <v>5015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685</v>
      </c>
      <c r="R540" s="837"/>
      <c r="S540" s="850">
        <v>685</v>
      </c>
    </row>
    <row r="541" spans="1:19" ht="14.4" customHeight="1" x14ac:dyDescent="0.3">
      <c r="A541" s="831" t="s">
        <v>4949</v>
      </c>
      <c r="B541" s="832" t="s">
        <v>4950</v>
      </c>
      <c r="C541" s="832" t="s">
        <v>599</v>
      </c>
      <c r="D541" s="832" t="s">
        <v>2094</v>
      </c>
      <c r="E541" s="832" t="s">
        <v>4932</v>
      </c>
      <c r="F541" s="832" t="s">
        <v>5018</v>
      </c>
      <c r="G541" s="832" t="s">
        <v>5019</v>
      </c>
      <c r="H541" s="849"/>
      <c r="I541" s="849"/>
      <c r="J541" s="832"/>
      <c r="K541" s="832"/>
      <c r="L541" s="849">
        <v>131</v>
      </c>
      <c r="M541" s="849">
        <v>4366.66</v>
      </c>
      <c r="N541" s="832">
        <v>1</v>
      </c>
      <c r="O541" s="832">
        <v>33.333282442748093</v>
      </c>
      <c r="P541" s="849">
        <v>117</v>
      </c>
      <c r="Q541" s="849">
        <v>3899.99</v>
      </c>
      <c r="R541" s="837">
        <v>0.8931288444715183</v>
      </c>
      <c r="S541" s="850">
        <v>33.333247863247863</v>
      </c>
    </row>
    <row r="542" spans="1:19" ht="14.4" customHeight="1" x14ac:dyDescent="0.3">
      <c r="A542" s="831" t="s">
        <v>4949</v>
      </c>
      <c r="B542" s="832" t="s">
        <v>4950</v>
      </c>
      <c r="C542" s="832" t="s">
        <v>599</v>
      </c>
      <c r="D542" s="832" t="s">
        <v>2094</v>
      </c>
      <c r="E542" s="832" t="s">
        <v>4932</v>
      </c>
      <c r="F542" s="832" t="s">
        <v>5022</v>
      </c>
      <c r="G542" s="832" t="s">
        <v>5023</v>
      </c>
      <c r="H542" s="849"/>
      <c r="I542" s="849"/>
      <c r="J542" s="832"/>
      <c r="K542" s="832"/>
      <c r="L542" s="849"/>
      <c r="M542" s="849"/>
      <c r="N542" s="832"/>
      <c r="O542" s="832"/>
      <c r="P542" s="849">
        <v>3</v>
      </c>
      <c r="Q542" s="849">
        <v>525</v>
      </c>
      <c r="R542" s="837"/>
      <c r="S542" s="850">
        <v>175</v>
      </c>
    </row>
    <row r="543" spans="1:19" ht="14.4" customHeight="1" x14ac:dyDescent="0.3">
      <c r="A543" s="831" t="s">
        <v>4949</v>
      </c>
      <c r="B543" s="832" t="s">
        <v>4950</v>
      </c>
      <c r="C543" s="832" t="s">
        <v>599</v>
      </c>
      <c r="D543" s="832" t="s">
        <v>2094</v>
      </c>
      <c r="E543" s="832" t="s">
        <v>4932</v>
      </c>
      <c r="F543" s="832" t="s">
        <v>5024</v>
      </c>
      <c r="G543" s="832" t="s">
        <v>5025</v>
      </c>
      <c r="H543" s="849"/>
      <c r="I543" s="849"/>
      <c r="J543" s="832"/>
      <c r="K543" s="832"/>
      <c r="L543" s="849">
        <v>13</v>
      </c>
      <c r="M543" s="849">
        <v>481</v>
      </c>
      <c r="N543" s="832">
        <v>1</v>
      </c>
      <c r="O543" s="832">
        <v>37</v>
      </c>
      <c r="P543" s="849">
        <v>9</v>
      </c>
      <c r="Q543" s="849">
        <v>342</v>
      </c>
      <c r="R543" s="837">
        <v>0.71101871101871106</v>
      </c>
      <c r="S543" s="850">
        <v>38</v>
      </c>
    </row>
    <row r="544" spans="1:19" ht="14.4" customHeight="1" x14ac:dyDescent="0.3">
      <c r="A544" s="831" t="s">
        <v>4949</v>
      </c>
      <c r="B544" s="832" t="s">
        <v>4950</v>
      </c>
      <c r="C544" s="832" t="s">
        <v>599</v>
      </c>
      <c r="D544" s="832" t="s">
        <v>2094</v>
      </c>
      <c r="E544" s="832" t="s">
        <v>4932</v>
      </c>
      <c r="F544" s="832" t="s">
        <v>4936</v>
      </c>
      <c r="G544" s="832" t="s">
        <v>4937</v>
      </c>
      <c r="H544" s="849"/>
      <c r="I544" s="849"/>
      <c r="J544" s="832"/>
      <c r="K544" s="832"/>
      <c r="L544" s="849">
        <v>5</v>
      </c>
      <c r="M544" s="849">
        <v>430</v>
      </c>
      <c r="N544" s="832">
        <v>1</v>
      </c>
      <c r="O544" s="832">
        <v>86</v>
      </c>
      <c r="P544" s="849">
        <v>3</v>
      </c>
      <c r="Q544" s="849">
        <v>261</v>
      </c>
      <c r="R544" s="837">
        <v>0.60697674418604652</v>
      </c>
      <c r="S544" s="850">
        <v>87</v>
      </c>
    </row>
    <row r="545" spans="1:19" ht="14.4" customHeight="1" x14ac:dyDescent="0.3">
      <c r="A545" s="831" t="s">
        <v>4949</v>
      </c>
      <c r="B545" s="832" t="s">
        <v>4950</v>
      </c>
      <c r="C545" s="832" t="s">
        <v>599</v>
      </c>
      <c r="D545" s="832" t="s">
        <v>2094</v>
      </c>
      <c r="E545" s="832" t="s">
        <v>4932</v>
      </c>
      <c r="F545" s="832" t="s">
        <v>5028</v>
      </c>
      <c r="G545" s="832" t="s">
        <v>5029</v>
      </c>
      <c r="H545" s="849"/>
      <c r="I545" s="849"/>
      <c r="J545" s="832"/>
      <c r="K545" s="832"/>
      <c r="L545" s="849">
        <v>1</v>
      </c>
      <c r="M545" s="849">
        <v>32</v>
      </c>
      <c r="N545" s="832">
        <v>1</v>
      </c>
      <c r="O545" s="832">
        <v>32</v>
      </c>
      <c r="P545" s="849"/>
      <c r="Q545" s="849"/>
      <c r="R545" s="837"/>
      <c r="S545" s="850"/>
    </row>
    <row r="546" spans="1:19" ht="14.4" customHeight="1" x14ac:dyDescent="0.3">
      <c r="A546" s="831" t="s">
        <v>4949</v>
      </c>
      <c r="B546" s="832" t="s">
        <v>4950</v>
      </c>
      <c r="C546" s="832" t="s">
        <v>599</v>
      </c>
      <c r="D546" s="832" t="s">
        <v>2094</v>
      </c>
      <c r="E546" s="832" t="s">
        <v>4932</v>
      </c>
      <c r="F546" s="832" t="s">
        <v>5038</v>
      </c>
      <c r="G546" s="832" t="s">
        <v>5039</v>
      </c>
      <c r="H546" s="849"/>
      <c r="I546" s="849"/>
      <c r="J546" s="832"/>
      <c r="K546" s="832"/>
      <c r="L546" s="849">
        <v>1</v>
      </c>
      <c r="M546" s="849">
        <v>1064</v>
      </c>
      <c r="N546" s="832">
        <v>1</v>
      </c>
      <c r="O546" s="832">
        <v>1064</v>
      </c>
      <c r="P546" s="849"/>
      <c r="Q546" s="849"/>
      <c r="R546" s="837"/>
      <c r="S546" s="850"/>
    </row>
    <row r="547" spans="1:19" ht="14.4" customHeight="1" x14ac:dyDescent="0.3">
      <c r="A547" s="831" t="s">
        <v>4949</v>
      </c>
      <c r="B547" s="832" t="s">
        <v>4950</v>
      </c>
      <c r="C547" s="832" t="s">
        <v>599</v>
      </c>
      <c r="D547" s="832" t="s">
        <v>2094</v>
      </c>
      <c r="E547" s="832" t="s">
        <v>4932</v>
      </c>
      <c r="F547" s="832" t="s">
        <v>5046</v>
      </c>
      <c r="G547" s="832" t="s">
        <v>5047</v>
      </c>
      <c r="H547" s="849"/>
      <c r="I547" s="849"/>
      <c r="J547" s="832"/>
      <c r="K547" s="832"/>
      <c r="L547" s="849"/>
      <c r="M547" s="849"/>
      <c r="N547" s="832"/>
      <c r="O547" s="832"/>
      <c r="P547" s="849">
        <v>8</v>
      </c>
      <c r="Q547" s="849">
        <v>928</v>
      </c>
      <c r="R547" s="837"/>
      <c r="S547" s="850">
        <v>116</v>
      </c>
    </row>
    <row r="548" spans="1:19" ht="14.4" customHeight="1" x14ac:dyDescent="0.3">
      <c r="A548" s="831" t="s">
        <v>4949</v>
      </c>
      <c r="B548" s="832" t="s">
        <v>4950</v>
      </c>
      <c r="C548" s="832" t="s">
        <v>599</v>
      </c>
      <c r="D548" s="832" t="s">
        <v>2094</v>
      </c>
      <c r="E548" s="832" t="s">
        <v>4932</v>
      </c>
      <c r="F548" s="832" t="s">
        <v>5050</v>
      </c>
      <c r="G548" s="832" t="s">
        <v>5051</v>
      </c>
      <c r="H548" s="849"/>
      <c r="I548" s="849"/>
      <c r="J548" s="832"/>
      <c r="K548" s="832"/>
      <c r="L548" s="849">
        <v>3</v>
      </c>
      <c r="M548" s="849">
        <v>1125</v>
      </c>
      <c r="N548" s="832">
        <v>1</v>
      </c>
      <c r="O548" s="832">
        <v>375</v>
      </c>
      <c r="P548" s="849">
        <v>1</v>
      </c>
      <c r="Q548" s="849">
        <v>376</v>
      </c>
      <c r="R548" s="837">
        <v>0.3342222222222222</v>
      </c>
      <c r="S548" s="850">
        <v>376</v>
      </c>
    </row>
    <row r="549" spans="1:19" ht="14.4" customHeight="1" x14ac:dyDescent="0.3">
      <c r="A549" s="831" t="s">
        <v>4949</v>
      </c>
      <c r="B549" s="832" t="s">
        <v>4950</v>
      </c>
      <c r="C549" s="832" t="s">
        <v>599</v>
      </c>
      <c r="D549" s="832" t="s">
        <v>2094</v>
      </c>
      <c r="E549" s="832" t="s">
        <v>4932</v>
      </c>
      <c r="F549" s="832" t="s">
        <v>5064</v>
      </c>
      <c r="G549" s="832" t="s">
        <v>5065</v>
      </c>
      <c r="H549" s="849"/>
      <c r="I549" s="849"/>
      <c r="J549" s="832"/>
      <c r="K549" s="832"/>
      <c r="L549" s="849"/>
      <c r="M549" s="849"/>
      <c r="N549" s="832"/>
      <c r="O549" s="832"/>
      <c r="P549" s="849">
        <v>1</v>
      </c>
      <c r="Q549" s="849">
        <v>182</v>
      </c>
      <c r="R549" s="837"/>
      <c r="S549" s="850">
        <v>182</v>
      </c>
    </row>
    <row r="550" spans="1:19" ht="14.4" customHeight="1" x14ac:dyDescent="0.3">
      <c r="A550" s="831" t="s">
        <v>4949</v>
      </c>
      <c r="B550" s="832" t="s">
        <v>4950</v>
      </c>
      <c r="C550" s="832" t="s">
        <v>599</v>
      </c>
      <c r="D550" s="832" t="s">
        <v>2094</v>
      </c>
      <c r="E550" s="832" t="s">
        <v>4932</v>
      </c>
      <c r="F550" s="832" t="s">
        <v>5070</v>
      </c>
      <c r="G550" s="832" t="s">
        <v>5071</v>
      </c>
      <c r="H550" s="849"/>
      <c r="I550" s="849"/>
      <c r="J550" s="832"/>
      <c r="K550" s="832"/>
      <c r="L550" s="849"/>
      <c r="M550" s="849"/>
      <c r="N550" s="832"/>
      <c r="O550" s="832"/>
      <c r="P550" s="849">
        <v>10</v>
      </c>
      <c r="Q550" s="849">
        <v>2020</v>
      </c>
      <c r="R550" s="837"/>
      <c r="S550" s="850">
        <v>202</v>
      </c>
    </row>
    <row r="551" spans="1:19" ht="14.4" customHeight="1" x14ac:dyDescent="0.3">
      <c r="A551" s="831" t="s">
        <v>4949</v>
      </c>
      <c r="B551" s="832" t="s">
        <v>4950</v>
      </c>
      <c r="C551" s="832" t="s">
        <v>599</v>
      </c>
      <c r="D551" s="832" t="s">
        <v>4905</v>
      </c>
      <c r="E551" s="832" t="s">
        <v>4932</v>
      </c>
      <c r="F551" s="832" t="s">
        <v>4947</v>
      </c>
      <c r="G551" s="832" t="s">
        <v>4948</v>
      </c>
      <c r="H551" s="849"/>
      <c r="I551" s="849"/>
      <c r="J551" s="832"/>
      <c r="K551" s="832"/>
      <c r="L551" s="849"/>
      <c r="M551" s="849"/>
      <c r="N551" s="832"/>
      <c r="O551" s="832"/>
      <c r="P551" s="849">
        <v>1</v>
      </c>
      <c r="Q551" s="849">
        <v>38</v>
      </c>
      <c r="R551" s="837"/>
      <c r="S551" s="850">
        <v>38</v>
      </c>
    </row>
    <row r="552" spans="1:19" ht="14.4" customHeight="1" x14ac:dyDescent="0.3">
      <c r="A552" s="831" t="s">
        <v>4949</v>
      </c>
      <c r="B552" s="832" t="s">
        <v>4950</v>
      </c>
      <c r="C552" s="832" t="s">
        <v>599</v>
      </c>
      <c r="D552" s="832" t="s">
        <v>2076</v>
      </c>
      <c r="E552" s="832" t="s">
        <v>4932</v>
      </c>
      <c r="F552" s="832" t="s">
        <v>4947</v>
      </c>
      <c r="G552" s="832" t="s">
        <v>4948</v>
      </c>
      <c r="H552" s="849"/>
      <c r="I552" s="849"/>
      <c r="J552" s="832"/>
      <c r="K552" s="832"/>
      <c r="L552" s="849"/>
      <c r="M552" s="849"/>
      <c r="N552" s="832"/>
      <c r="O552" s="832"/>
      <c r="P552" s="849">
        <v>1</v>
      </c>
      <c r="Q552" s="849">
        <v>38</v>
      </c>
      <c r="R552" s="837"/>
      <c r="S552" s="850">
        <v>38</v>
      </c>
    </row>
    <row r="553" spans="1:19" ht="14.4" customHeight="1" x14ac:dyDescent="0.3">
      <c r="A553" s="831" t="s">
        <v>4949</v>
      </c>
      <c r="B553" s="832" t="s">
        <v>4950</v>
      </c>
      <c r="C553" s="832" t="s">
        <v>599</v>
      </c>
      <c r="D553" s="832" t="s">
        <v>2077</v>
      </c>
      <c r="E553" s="832" t="s">
        <v>4932</v>
      </c>
      <c r="F553" s="832" t="s">
        <v>4984</v>
      </c>
      <c r="G553" s="832" t="s">
        <v>4985</v>
      </c>
      <c r="H553" s="849"/>
      <c r="I553" s="849"/>
      <c r="J553" s="832"/>
      <c r="K553" s="832"/>
      <c r="L553" s="849">
        <v>64</v>
      </c>
      <c r="M553" s="849">
        <v>5312</v>
      </c>
      <c r="N553" s="832">
        <v>1</v>
      </c>
      <c r="O553" s="832">
        <v>83</v>
      </c>
      <c r="P553" s="849">
        <v>1</v>
      </c>
      <c r="Q553" s="849">
        <v>84</v>
      </c>
      <c r="R553" s="837">
        <v>1.5813253012048192E-2</v>
      </c>
      <c r="S553" s="850">
        <v>84</v>
      </c>
    </row>
    <row r="554" spans="1:19" ht="14.4" customHeight="1" x14ac:dyDescent="0.3">
      <c r="A554" s="831" t="s">
        <v>4949</v>
      </c>
      <c r="B554" s="832" t="s">
        <v>4950</v>
      </c>
      <c r="C554" s="832" t="s">
        <v>599</v>
      </c>
      <c r="D554" s="832" t="s">
        <v>2077</v>
      </c>
      <c r="E554" s="832" t="s">
        <v>4932</v>
      </c>
      <c r="F554" s="832" t="s">
        <v>4947</v>
      </c>
      <c r="G554" s="832" t="s">
        <v>4948</v>
      </c>
      <c r="H554" s="849"/>
      <c r="I554" s="849"/>
      <c r="J554" s="832"/>
      <c r="K554" s="832"/>
      <c r="L554" s="849">
        <v>10</v>
      </c>
      <c r="M554" s="849">
        <v>370</v>
      </c>
      <c r="N554" s="832">
        <v>1</v>
      </c>
      <c r="O554" s="832">
        <v>37</v>
      </c>
      <c r="P554" s="849">
        <v>4</v>
      </c>
      <c r="Q554" s="849">
        <v>152</v>
      </c>
      <c r="R554" s="837">
        <v>0.41081081081081083</v>
      </c>
      <c r="S554" s="850">
        <v>38</v>
      </c>
    </row>
    <row r="555" spans="1:19" ht="14.4" customHeight="1" x14ac:dyDescent="0.3">
      <c r="A555" s="831" t="s">
        <v>4949</v>
      </c>
      <c r="B555" s="832" t="s">
        <v>4950</v>
      </c>
      <c r="C555" s="832" t="s">
        <v>599</v>
      </c>
      <c r="D555" s="832" t="s">
        <v>2077</v>
      </c>
      <c r="E555" s="832" t="s">
        <v>4932</v>
      </c>
      <c r="F555" s="832" t="s">
        <v>4933</v>
      </c>
      <c r="G555" s="832" t="s">
        <v>4934</v>
      </c>
      <c r="H555" s="849"/>
      <c r="I555" s="849"/>
      <c r="J555" s="832"/>
      <c r="K555" s="832"/>
      <c r="L555" s="849">
        <v>26</v>
      </c>
      <c r="M555" s="849">
        <v>6552</v>
      </c>
      <c r="N555" s="832">
        <v>1</v>
      </c>
      <c r="O555" s="832">
        <v>252</v>
      </c>
      <c r="P555" s="849">
        <v>11</v>
      </c>
      <c r="Q555" s="849">
        <v>2794</v>
      </c>
      <c r="R555" s="837">
        <v>0.42643467643467642</v>
      </c>
      <c r="S555" s="850">
        <v>254</v>
      </c>
    </row>
    <row r="556" spans="1:19" ht="14.4" customHeight="1" x14ac:dyDescent="0.3">
      <c r="A556" s="831" t="s">
        <v>4949</v>
      </c>
      <c r="B556" s="832" t="s">
        <v>4950</v>
      </c>
      <c r="C556" s="832" t="s">
        <v>599</v>
      </c>
      <c r="D556" s="832" t="s">
        <v>2077</v>
      </c>
      <c r="E556" s="832" t="s">
        <v>4932</v>
      </c>
      <c r="F556" s="832" t="s">
        <v>5002</v>
      </c>
      <c r="G556" s="832" t="s">
        <v>5003</v>
      </c>
      <c r="H556" s="849"/>
      <c r="I556" s="849"/>
      <c r="J556" s="832"/>
      <c r="K556" s="832"/>
      <c r="L556" s="849">
        <v>101</v>
      </c>
      <c r="M556" s="849">
        <v>12827</v>
      </c>
      <c r="N556" s="832">
        <v>1</v>
      </c>
      <c r="O556" s="832">
        <v>127</v>
      </c>
      <c r="P556" s="849">
        <v>1</v>
      </c>
      <c r="Q556" s="849">
        <v>126</v>
      </c>
      <c r="R556" s="837">
        <v>9.8230295470491929E-3</v>
      </c>
      <c r="S556" s="850">
        <v>126</v>
      </c>
    </row>
    <row r="557" spans="1:19" ht="14.4" customHeight="1" x14ac:dyDescent="0.3">
      <c r="A557" s="831" t="s">
        <v>4949</v>
      </c>
      <c r="B557" s="832" t="s">
        <v>4950</v>
      </c>
      <c r="C557" s="832" t="s">
        <v>599</v>
      </c>
      <c r="D557" s="832" t="s">
        <v>2077</v>
      </c>
      <c r="E557" s="832" t="s">
        <v>4932</v>
      </c>
      <c r="F557" s="832" t="s">
        <v>5018</v>
      </c>
      <c r="G557" s="832" t="s">
        <v>5019</v>
      </c>
      <c r="H557" s="849"/>
      <c r="I557" s="849"/>
      <c r="J557" s="832"/>
      <c r="K557" s="832"/>
      <c r="L557" s="849">
        <v>121</v>
      </c>
      <c r="M557" s="849">
        <v>4033.33</v>
      </c>
      <c r="N557" s="832">
        <v>1</v>
      </c>
      <c r="O557" s="832">
        <v>33.333305785123969</v>
      </c>
      <c r="P557" s="849">
        <v>13</v>
      </c>
      <c r="Q557" s="849">
        <v>433.34</v>
      </c>
      <c r="R557" s="837">
        <v>0.1074397582146762</v>
      </c>
      <c r="S557" s="850">
        <v>33.333846153846153</v>
      </c>
    </row>
    <row r="558" spans="1:19" ht="14.4" customHeight="1" x14ac:dyDescent="0.3">
      <c r="A558" s="831" t="s">
        <v>4949</v>
      </c>
      <c r="B558" s="832" t="s">
        <v>4950</v>
      </c>
      <c r="C558" s="832" t="s">
        <v>599</v>
      </c>
      <c r="D558" s="832" t="s">
        <v>2077</v>
      </c>
      <c r="E558" s="832" t="s">
        <v>4932</v>
      </c>
      <c r="F558" s="832" t="s">
        <v>5024</v>
      </c>
      <c r="G558" s="832" t="s">
        <v>5025</v>
      </c>
      <c r="H558" s="849"/>
      <c r="I558" s="849"/>
      <c r="J558" s="832"/>
      <c r="K558" s="832"/>
      <c r="L558" s="849">
        <v>5</v>
      </c>
      <c r="M558" s="849">
        <v>185</v>
      </c>
      <c r="N558" s="832">
        <v>1</v>
      </c>
      <c r="O558" s="832">
        <v>37</v>
      </c>
      <c r="P558" s="849"/>
      <c r="Q558" s="849"/>
      <c r="R558" s="837"/>
      <c r="S558" s="850"/>
    </row>
    <row r="559" spans="1:19" ht="14.4" customHeight="1" x14ac:dyDescent="0.3">
      <c r="A559" s="831" t="s">
        <v>4949</v>
      </c>
      <c r="B559" s="832" t="s">
        <v>4950</v>
      </c>
      <c r="C559" s="832" t="s">
        <v>599</v>
      </c>
      <c r="D559" s="832" t="s">
        <v>2077</v>
      </c>
      <c r="E559" s="832" t="s">
        <v>4932</v>
      </c>
      <c r="F559" s="832" t="s">
        <v>5042</v>
      </c>
      <c r="G559" s="832" t="s">
        <v>5043</v>
      </c>
      <c r="H559" s="849"/>
      <c r="I559" s="849"/>
      <c r="J559" s="832"/>
      <c r="K559" s="832"/>
      <c r="L559" s="849">
        <v>1</v>
      </c>
      <c r="M559" s="849">
        <v>374</v>
      </c>
      <c r="N559" s="832">
        <v>1</v>
      </c>
      <c r="O559" s="832">
        <v>374</v>
      </c>
      <c r="P559" s="849">
        <v>1</v>
      </c>
      <c r="Q559" s="849">
        <v>376</v>
      </c>
      <c r="R559" s="837">
        <v>1.0053475935828877</v>
      </c>
      <c r="S559" s="850">
        <v>376</v>
      </c>
    </row>
    <row r="560" spans="1:19" ht="14.4" customHeight="1" x14ac:dyDescent="0.3">
      <c r="A560" s="831" t="s">
        <v>4949</v>
      </c>
      <c r="B560" s="832" t="s">
        <v>4950</v>
      </c>
      <c r="C560" s="832" t="s">
        <v>599</v>
      </c>
      <c r="D560" s="832" t="s">
        <v>4920</v>
      </c>
      <c r="E560" s="832" t="s">
        <v>4932</v>
      </c>
      <c r="F560" s="832" t="s">
        <v>4947</v>
      </c>
      <c r="G560" s="832" t="s">
        <v>4948</v>
      </c>
      <c r="H560" s="849">
        <v>11</v>
      </c>
      <c r="I560" s="849">
        <v>407</v>
      </c>
      <c r="J560" s="832"/>
      <c r="K560" s="832">
        <v>37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4949</v>
      </c>
      <c r="B561" s="832" t="s">
        <v>4950</v>
      </c>
      <c r="C561" s="832" t="s">
        <v>599</v>
      </c>
      <c r="D561" s="832" t="s">
        <v>4920</v>
      </c>
      <c r="E561" s="832" t="s">
        <v>4932</v>
      </c>
      <c r="F561" s="832" t="s">
        <v>4933</v>
      </c>
      <c r="G561" s="832" t="s">
        <v>4934</v>
      </c>
      <c r="H561" s="849">
        <v>6</v>
      </c>
      <c r="I561" s="849">
        <v>1506</v>
      </c>
      <c r="J561" s="832"/>
      <c r="K561" s="832">
        <v>251</v>
      </c>
      <c r="L561" s="849"/>
      <c r="M561" s="849"/>
      <c r="N561" s="832"/>
      <c r="O561" s="832"/>
      <c r="P561" s="849"/>
      <c r="Q561" s="849"/>
      <c r="R561" s="837"/>
      <c r="S561" s="850"/>
    </row>
    <row r="562" spans="1:19" ht="14.4" customHeight="1" x14ac:dyDescent="0.3">
      <c r="A562" s="831" t="s">
        <v>4949</v>
      </c>
      <c r="B562" s="832" t="s">
        <v>4950</v>
      </c>
      <c r="C562" s="832" t="s">
        <v>599</v>
      </c>
      <c r="D562" s="832" t="s">
        <v>4920</v>
      </c>
      <c r="E562" s="832" t="s">
        <v>4932</v>
      </c>
      <c r="F562" s="832" t="s">
        <v>5002</v>
      </c>
      <c r="G562" s="832" t="s">
        <v>5003</v>
      </c>
      <c r="H562" s="849">
        <v>1</v>
      </c>
      <c r="I562" s="849">
        <v>126</v>
      </c>
      <c r="J562" s="832"/>
      <c r="K562" s="832">
        <v>126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 t="s">
        <v>4949</v>
      </c>
      <c r="B563" s="832" t="s">
        <v>4950</v>
      </c>
      <c r="C563" s="832" t="s">
        <v>599</v>
      </c>
      <c r="D563" s="832" t="s">
        <v>4920</v>
      </c>
      <c r="E563" s="832" t="s">
        <v>4932</v>
      </c>
      <c r="F563" s="832" t="s">
        <v>5018</v>
      </c>
      <c r="G563" s="832" t="s">
        <v>5019</v>
      </c>
      <c r="H563" s="849">
        <v>9</v>
      </c>
      <c r="I563" s="849">
        <v>299.98999999999995</v>
      </c>
      <c r="J563" s="832"/>
      <c r="K563" s="832">
        <v>33.332222222222214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4949</v>
      </c>
      <c r="B564" s="832" t="s">
        <v>4950</v>
      </c>
      <c r="C564" s="832" t="s">
        <v>599</v>
      </c>
      <c r="D564" s="832" t="s">
        <v>4920</v>
      </c>
      <c r="E564" s="832" t="s">
        <v>4932</v>
      </c>
      <c r="F564" s="832" t="s">
        <v>5042</v>
      </c>
      <c r="G564" s="832" t="s">
        <v>5043</v>
      </c>
      <c r="H564" s="849">
        <v>2</v>
      </c>
      <c r="I564" s="849">
        <v>746</v>
      </c>
      <c r="J564" s="832"/>
      <c r="K564" s="832">
        <v>373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" customHeight="1" x14ac:dyDescent="0.3">
      <c r="A565" s="831" t="s">
        <v>4949</v>
      </c>
      <c r="B565" s="832" t="s">
        <v>4950</v>
      </c>
      <c r="C565" s="832" t="s">
        <v>599</v>
      </c>
      <c r="D565" s="832" t="s">
        <v>4912</v>
      </c>
      <c r="E565" s="832" t="s">
        <v>4932</v>
      </c>
      <c r="F565" s="832" t="s">
        <v>4947</v>
      </c>
      <c r="G565" s="832" t="s">
        <v>4948</v>
      </c>
      <c r="H565" s="849">
        <v>2</v>
      </c>
      <c r="I565" s="849">
        <v>74</v>
      </c>
      <c r="J565" s="832"/>
      <c r="K565" s="832">
        <v>37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4949</v>
      </c>
      <c r="B566" s="832" t="s">
        <v>4950</v>
      </c>
      <c r="C566" s="832" t="s">
        <v>599</v>
      </c>
      <c r="D566" s="832" t="s">
        <v>2102</v>
      </c>
      <c r="E566" s="832" t="s">
        <v>4932</v>
      </c>
      <c r="F566" s="832" t="s">
        <v>4984</v>
      </c>
      <c r="G566" s="832" t="s">
        <v>4985</v>
      </c>
      <c r="H566" s="849"/>
      <c r="I566" s="849"/>
      <c r="J566" s="832"/>
      <c r="K566" s="832"/>
      <c r="L566" s="849"/>
      <c r="M566" s="849"/>
      <c r="N566" s="832"/>
      <c r="O566" s="832"/>
      <c r="P566" s="849">
        <v>1</v>
      </c>
      <c r="Q566" s="849">
        <v>84</v>
      </c>
      <c r="R566" s="837"/>
      <c r="S566" s="850">
        <v>84</v>
      </c>
    </row>
    <row r="567" spans="1:19" ht="14.4" customHeight="1" x14ac:dyDescent="0.3">
      <c r="A567" s="831" t="s">
        <v>4949</v>
      </c>
      <c r="B567" s="832" t="s">
        <v>4950</v>
      </c>
      <c r="C567" s="832" t="s">
        <v>599</v>
      </c>
      <c r="D567" s="832" t="s">
        <v>2102</v>
      </c>
      <c r="E567" s="832" t="s">
        <v>4932</v>
      </c>
      <c r="F567" s="832" t="s">
        <v>4947</v>
      </c>
      <c r="G567" s="832" t="s">
        <v>4948</v>
      </c>
      <c r="H567" s="849"/>
      <c r="I567" s="849"/>
      <c r="J567" s="832"/>
      <c r="K567" s="832"/>
      <c r="L567" s="849"/>
      <c r="M567" s="849"/>
      <c r="N567" s="832"/>
      <c r="O567" s="832"/>
      <c r="P567" s="849">
        <v>2</v>
      </c>
      <c r="Q567" s="849">
        <v>76</v>
      </c>
      <c r="R567" s="837"/>
      <c r="S567" s="850">
        <v>38</v>
      </c>
    </row>
    <row r="568" spans="1:19" ht="14.4" customHeight="1" x14ac:dyDescent="0.3">
      <c r="A568" s="831" t="s">
        <v>4949</v>
      </c>
      <c r="B568" s="832" t="s">
        <v>4950</v>
      </c>
      <c r="C568" s="832" t="s">
        <v>599</v>
      </c>
      <c r="D568" s="832" t="s">
        <v>2102</v>
      </c>
      <c r="E568" s="832" t="s">
        <v>4932</v>
      </c>
      <c r="F568" s="832" t="s">
        <v>5002</v>
      </c>
      <c r="G568" s="832" t="s">
        <v>5003</v>
      </c>
      <c r="H568" s="849"/>
      <c r="I568" s="849"/>
      <c r="J568" s="832"/>
      <c r="K568" s="832"/>
      <c r="L568" s="849"/>
      <c r="M568" s="849"/>
      <c r="N568" s="832"/>
      <c r="O568" s="832"/>
      <c r="P568" s="849">
        <v>1</v>
      </c>
      <c r="Q568" s="849">
        <v>126</v>
      </c>
      <c r="R568" s="837"/>
      <c r="S568" s="850">
        <v>126</v>
      </c>
    </row>
    <row r="569" spans="1:19" ht="14.4" customHeight="1" x14ac:dyDescent="0.3">
      <c r="A569" s="831" t="s">
        <v>4949</v>
      </c>
      <c r="B569" s="832" t="s">
        <v>4950</v>
      </c>
      <c r="C569" s="832" t="s">
        <v>599</v>
      </c>
      <c r="D569" s="832" t="s">
        <v>2082</v>
      </c>
      <c r="E569" s="832" t="s">
        <v>4951</v>
      </c>
      <c r="F569" s="832" t="s">
        <v>4955</v>
      </c>
      <c r="G569" s="832" t="s">
        <v>3936</v>
      </c>
      <c r="H569" s="849"/>
      <c r="I569" s="849"/>
      <c r="J569" s="832"/>
      <c r="K569" s="832"/>
      <c r="L569" s="849"/>
      <c r="M569" s="849"/>
      <c r="N569" s="832"/>
      <c r="O569" s="832"/>
      <c r="P569" s="849">
        <v>3</v>
      </c>
      <c r="Q569" s="849">
        <v>209.1</v>
      </c>
      <c r="R569" s="837"/>
      <c r="S569" s="850">
        <v>69.7</v>
      </c>
    </row>
    <row r="570" spans="1:19" ht="14.4" customHeight="1" x14ac:dyDescent="0.3">
      <c r="A570" s="831" t="s">
        <v>4949</v>
      </c>
      <c r="B570" s="832" t="s">
        <v>4950</v>
      </c>
      <c r="C570" s="832" t="s">
        <v>599</v>
      </c>
      <c r="D570" s="832" t="s">
        <v>2082</v>
      </c>
      <c r="E570" s="832" t="s">
        <v>4932</v>
      </c>
      <c r="F570" s="832" t="s">
        <v>4980</v>
      </c>
      <c r="G570" s="832" t="s">
        <v>4981</v>
      </c>
      <c r="H570" s="849"/>
      <c r="I570" s="849"/>
      <c r="J570" s="832"/>
      <c r="K570" s="832"/>
      <c r="L570" s="849"/>
      <c r="M570" s="849"/>
      <c r="N570" s="832"/>
      <c r="O570" s="832"/>
      <c r="P570" s="849">
        <v>22</v>
      </c>
      <c r="Q570" s="849">
        <v>6644</v>
      </c>
      <c r="R570" s="837"/>
      <c r="S570" s="850">
        <v>302</v>
      </c>
    </row>
    <row r="571" spans="1:19" ht="14.4" customHeight="1" x14ac:dyDescent="0.3">
      <c r="A571" s="831" t="s">
        <v>4949</v>
      </c>
      <c r="B571" s="832" t="s">
        <v>4950</v>
      </c>
      <c r="C571" s="832" t="s">
        <v>599</v>
      </c>
      <c r="D571" s="832" t="s">
        <v>2082</v>
      </c>
      <c r="E571" s="832" t="s">
        <v>4932</v>
      </c>
      <c r="F571" s="832" t="s">
        <v>4984</v>
      </c>
      <c r="G571" s="832" t="s">
        <v>4985</v>
      </c>
      <c r="H571" s="849"/>
      <c r="I571" s="849"/>
      <c r="J571" s="832"/>
      <c r="K571" s="832"/>
      <c r="L571" s="849"/>
      <c r="M571" s="849"/>
      <c r="N571" s="832"/>
      <c r="O571" s="832"/>
      <c r="P571" s="849">
        <v>256</v>
      </c>
      <c r="Q571" s="849">
        <v>21504</v>
      </c>
      <c r="R571" s="837"/>
      <c r="S571" s="850">
        <v>84</v>
      </c>
    </row>
    <row r="572" spans="1:19" ht="14.4" customHeight="1" x14ac:dyDescent="0.3">
      <c r="A572" s="831" t="s">
        <v>4949</v>
      </c>
      <c r="B572" s="832" t="s">
        <v>4950</v>
      </c>
      <c r="C572" s="832" t="s">
        <v>599</v>
      </c>
      <c r="D572" s="832" t="s">
        <v>2082</v>
      </c>
      <c r="E572" s="832" t="s">
        <v>4932</v>
      </c>
      <c r="F572" s="832" t="s">
        <v>4947</v>
      </c>
      <c r="G572" s="832" t="s">
        <v>4948</v>
      </c>
      <c r="H572" s="849"/>
      <c r="I572" s="849"/>
      <c r="J572" s="832"/>
      <c r="K572" s="832"/>
      <c r="L572" s="849"/>
      <c r="M572" s="849"/>
      <c r="N572" s="832"/>
      <c r="O572" s="832"/>
      <c r="P572" s="849">
        <v>156</v>
      </c>
      <c r="Q572" s="849">
        <v>5928</v>
      </c>
      <c r="R572" s="837"/>
      <c r="S572" s="850">
        <v>38</v>
      </c>
    </row>
    <row r="573" spans="1:19" ht="14.4" customHeight="1" x14ac:dyDescent="0.3">
      <c r="A573" s="831" t="s">
        <v>4949</v>
      </c>
      <c r="B573" s="832" t="s">
        <v>4950</v>
      </c>
      <c r="C573" s="832" t="s">
        <v>599</v>
      </c>
      <c r="D573" s="832" t="s">
        <v>2082</v>
      </c>
      <c r="E573" s="832" t="s">
        <v>4932</v>
      </c>
      <c r="F573" s="832" t="s">
        <v>4990</v>
      </c>
      <c r="G573" s="832" t="s">
        <v>4991</v>
      </c>
      <c r="H573" s="849"/>
      <c r="I573" s="849"/>
      <c r="J573" s="832"/>
      <c r="K573" s="832"/>
      <c r="L573" s="849"/>
      <c r="M573" s="849"/>
      <c r="N573" s="832"/>
      <c r="O573" s="832"/>
      <c r="P573" s="849">
        <v>1</v>
      </c>
      <c r="Q573" s="849">
        <v>5</v>
      </c>
      <c r="R573" s="837"/>
      <c r="S573" s="850">
        <v>5</v>
      </c>
    </row>
    <row r="574" spans="1:19" ht="14.4" customHeight="1" x14ac:dyDescent="0.3">
      <c r="A574" s="831" t="s">
        <v>4949</v>
      </c>
      <c r="B574" s="832" t="s">
        <v>4950</v>
      </c>
      <c r="C574" s="832" t="s">
        <v>599</v>
      </c>
      <c r="D574" s="832" t="s">
        <v>2082</v>
      </c>
      <c r="E574" s="832" t="s">
        <v>4932</v>
      </c>
      <c r="F574" s="832" t="s">
        <v>4933</v>
      </c>
      <c r="G574" s="832" t="s">
        <v>4934</v>
      </c>
      <c r="H574" s="849"/>
      <c r="I574" s="849"/>
      <c r="J574" s="832"/>
      <c r="K574" s="832"/>
      <c r="L574" s="849"/>
      <c r="M574" s="849"/>
      <c r="N574" s="832"/>
      <c r="O574" s="832"/>
      <c r="P574" s="849">
        <v>132</v>
      </c>
      <c r="Q574" s="849">
        <v>33528</v>
      </c>
      <c r="R574" s="837"/>
      <c r="S574" s="850">
        <v>254</v>
      </c>
    </row>
    <row r="575" spans="1:19" ht="14.4" customHeight="1" x14ac:dyDescent="0.3">
      <c r="A575" s="831" t="s">
        <v>4949</v>
      </c>
      <c r="B575" s="832" t="s">
        <v>4950</v>
      </c>
      <c r="C575" s="832" t="s">
        <v>599</v>
      </c>
      <c r="D575" s="832" t="s">
        <v>2082</v>
      </c>
      <c r="E575" s="832" t="s">
        <v>4932</v>
      </c>
      <c r="F575" s="832" t="s">
        <v>5002</v>
      </c>
      <c r="G575" s="832" t="s">
        <v>5003</v>
      </c>
      <c r="H575" s="849"/>
      <c r="I575" s="849"/>
      <c r="J575" s="832"/>
      <c r="K575" s="832"/>
      <c r="L575" s="849"/>
      <c r="M575" s="849"/>
      <c r="N575" s="832"/>
      <c r="O575" s="832"/>
      <c r="P575" s="849">
        <v>561</v>
      </c>
      <c r="Q575" s="849">
        <v>70686</v>
      </c>
      <c r="R575" s="837"/>
      <c r="S575" s="850">
        <v>126</v>
      </c>
    </row>
    <row r="576" spans="1:19" ht="14.4" customHeight="1" x14ac:dyDescent="0.3">
      <c r="A576" s="831" t="s">
        <v>4949</v>
      </c>
      <c r="B576" s="832" t="s">
        <v>4950</v>
      </c>
      <c r="C576" s="832" t="s">
        <v>599</v>
      </c>
      <c r="D576" s="832" t="s">
        <v>2082</v>
      </c>
      <c r="E576" s="832" t="s">
        <v>4932</v>
      </c>
      <c r="F576" s="832" t="s">
        <v>5006</v>
      </c>
      <c r="G576" s="832" t="s">
        <v>5007</v>
      </c>
      <c r="H576" s="849"/>
      <c r="I576" s="849"/>
      <c r="J576" s="832"/>
      <c r="K576" s="832"/>
      <c r="L576" s="849"/>
      <c r="M576" s="849"/>
      <c r="N576" s="832"/>
      <c r="O576" s="832"/>
      <c r="P576" s="849">
        <v>1</v>
      </c>
      <c r="Q576" s="849">
        <v>197</v>
      </c>
      <c r="R576" s="837"/>
      <c r="S576" s="850">
        <v>197</v>
      </c>
    </row>
    <row r="577" spans="1:19" ht="14.4" customHeight="1" x14ac:dyDescent="0.3">
      <c r="A577" s="831" t="s">
        <v>4949</v>
      </c>
      <c r="B577" s="832" t="s">
        <v>4950</v>
      </c>
      <c r="C577" s="832" t="s">
        <v>599</v>
      </c>
      <c r="D577" s="832" t="s">
        <v>2082</v>
      </c>
      <c r="E577" s="832" t="s">
        <v>4932</v>
      </c>
      <c r="F577" s="832" t="s">
        <v>5012</v>
      </c>
      <c r="G577" s="832" t="s">
        <v>5013</v>
      </c>
      <c r="H577" s="849"/>
      <c r="I577" s="849"/>
      <c r="J577" s="832"/>
      <c r="K577" s="832"/>
      <c r="L577" s="849"/>
      <c r="M577" s="849"/>
      <c r="N577" s="832"/>
      <c r="O577" s="832"/>
      <c r="P577" s="849">
        <v>1</v>
      </c>
      <c r="Q577" s="849">
        <v>504</v>
      </c>
      <c r="R577" s="837"/>
      <c r="S577" s="850">
        <v>504</v>
      </c>
    </row>
    <row r="578" spans="1:19" ht="14.4" customHeight="1" x14ac:dyDescent="0.3">
      <c r="A578" s="831" t="s">
        <v>4949</v>
      </c>
      <c r="B578" s="832" t="s">
        <v>4950</v>
      </c>
      <c r="C578" s="832" t="s">
        <v>599</v>
      </c>
      <c r="D578" s="832" t="s">
        <v>2082</v>
      </c>
      <c r="E578" s="832" t="s">
        <v>4932</v>
      </c>
      <c r="F578" s="832" t="s">
        <v>5014</v>
      </c>
      <c r="G578" s="832" t="s">
        <v>5015</v>
      </c>
      <c r="H578" s="849"/>
      <c r="I578" s="849"/>
      <c r="J578" s="832"/>
      <c r="K578" s="832"/>
      <c r="L578" s="849"/>
      <c r="M578" s="849"/>
      <c r="N578" s="832"/>
      <c r="O578" s="832"/>
      <c r="P578" s="849">
        <v>2</v>
      </c>
      <c r="Q578" s="849">
        <v>1370</v>
      </c>
      <c r="R578" s="837"/>
      <c r="S578" s="850">
        <v>685</v>
      </c>
    </row>
    <row r="579" spans="1:19" ht="14.4" customHeight="1" x14ac:dyDescent="0.3">
      <c r="A579" s="831" t="s">
        <v>4949</v>
      </c>
      <c r="B579" s="832" t="s">
        <v>4950</v>
      </c>
      <c r="C579" s="832" t="s">
        <v>599</v>
      </c>
      <c r="D579" s="832" t="s">
        <v>2082</v>
      </c>
      <c r="E579" s="832" t="s">
        <v>4932</v>
      </c>
      <c r="F579" s="832" t="s">
        <v>5016</v>
      </c>
      <c r="G579" s="832" t="s">
        <v>5017</v>
      </c>
      <c r="H579" s="849"/>
      <c r="I579" s="849"/>
      <c r="J579" s="832"/>
      <c r="K579" s="832"/>
      <c r="L579" s="849"/>
      <c r="M579" s="849"/>
      <c r="N579" s="832"/>
      <c r="O579" s="832"/>
      <c r="P579" s="849">
        <v>7</v>
      </c>
      <c r="Q579" s="849">
        <v>7273</v>
      </c>
      <c r="R579" s="837"/>
      <c r="S579" s="850">
        <v>1039</v>
      </c>
    </row>
    <row r="580" spans="1:19" ht="14.4" customHeight="1" x14ac:dyDescent="0.3">
      <c r="A580" s="831" t="s">
        <v>4949</v>
      </c>
      <c r="B580" s="832" t="s">
        <v>4950</v>
      </c>
      <c r="C580" s="832" t="s">
        <v>599</v>
      </c>
      <c r="D580" s="832" t="s">
        <v>2082</v>
      </c>
      <c r="E580" s="832" t="s">
        <v>4932</v>
      </c>
      <c r="F580" s="832" t="s">
        <v>5018</v>
      </c>
      <c r="G580" s="832" t="s">
        <v>5019</v>
      </c>
      <c r="H580" s="849"/>
      <c r="I580" s="849"/>
      <c r="J580" s="832"/>
      <c r="K580" s="832"/>
      <c r="L580" s="849"/>
      <c r="M580" s="849"/>
      <c r="N580" s="832"/>
      <c r="O580" s="832"/>
      <c r="P580" s="849">
        <v>673</v>
      </c>
      <c r="Q580" s="849">
        <v>22433.34</v>
      </c>
      <c r="R580" s="837"/>
      <c r="S580" s="850">
        <v>33.333343239227339</v>
      </c>
    </row>
    <row r="581" spans="1:19" ht="14.4" customHeight="1" x14ac:dyDescent="0.3">
      <c r="A581" s="831" t="s">
        <v>4949</v>
      </c>
      <c r="B581" s="832" t="s">
        <v>4950</v>
      </c>
      <c r="C581" s="832" t="s">
        <v>599</v>
      </c>
      <c r="D581" s="832" t="s">
        <v>2082</v>
      </c>
      <c r="E581" s="832" t="s">
        <v>4932</v>
      </c>
      <c r="F581" s="832" t="s">
        <v>5024</v>
      </c>
      <c r="G581" s="832" t="s">
        <v>5025</v>
      </c>
      <c r="H581" s="849"/>
      <c r="I581" s="849"/>
      <c r="J581" s="832"/>
      <c r="K581" s="832"/>
      <c r="L581" s="849"/>
      <c r="M581" s="849"/>
      <c r="N581" s="832"/>
      <c r="O581" s="832"/>
      <c r="P581" s="849">
        <v>30</v>
      </c>
      <c r="Q581" s="849">
        <v>1140</v>
      </c>
      <c r="R581" s="837"/>
      <c r="S581" s="850">
        <v>38</v>
      </c>
    </row>
    <row r="582" spans="1:19" ht="14.4" customHeight="1" x14ac:dyDescent="0.3">
      <c r="A582" s="831" t="s">
        <v>4949</v>
      </c>
      <c r="B582" s="832" t="s">
        <v>4950</v>
      </c>
      <c r="C582" s="832" t="s">
        <v>599</v>
      </c>
      <c r="D582" s="832" t="s">
        <v>2082</v>
      </c>
      <c r="E582" s="832" t="s">
        <v>4932</v>
      </c>
      <c r="F582" s="832" t="s">
        <v>4936</v>
      </c>
      <c r="G582" s="832" t="s">
        <v>4937</v>
      </c>
      <c r="H582" s="849"/>
      <c r="I582" s="849"/>
      <c r="J582" s="832"/>
      <c r="K582" s="832"/>
      <c r="L582" s="849"/>
      <c r="M582" s="849"/>
      <c r="N582" s="832"/>
      <c r="O582" s="832"/>
      <c r="P582" s="849">
        <v>32</v>
      </c>
      <c r="Q582" s="849">
        <v>2784</v>
      </c>
      <c r="R582" s="837"/>
      <c r="S582" s="850">
        <v>87</v>
      </c>
    </row>
    <row r="583" spans="1:19" ht="14.4" customHeight="1" x14ac:dyDescent="0.3">
      <c r="A583" s="831" t="s">
        <v>4949</v>
      </c>
      <c r="B583" s="832" t="s">
        <v>4950</v>
      </c>
      <c r="C583" s="832" t="s">
        <v>599</v>
      </c>
      <c r="D583" s="832" t="s">
        <v>2082</v>
      </c>
      <c r="E583" s="832" t="s">
        <v>4932</v>
      </c>
      <c r="F583" s="832" t="s">
        <v>5028</v>
      </c>
      <c r="G583" s="832" t="s">
        <v>5029</v>
      </c>
      <c r="H583" s="849"/>
      <c r="I583" s="849"/>
      <c r="J583" s="832"/>
      <c r="K583" s="832"/>
      <c r="L583" s="849"/>
      <c r="M583" s="849"/>
      <c r="N583" s="832"/>
      <c r="O583" s="832"/>
      <c r="P583" s="849">
        <v>31</v>
      </c>
      <c r="Q583" s="849">
        <v>1023</v>
      </c>
      <c r="R583" s="837"/>
      <c r="S583" s="850">
        <v>33</v>
      </c>
    </row>
    <row r="584" spans="1:19" ht="14.4" customHeight="1" x14ac:dyDescent="0.3">
      <c r="A584" s="831" t="s">
        <v>4949</v>
      </c>
      <c r="B584" s="832" t="s">
        <v>4950</v>
      </c>
      <c r="C584" s="832" t="s">
        <v>599</v>
      </c>
      <c r="D584" s="832" t="s">
        <v>2082</v>
      </c>
      <c r="E584" s="832" t="s">
        <v>4932</v>
      </c>
      <c r="F584" s="832" t="s">
        <v>5032</v>
      </c>
      <c r="G584" s="832" t="s">
        <v>5033</v>
      </c>
      <c r="H584" s="849"/>
      <c r="I584" s="849"/>
      <c r="J584" s="832"/>
      <c r="K584" s="832"/>
      <c r="L584" s="849"/>
      <c r="M584" s="849"/>
      <c r="N584" s="832"/>
      <c r="O584" s="832"/>
      <c r="P584" s="849">
        <v>1</v>
      </c>
      <c r="Q584" s="849">
        <v>226</v>
      </c>
      <c r="R584" s="837"/>
      <c r="S584" s="850">
        <v>226</v>
      </c>
    </row>
    <row r="585" spans="1:19" ht="14.4" customHeight="1" x14ac:dyDescent="0.3">
      <c r="A585" s="831" t="s">
        <v>4949</v>
      </c>
      <c r="B585" s="832" t="s">
        <v>4950</v>
      </c>
      <c r="C585" s="832" t="s">
        <v>599</v>
      </c>
      <c r="D585" s="832" t="s">
        <v>2082</v>
      </c>
      <c r="E585" s="832" t="s">
        <v>4932</v>
      </c>
      <c r="F585" s="832" t="s">
        <v>5040</v>
      </c>
      <c r="G585" s="832" t="s">
        <v>5041</v>
      </c>
      <c r="H585" s="849"/>
      <c r="I585" s="849"/>
      <c r="J585" s="832"/>
      <c r="K585" s="832"/>
      <c r="L585" s="849"/>
      <c r="M585" s="849"/>
      <c r="N585" s="832"/>
      <c r="O585" s="832"/>
      <c r="P585" s="849">
        <v>1</v>
      </c>
      <c r="Q585" s="849">
        <v>125</v>
      </c>
      <c r="R585" s="837"/>
      <c r="S585" s="850">
        <v>125</v>
      </c>
    </row>
    <row r="586" spans="1:19" ht="14.4" customHeight="1" x14ac:dyDescent="0.3">
      <c r="A586" s="831" t="s">
        <v>4949</v>
      </c>
      <c r="B586" s="832" t="s">
        <v>4950</v>
      </c>
      <c r="C586" s="832" t="s">
        <v>599</v>
      </c>
      <c r="D586" s="832" t="s">
        <v>2082</v>
      </c>
      <c r="E586" s="832" t="s">
        <v>4932</v>
      </c>
      <c r="F586" s="832" t="s">
        <v>5048</v>
      </c>
      <c r="G586" s="832" t="s">
        <v>5049</v>
      </c>
      <c r="H586" s="849"/>
      <c r="I586" s="849"/>
      <c r="J586" s="832"/>
      <c r="K586" s="832"/>
      <c r="L586" s="849"/>
      <c r="M586" s="849"/>
      <c r="N586" s="832"/>
      <c r="O586" s="832"/>
      <c r="P586" s="849">
        <v>2</v>
      </c>
      <c r="Q586" s="849">
        <v>184</v>
      </c>
      <c r="R586" s="837"/>
      <c r="S586" s="850">
        <v>92</v>
      </c>
    </row>
    <row r="587" spans="1:19" ht="14.4" customHeight="1" x14ac:dyDescent="0.3">
      <c r="A587" s="831" t="s">
        <v>4949</v>
      </c>
      <c r="B587" s="832" t="s">
        <v>4950</v>
      </c>
      <c r="C587" s="832" t="s">
        <v>599</v>
      </c>
      <c r="D587" s="832" t="s">
        <v>2082</v>
      </c>
      <c r="E587" s="832" t="s">
        <v>4932</v>
      </c>
      <c r="F587" s="832" t="s">
        <v>5050</v>
      </c>
      <c r="G587" s="832" t="s">
        <v>5051</v>
      </c>
      <c r="H587" s="849"/>
      <c r="I587" s="849"/>
      <c r="J587" s="832"/>
      <c r="K587" s="832"/>
      <c r="L587" s="849"/>
      <c r="M587" s="849"/>
      <c r="N587" s="832"/>
      <c r="O587" s="832"/>
      <c r="P587" s="849">
        <v>13</v>
      </c>
      <c r="Q587" s="849">
        <v>4888</v>
      </c>
      <c r="R587" s="837"/>
      <c r="S587" s="850">
        <v>376</v>
      </c>
    </row>
    <row r="588" spans="1:19" ht="14.4" customHeight="1" x14ac:dyDescent="0.3">
      <c r="A588" s="831" t="s">
        <v>4949</v>
      </c>
      <c r="B588" s="832" t="s">
        <v>4950</v>
      </c>
      <c r="C588" s="832" t="s">
        <v>599</v>
      </c>
      <c r="D588" s="832" t="s">
        <v>2082</v>
      </c>
      <c r="E588" s="832" t="s">
        <v>4932</v>
      </c>
      <c r="F588" s="832" t="s">
        <v>5064</v>
      </c>
      <c r="G588" s="832" t="s">
        <v>5065</v>
      </c>
      <c r="H588" s="849"/>
      <c r="I588" s="849"/>
      <c r="J588" s="832"/>
      <c r="K588" s="832"/>
      <c r="L588" s="849"/>
      <c r="M588" s="849"/>
      <c r="N588" s="832"/>
      <c r="O588" s="832"/>
      <c r="P588" s="849">
        <v>7</v>
      </c>
      <c r="Q588" s="849">
        <v>1274</v>
      </c>
      <c r="R588" s="837"/>
      <c r="S588" s="850">
        <v>182</v>
      </c>
    </row>
    <row r="589" spans="1:19" ht="14.4" customHeight="1" x14ac:dyDescent="0.3">
      <c r="A589" s="831" t="s">
        <v>4949</v>
      </c>
      <c r="B589" s="832" t="s">
        <v>4950</v>
      </c>
      <c r="C589" s="832" t="s">
        <v>599</v>
      </c>
      <c r="D589" s="832" t="s">
        <v>2082</v>
      </c>
      <c r="E589" s="832" t="s">
        <v>4932</v>
      </c>
      <c r="F589" s="832" t="s">
        <v>5068</v>
      </c>
      <c r="G589" s="832" t="s">
        <v>5069</v>
      </c>
      <c r="H589" s="849"/>
      <c r="I589" s="849"/>
      <c r="J589" s="832"/>
      <c r="K589" s="832"/>
      <c r="L589" s="849"/>
      <c r="M589" s="849"/>
      <c r="N589" s="832"/>
      <c r="O589" s="832"/>
      <c r="P589" s="849">
        <v>1</v>
      </c>
      <c r="Q589" s="849">
        <v>87</v>
      </c>
      <c r="R589" s="837"/>
      <c r="S589" s="850">
        <v>87</v>
      </c>
    </row>
    <row r="590" spans="1:19" ht="14.4" customHeight="1" x14ac:dyDescent="0.3">
      <c r="A590" s="831" t="s">
        <v>4949</v>
      </c>
      <c r="B590" s="832" t="s">
        <v>4950</v>
      </c>
      <c r="C590" s="832" t="s">
        <v>599</v>
      </c>
      <c r="D590" s="832" t="s">
        <v>2082</v>
      </c>
      <c r="E590" s="832" t="s">
        <v>4932</v>
      </c>
      <c r="F590" s="832" t="s">
        <v>5076</v>
      </c>
      <c r="G590" s="832" t="s">
        <v>5077</v>
      </c>
      <c r="H590" s="849"/>
      <c r="I590" s="849"/>
      <c r="J590" s="832"/>
      <c r="K590" s="832"/>
      <c r="L590" s="849"/>
      <c r="M590" s="849"/>
      <c r="N590" s="832"/>
      <c r="O590" s="832"/>
      <c r="P590" s="849">
        <v>1</v>
      </c>
      <c r="Q590" s="849">
        <v>100</v>
      </c>
      <c r="R590" s="837"/>
      <c r="S590" s="850">
        <v>100</v>
      </c>
    </row>
    <row r="591" spans="1:19" ht="14.4" customHeight="1" x14ac:dyDescent="0.3">
      <c r="A591" s="831" t="s">
        <v>4949</v>
      </c>
      <c r="B591" s="832" t="s">
        <v>4950</v>
      </c>
      <c r="C591" s="832" t="s">
        <v>599</v>
      </c>
      <c r="D591" s="832" t="s">
        <v>2072</v>
      </c>
      <c r="E591" s="832" t="s">
        <v>4951</v>
      </c>
      <c r="F591" s="832" t="s">
        <v>4955</v>
      </c>
      <c r="G591" s="832" t="s">
        <v>3936</v>
      </c>
      <c r="H591" s="849">
        <v>0.5</v>
      </c>
      <c r="I591" s="849">
        <v>75.5</v>
      </c>
      <c r="J591" s="832"/>
      <c r="K591" s="832">
        <v>151</v>
      </c>
      <c r="L591" s="849"/>
      <c r="M591" s="849"/>
      <c r="N591" s="832"/>
      <c r="O591" s="832"/>
      <c r="P591" s="849">
        <v>0.1</v>
      </c>
      <c r="Q591" s="849">
        <v>6.97</v>
      </c>
      <c r="R591" s="837"/>
      <c r="S591" s="850">
        <v>69.699999999999989</v>
      </c>
    </row>
    <row r="592" spans="1:19" ht="14.4" customHeight="1" x14ac:dyDescent="0.3">
      <c r="A592" s="831" t="s">
        <v>4949</v>
      </c>
      <c r="B592" s="832" t="s">
        <v>4950</v>
      </c>
      <c r="C592" s="832" t="s">
        <v>599</v>
      </c>
      <c r="D592" s="832" t="s">
        <v>2072</v>
      </c>
      <c r="E592" s="832" t="s">
        <v>4951</v>
      </c>
      <c r="F592" s="832" t="s">
        <v>4958</v>
      </c>
      <c r="G592" s="832" t="s">
        <v>880</v>
      </c>
      <c r="H592" s="849"/>
      <c r="I592" s="849"/>
      <c r="J592" s="832"/>
      <c r="K592" s="832"/>
      <c r="L592" s="849"/>
      <c r="M592" s="849"/>
      <c r="N592" s="832"/>
      <c r="O592" s="832"/>
      <c r="P592" s="849">
        <v>0.1</v>
      </c>
      <c r="Q592" s="849">
        <v>5.0599999999999996</v>
      </c>
      <c r="R592" s="837"/>
      <c r="S592" s="850">
        <v>50.599999999999994</v>
      </c>
    </row>
    <row r="593" spans="1:19" ht="14.4" customHeight="1" x14ac:dyDescent="0.3">
      <c r="A593" s="831" t="s">
        <v>4949</v>
      </c>
      <c r="B593" s="832" t="s">
        <v>4950</v>
      </c>
      <c r="C593" s="832" t="s">
        <v>599</v>
      </c>
      <c r="D593" s="832" t="s">
        <v>2072</v>
      </c>
      <c r="E593" s="832" t="s">
        <v>4932</v>
      </c>
      <c r="F593" s="832" t="s">
        <v>4982</v>
      </c>
      <c r="G593" s="832" t="s">
        <v>4983</v>
      </c>
      <c r="H593" s="849">
        <v>1</v>
      </c>
      <c r="I593" s="849">
        <v>147</v>
      </c>
      <c r="J593" s="832"/>
      <c r="K593" s="832">
        <v>147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4949</v>
      </c>
      <c r="B594" s="832" t="s">
        <v>4950</v>
      </c>
      <c r="C594" s="832" t="s">
        <v>599</v>
      </c>
      <c r="D594" s="832" t="s">
        <v>2072</v>
      </c>
      <c r="E594" s="832" t="s">
        <v>4932</v>
      </c>
      <c r="F594" s="832" t="s">
        <v>4984</v>
      </c>
      <c r="G594" s="832" t="s">
        <v>4985</v>
      </c>
      <c r="H594" s="849">
        <v>46</v>
      </c>
      <c r="I594" s="849">
        <v>3818</v>
      </c>
      <c r="J594" s="832">
        <v>4.5999999999999996</v>
      </c>
      <c r="K594" s="832">
        <v>83</v>
      </c>
      <c r="L594" s="849">
        <v>10</v>
      </c>
      <c r="M594" s="849">
        <v>830</v>
      </c>
      <c r="N594" s="832">
        <v>1</v>
      </c>
      <c r="O594" s="832">
        <v>83</v>
      </c>
      <c r="P594" s="849">
        <v>6</v>
      </c>
      <c r="Q594" s="849">
        <v>504</v>
      </c>
      <c r="R594" s="837">
        <v>0.60722891566265058</v>
      </c>
      <c r="S594" s="850">
        <v>84</v>
      </c>
    </row>
    <row r="595" spans="1:19" ht="14.4" customHeight="1" x14ac:dyDescent="0.3">
      <c r="A595" s="831" t="s">
        <v>4949</v>
      </c>
      <c r="B595" s="832" t="s">
        <v>4950</v>
      </c>
      <c r="C595" s="832" t="s">
        <v>599</v>
      </c>
      <c r="D595" s="832" t="s">
        <v>2072</v>
      </c>
      <c r="E595" s="832" t="s">
        <v>4932</v>
      </c>
      <c r="F595" s="832" t="s">
        <v>4947</v>
      </c>
      <c r="G595" s="832" t="s">
        <v>4948</v>
      </c>
      <c r="H595" s="849">
        <v>29</v>
      </c>
      <c r="I595" s="849">
        <v>1073</v>
      </c>
      <c r="J595" s="832">
        <v>2.0714285714285716</v>
      </c>
      <c r="K595" s="832">
        <v>37</v>
      </c>
      <c r="L595" s="849">
        <v>14</v>
      </c>
      <c r="M595" s="849">
        <v>518</v>
      </c>
      <c r="N595" s="832">
        <v>1</v>
      </c>
      <c r="O595" s="832">
        <v>37</v>
      </c>
      <c r="P595" s="849">
        <v>36</v>
      </c>
      <c r="Q595" s="849">
        <v>1368</v>
      </c>
      <c r="R595" s="837">
        <v>2.640926640926641</v>
      </c>
      <c r="S595" s="850">
        <v>38</v>
      </c>
    </row>
    <row r="596" spans="1:19" ht="14.4" customHeight="1" x14ac:dyDescent="0.3">
      <c r="A596" s="831" t="s">
        <v>4949</v>
      </c>
      <c r="B596" s="832" t="s">
        <v>4950</v>
      </c>
      <c r="C596" s="832" t="s">
        <v>599</v>
      </c>
      <c r="D596" s="832" t="s">
        <v>2072</v>
      </c>
      <c r="E596" s="832" t="s">
        <v>4932</v>
      </c>
      <c r="F596" s="832" t="s">
        <v>4986</v>
      </c>
      <c r="G596" s="832" t="s">
        <v>4987</v>
      </c>
      <c r="H596" s="849"/>
      <c r="I596" s="849"/>
      <c r="J596" s="832"/>
      <c r="K596" s="832"/>
      <c r="L596" s="849">
        <v>1</v>
      </c>
      <c r="M596" s="849">
        <v>10</v>
      </c>
      <c r="N596" s="832">
        <v>1</v>
      </c>
      <c r="O596" s="832">
        <v>10</v>
      </c>
      <c r="P596" s="849">
        <v>25</v>
      </c>
      <c r="Q596" s="849">
        <v>250</v>
      </c>
      <c r="R596" s="837">
        <v>25</v>
      </c>
      <c r="S596" s="850">
        <v>10</v>
      </c>
    </row>
    <row r="597" spans="1:19" ht="14.4" customHeight="1" x14ac:dyDescent="0.3">
      <c r="A597" s="831" t="s">
        <v>4949</v>
      </c>
      <c r="B597" s="832" t="s">
        <v>4950</v>
      </c>
      <c r="C597" s="832" t="s">
        <v>599</v>
      </c>
      <c r="D597" s="832" t="s">
        <v>2072</v>
      </c>
      <c r="E597" s="832" t="s">
        <v>4932</v>
      </c>
      <c r="F597" s="832" t="s">
        <v>4933</v>
      </c>
      <c r="G597" s="832" t="s">
        <v>4934</v>
      </c>
      <c r="H597" s="849"/>
      <c r="I597" s="849"/>
      <c r="J597" s="832"/>
      <c r="K597" s="832"/>
      <c r="L597" s="849">
        <v>46</v>
      </c>
      <c r="M597" s="849">
        <v>11592</v>
      </c>
      <c r="N597" s="832">
        <v>1</v>
      </c>
      <c r="O597" s="832">
        <v>252</v>
      </c>
      <c r="P597" s="849">
        <v>8</v>
      </c>
      <c r="Q597" s="849">
        <v>2032</v>
      </c>
      <c r="R597" s="837">
        <v>0.17529330572808835</v>
      </c>
      <c r="S597" s="850">
        <v>254</v>
      </c>
    </row>
    <row r="598" spans="1:19" ht="14.4" customHeight="1" x14ac:dyDescent="0.3">
      <c r="A598" s="831" t="s">
        <v>4949</v>
      </c>
      <c r="B598" s="832" t="s">
        <v>4950</v>
      </c>
      <c r="C598" s="832" t="s">
        <v>599</v>
      </c>
      <c r="D598" s="832" t="s">
        <v>2072</v>
      </c>
      <c r="E598" s="832" t="s">
        <v>4932</v>
      </c>
      <c r="F598" s="832" t="s">
        <v>5002</v>
      </c>
      <c r="G598" s="832" t="s">
        <v>5003</v>
      </c>
      <c r="H598" s="849">
        <v>141</v>
      </c>
      <c r="I598" s="849">
        <v>17766</v>
      </c>
      <c r="J598" s="832">
        <v>3.4972440944881891</v>
      </c>
      <c r="K598" s="832">
        <v>126</v>
      </c>
      <c r="L598" s="849">
        <v>40</v>
      </c>
      <c r="M598" s="849">
        <v>5080</v>
      </c>
      <c r="N598" s="832">
        <v>1</v>
      </c>
      <c r="O598" s="832">
        <v>127</v>
      </c>
      <c r="P598" s="849">
        <v>138</v>
      </c>
      <c r="Q598" s="849">
        <v>17388</v>
      </c>
      <c r="R598" s="837">
        <v>3.4228346456692913</v>
      </c>
      <c r="S598" s="850">
        <v>126</v>
      </c>
    </row>
    <row r="599" spans="1:19" ht="14.4" customHeight="1" x14ac:dyDescent="0.3">
      <c r="A599" s="831" t="s">
        <v>4949</v>
      </c>
      <c r="B599" s="832" t="s">
        <v>4950</v>
      </c>
      <c r="C599" s="832" t="s">
        <v>599</v>
      </c>
      <c r="D599" s="832" t="s">
        <v>2072</v>
      </c>
      <c r="E599" s="832" t="s">
        <v>4932</v>
      </c>
      <c r="F599" s="832" t="s">
        <v>5008</v>
      </c>
      <c r="G599" s="832" t="s">
        <v>5009</v>
      </c>
      <c r="H599" s="849">
        <v>1</v>
      </c>
      <c r="I599" s="849">
        <v>199</v>
      </c>
      <c r="J599" s="832"/>
      <c r="K599" s="832">
        <v>199</v>
      </c>
      <c r="L599" s="849"/>
      <c r="M599" s="849"/>
      <c r="N599" s="832"/>
      <c r="O599" s="832"/>
      <c r="P599" s="849">
        <v>1</v>
      </c>
      <c r="Q599" s="849">
        <v>187</v>
      </c>
      <c r="R599" s="837"/>
      <c r="S599" s="850">
        <v>187</v>
      </c>
    </row>
    <row r="600" spans="1:19" ht="14.4" customHeight="1" x14ac:dyDescent="0.3">
      <c r="A600" s="831" t="s">
        <v>4949</v>
      </c>
      <c r="B600" s="832" t="s">
        <v>4950</v>
      </c>
      <c r="C600" s="832" t="s">
        <v>599</v>
      </c>
      <c r="D600" s="832" t="s">
        <v>2072</v>
      </c>
      <c r="E600" s="832" t="s">
        <v>4932</v>
      </c>
      <c r="F600" s="832" t="s">
        <v>5014</v>
      </c>
      <c r="G600" s="832" t="s">
        <v>5015</v>
      </c>
      <c r="H600" s="849">
        <v>2</v>
      </c>
      <c r="I600" s="849">
        <v>1358</v>
      </c>
      <c r="J600" s="832"/>
      <c r="K600" s="832">
        <v>679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" customHeight="1" x14ac:dyDescent="0.3">
      <c r="A601" s="831" t="s">
        <v>4949</v>
      </c>
      <c r="B601" s="832" t="s">
        <v>4950</v>
      </c>
      <c r="C601" s="832" t="s">
        <v>599</v>
      </c>
      <c r="D601" s="832" t="s">
        <v>2072</v>
      </c>
      <c r="E601" s="832" t="s">
        <v>4932</v>
      </c>
      <c r="F601" s="832" t="s">
        <v>5018</v>
      </c>
      <c r="G601" s="832" t="s">
        <v>5019</v>
      </c>
      <c r="H601" s="849">
        <v>138</v>
      </c>
      <c r="I601" s="849">
        <v>4600.01</v>
      </c>
      <c r="J601" s="832">
        <v>1.7468414516980402</v>
      </c>
      <c r="K601" s="832">
        <v>33.333405797101449</v>
      </c>
      <c r="L601" s="849">
        <v>79</v>
      </c>
      <c r="M601" s="849">
        <v>2633.33</v>
      </c>
      <c r="N601" s="832">
        <v>1</v>
      </c>
      <c r="O601" s="832">
        <v>33.333291139240508</v>
      </c>
      <c r="P601" s="849">
        <v>146</v>
      </c>
      <c r="Q601" s="849">
        <v>4866.67</v>
      </c>
      <c r="R601" s="837">
        <v>1.8481048710188241</v>
      </c>
      <c r="S601" s="850">
        <v>33.333356164383559</v>
      </c>
    </row>
    <row r="602" spans="1:19" ht="14.4" customHeight="1" x14ac:dyDescent="0.3">
      <c r="A602" s="831" t="s">
        <v>4949</v>
      </c>
      <c r="B602" s="832" t="s">
        <v>4950</v>
      </c>
      <c r="C602" s="832" t="s">
        <v>599</v>
      </c>
      <c r="D602" s="832" t="s">
        <v>2072</v>
      </c>
      <c r="E602" s="832" t="s">
        <v>4932</v>
      </c>
      <c r="F602" s="832" t="s">
        <v>5024</v>
      </c>
      <c r="G602" s="832" t="s">
        <v>5025</v>
      </c>
      <c r="H602" s="849">
        <v>12</v>
      </c>
      <c r="I602" s="849">
        <v>444</v>
      </c>
      <c r="J602" s="832">
        <v>0.41379310344827586</v>
      </c>
      <c r="K602" s="832">
        <v>37</v>
      </c>
      <c r="L602" s="849">
        <v>29</v>
      </c>
      <c r="M602" s="849">
        <v>1073</v>
      </c>
      <c r="N602" s="832">
        <v>1</v>
      </c>
      <c r="O602" s="832">
        <v>37</v>
      </c>
      <c r="P602" s="849">
        <v>51</v>
      </c>
      <c r="Q602" s="849">
        <v>1938</v>
      </c>
      <c r="R602" s="837">
        <v>1.8061509785647716</v>
      </c>
      <c r="S602" s="850">
        <v>38</v>
      </c>
    </row>
    <row r="603" spans="1:19" ht="14.4" customHeight="1" x14ac:dyDescent="0.3">
      <c r="A603" s="831" t="s">
        <v>4949</v>
      </c>
      <c r="B603" s="832" t="s">
        <v>4950</v>
      </c>
      <c r="C603" s="832" t="s">
        <v>599</v>
      </c>
      <c r="D603" s="832" t="s">
        <v>2072</v>
      </c>
      <c r="E603" s="832" t="s">
        <v>4932</v>
      </c>
      <c r="F603" s="832" t="s">
        <v>4936</v>
      </c>
      <c r="G603" s="832" t="s">
        <v>4937</v>
      </c>
      <c r="H603" s="849">
        <v>6</v>
      </c>
      <c r="I603" s="849">
        <v>516</v>
      </c>
      <c r="J603" s="832"/>
      <c r="K603" s="832">
        <v>86</v>
      </c>
      <c r="L603" s="849"/>
      <c r="M603" s="849"/>
      <c r="N603" s="832"/>
      <c r="O603" s="832"/>
      <c r="P603" s="849">
        <v>1</v>
      </c>
      <c r="Q603" s="849">
        <v>87</v>
      </c>
      <c r="R603" s="837"/>
      <c r="S603" s="850">
        <v>87</v>
      </c>
    </row>
    <row r="604" spans="1:19" ht="14.4" customHeight="1" x14ac:dyDescent="0.3">
      <c r="A604" s="831" t="s">
        <v>4949</v>
      </c>
      <c r="B604" s="832" t="s">
        <v>4950</v>
      </c>
      <c r="C604" s="832" t="s">
        <v>599</v>
      </c>
      <c r="D604" s="832" t="s">
        <v>2072</v>
      </c>
      <c r="E604" s="832" t="s">
        <v>4932</v>
      </c>
      <c r="F604" s="832" t="s">
        <v>5028</v>
      </c>
      <c r="G604" s="832" t="s">
        <v>5029</v>
      </c>
      <c r="H604" s="849"/>
      <c r="I604" s="849"/>
      <c r="J604" s="832"/>
      <c r="K604" s="832"/>
      <c r="L604" s="849"/>
      <c r="M604" s="849"/>
      <c r="N604" s="832"/>
      <c r="O604" s="832"/>
      <c r="P604" s="849">
        <v>1</v>
      </c>
      <c r="Q604" s="849">
        <v>33</v>
      </c>
      <c r="R604" s="837"/>
      <c r="S604" s="850">
        <v>33</v>
      </c>
    </row>
    <row r="605" spans="1:19" ht="14.4" customHeight="1" x14ac:dyDescent="0.3">
      <c r="A605" s="831" t="s">
        <v>4949</v>
      </c>
      <c r="B605" s="832" t="s">
        <v>4950</v>
      </c>
      <c r="C605" s="832" t="s">
        <v>599</v>
      </c>
      <c r="D605" s="832" t="s">
        <v>2072</v>
      </c>
      <c r="E605" s="832" t="s">
        <v>4932</v>
      </c>
      <c r="F605" s="832" t="s">
        <v>5038</v>
      </c>
      <c r="G605" s="832" t="s">
        <v>5039</v>
      </c>
      <c r="H605" s="849">
        <v>3</v>
      </c>
      <c r="I605" s="849">
        <v>3189</v>
      </c>
      <c r="J605" s="832"/>
      <c r="K605" s="832">
        <v>1063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 t="s">
        <v>4949</v>
      </c>
      <c r="B606" s="832" t="s">
        <v>4950</v>
      </c>
      <c r="C606" s="832" t="s">
        <v>599</v>
      </c>
      <c r="D606" s="832" t="s">
        <v>2072</v>
      </c>
      <c r="E606" s="832" t="s">
        <v>4932</v>
      </c>
      <c r="F606" s="832" t="s">
        <v>5044</v>
      </c>
      <c r="G606" s="832" t="s">
        <v>5045</v>
      </c>
      <c r="H606" s="849">
        <v>4</v>
      </c>
      <c r="I606" s="849">
        <v>236</v>
      </c>
      <c r="J606" s="832">
        <v>0.8</v>
      </c>
      <c r="K606" s="832">
        <v>59</v>
      </c>
      <c r="L606" s="849">
        <v>5</v>
      </c>
      <c r="M606" s="849">
        <v>295</v>
      </c>
      <c r="N606" s="832">
        <v>1</v>
      </c>
      <c r="O606" s="832">
        <v>59</v>
      </c>
      <c r="P606" s="849"/>
      <c r="Q606" s="849"/>
      <c r="R606" s="837"/>
      <c r="S606" s="850"/>
    </row>
    <row r="607" spans="1:19" ht="14.4" customHeight="1" x14ac:dyDescent="0.3">
      <c r="A607" s="831" t="s">
        <v>4949</v>
      </c>
      <c r="B607" s="832" t="s">
        <v>4950</v>
      </c>
      <c r="C607" s="832" t="s">
        <v>599</v>
      </c>
      <c r="D607" s="832" t="s">
        <v>2072</v>
      </c>
      <c r="E607" s="832" t="s">
        <v>4932</v>
      </c>
      <c r="F607" s="832" t="s">
        <v>5046</v>
      </c>
      <c r="G607" s="832" t="s">
        <v>5047</v>
      </c>
      <c r="H607" s="849"/>
      <c r="I607" s="849"/>
      <c r="J607" s="832"/>
      <c r="K607" s="832"/>
      <c r="L607" s="849">
        <v>2</v>
      </c>
      <c r="M607" s="849">
        <v>232</v>
      </c>
      <c r="N607" s="832">
        <v>1</v>
      </c>
      <c r="O607" s="832">
        <v>116</v>
      </c>
      <c r="P607" s="849"/>
      <c r="Q607" s="849"/>
      <c r="R607" s="837"/>
      <c r="S607" s="850"/>
    </row>
    <row r="608" spans="1:19" ht="14.4" customHeight="1" x14ac:dyDescent="0.3">
      <c r="A608" s="831" t="s">
        <v>4949</v>
      </c>
      <c r="B608" s="832" t="s">
        <v>4950</v>
      </c>
      <c r="C608" s="832" t="s">
        <v>599</v>
      </c>
      <c r="D608" s="832" t="s">
        <v>2072</v>
      </c>
      <c r="E608" s="832" t="s">
        <v>4932</v>
      </c>
      <c r="F608" s="832" t="s">
        <v>5062</v>
      </c>
      <c r="G608" s="832" t="s">
        <v>5063</v>
      </c>
      <c r="H608" s="849"/>
      <c r="I608" s="849"/>
      <c r="J608" s="832"/>
      <c r="K608" s="832"/>
      <c r="L608" s="849"/>
      <c r="M608" s="849"/>
      <c r="N608" s="832"/>
      <c r="O608" s="832"/>
      <c r="P608" s="849">
        <v>1</v>
      </c>
      <c r="Q608" s="849">
        <v>304</v>
      </c>
      <c r="R608" s="837"/>
      <c r="S608" s="850">
        <v>304</v>
      </c>
    </row>
    <row r="609" spans="1:19" ht="14.4" customHeight="1" x14ac:dyDescent="0.3">
      <c r="A609" s="831" t="s">
        <v>4949</v>
      </c>
      <c r="B609" s="832" t="s">
        <v>4950</v>
      </c>
      <c r="C609" s="832" t="s">
        <v>608</v>
      </c>
      <c r="D609" s="832" t="s">
        <v>2064</v>
      </c>
      <c r="E609" s="832" t="s">
        <v>4932</v>
      </c>
      <c r="F609" s="832" t="s">
        <v>4992</v>
      </c>
      <c r="G609" s="832" t="s">
        <v>4993</v>
      </c>
      <c r="H609" s="849">
        <v>1</v>
      </c>
      <c r="I609" s="849">
        <v>88</v>
      </c>
      <c r="J609" s="832"/>
      <c r="K609" s="832">
        <v>88</v>
      </c>
      <c r="L609" s="849"/>
      <c r="M609" s="849"/>
      <c r="N609" s="832"/>
      <c r="O609" s="832"/>
      <c r="P609" s="849"/>
      <c r="Q609" s="849"/>
      <c r="R609" s="837"/>
      <c r="S609" s="850"/>
    </row>
    <row r="610" spans="1:19" ht="14.4" customHeight="1" x14ac:dyDescent="0.3">
      <c r="A610" s="831" t="s">
        <v>4949</v>
      </c>
      <c r="B610" s="832" t="s">
        <v>4950</v>
      </c>
      <c r="C610" s="832" t="s">
        <v>608</v>
      </c>
      <c r="D610" s="832" t="s">
        <v>2064</v>
      </c>
      <c r="E610" s="832" t="s">
        <v>4932</v>
      </c>
      <c r="F610" s="832" t="s">
        <v>4994</v>
      </c>
      <c r="G610" s="832" t="s">
        <v>4995</v>
      </c>
      <c r="H610" s="849">
        <v>1</v>
      </c>
      <c r="I610" s="849">
        <v>630</v>
      </c>
      <c r="J610" s="832"/>
      <c r="K610" s="832">
        <v>630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 t="s">
        <v>4949</v>
      </c>
      <c r="B611" s="832" t="s">
        <v>4950</v>
      </c>
      <c r="C611" s="832" t="s">
        <v>608</v>
      </c>
      <c r="D611" s="832" t="s">
        <v>2064</v>
      </c>
      <c r="E611" s="832" t="s">
        <v>4932</v>
      </c>
      <c r="F611" s="832" t="s">
        <v>4996</v>
      </c>
      <c r="G611" s="832" t="s">
        <v>4997</v>
      </c>
      <c r="H611" s="849">
        <v>1</v>
      </c>
      <c r="I611" s="849">
        <v>392</v>
      </c>
      <c r="J611" s="832"/>
      <c r="K611" s="832">
        <v>392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" customHeight="1" x14ac:dyDescent="0.3">
      <c r="A612" s="831" t="s">
        <v>4949</v>
      </c>
      <c r="B612" s="832" t="s">
        <v>4950</v>
      </c>
      <c r="C612" s="832" t="s">
        <v>608</v>
      </c>
      <c r="D612" s="832" t="s">
        <v>2064</v>
      </c>
      <c r="E612" s="832" t="s">
        <v>4932</v>
      </c>
      <c r="F612" s="832" t="s">
        <v>4998</v>
      </c>
      <c r="G612" s="832" t="s">
        <v>4999</v>
      </c>
      <c r="H612" s="849">
        <v>1</v>
      </c>
      <c r="I612" s="849">
        <v>39</v>
      </c>
      <c r="J612" s="832"/>
      <c r="K612" s="832">
        <v>39</v>
      </c>
      <c r="L612" s="849"/>
      <c r="M612" s="849"/>
      <c r="N612" s="832"/>
      <c r="O612" s="832"/>
      <c r="P612" s="849"/>
      <c r="Q612" s="849"/>
      <c r="R612" s="837"/>
      <c r="S612" s="850"/>
    </row>
    <row r="613" spans="1:19" ht="14.4" customHeight="1" x14ac:dyDescent="0.3">
      <c r="A613" s="831" t="s">
        <v>4949</v>
      </c>
      <c r="B613" s="832" t="s">
        <v>4950</v>
      </c>
      <c r="C613" s="832" t="s">
        <v>608</v>
      </c>
      <c r="D613" s="832" t="s">
        <v>2064</v>
      </c>
      <c r="E613" s="832" t="s">
        <v>4932</v>
      </c>
      <c r="F613" s="832" t="s">
        <v>4933</v>
      </c>
      <c r="G613" s="832" t="s">
        <v>4934</v>
      </c>
      <c r="H613" s="849"/>
      <c r="I613" s="849"/>
      <c r="J613" s="832"/>
      <c r="K613" s="832"/>
      <c r="L613" s="849">
        <v>1</v>
      </c>
      <c r="M613" s="849">
        <v>252</v>
      </c>
      <c r="N613" s="832">
        <v>1</v>
      </c>
      <c r="O613" s="832">
        <v>252</v>
      </c>
      <c r="P613" s="849"/>
      <c r="Q613" s="849"/>
      <c r="R613" s="837"/>
      <c r="S613" s="850"/>
    </row>
    <row r="614" spans="1:19" ht="14.4" customHeight="1" x14ac:dyDescent="0.3">
      <c r="A614" s="831" t="s">
        <v>4949</v>
      </c>
      <c r="B614" s="832" t="s">
        <v>4950</v>
      </c>
      <c r="C614" s="832" t="s">
        <v>608</v>
      </c>
      <c r="D614" s="832" t="s">
        <v>2064</v>
      </c>
      <c r="E614" s="832" t="s">
        <v>4932</v>
      </c>
      <c r="F614" s="832" t="s">
        <v>5002</v>
      </c>
      <c r="G614" s="832" t="s">
        <v>5003</v>
      </c>
      <c r="H614" s="849">
        <v>1</v>
      </c>
      <c r="I614" s="849">
        <v>126</v>
      </c>
      <c r="J614" s="832"/>
      <c r="K614" s="832">
        <v>126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" customHeight="1" x14ac:dyDescent="0.3">
      <c r="A615" s="831" t="s">
        <v>4949</v>
      </c>
      <c r="B615" s="832" t="s">
        <v>4950</v>
      </c>
      <c r="C615" s="832" t="s">
        <v>608</v>
      </c>
      <c r="D615" s="832" t="s">
        <v>2064</v>
      </c>
      <c r="E615" s="832" t="s">
        <v>4932</v>
      </c>
      <c r="F615" s="832" t="s">
        <v>5018</v>
      </c>
      <c r="G615" s="832" t="s">
        <v>5019</v>
      </c>
      <c r="H615" s="849">
        <v>1</v>
      </c>
      <c r="I615" s="849">
        <v>33.33</v>
      </c>
      <c r="J615" s="832">
        <v>1</v>
      </c>
      <c r="K615" s="832">
        <v>33.33</v>
      </c>
      <c r="L615" s="849">
        <v>1</v>
      </c>
      <c r="M615" s="849">
        <v>33.33</v>
      </c>
      <c r="N615" s="832">
        <v>1</v>
      </c>
      <c r="O615" s="832">
        <v>33.33</v>
      </c>
      <c r="P615" s="849"/>
      <c r="Q615" s="849"/>
      <c r="R615" s="837"/>
      <c r="S615" s="850"/>
    </row>
    <row r="616" spans="1:19" ht="14.4" customHeight="1" x14ac:dyDescent="0.3">
      <c r="A616" s="831" t="s">
        <v>4949</v>
      </c>
      <c r="B616" s="832" t="s">
        <v>4950</v>
      </c>
      <c r="C616" s="832" t="s">
        <v>608</v>
      </c>
      <c r="D616" s="832" t="s">
        <v>4899</v>
      </c>
      <c r="E616" s="832" t="s">
        <v>4932</v>
      </c>
      <c r="F616" s="832" t="s">
        <v>4947</v>
      </c>
      <c r="G616" s="832" t="s">
        <v>4948</v>
      </c>
      <c r="H616" s="849">
        <v>3</v>
      </c>
      <c r="I616" s="849">
        <v>111</v>
      </c>
      <c r="J616" s="832"/>
      <c r="K616" s="832">
        <v>37</v>
      </c>
      <c r="L616" s="849"/>
      <c r="M616" s="849"/>
      <c r="N616" s="832"/>
      <c r="O616" s="832"/>
      <c r="P616" s="849"/>
      <c r="Q616" s="849"/>
      <c r="R616" s="837"/>
      <c r="S616" s="850"/>
    </row>
    <row r="617" spans="1:19" ht="14.4" customHeight="1" x14ac:dyDescent="0.3">
      <c r="A617" s="831" t="s">
        <v>4949</v>
      </c>
      <c r="B617" s="832" t="s">
        <v>4950</v>
      </c>
      <c r="C617" s="832" t="s">
        <v>608</v>
      </c>
      <c r="D617" s="832" t="s">
        <v>4899</v>
      </c>
      <c r="E617" s="832" t="s">
        <v>4932</v>
      </c>
      <c r="F617" s="832" t="s">
        <v>4994</v>
      </c>
      <c r="G617" s="832" t="s">
        <v>4995</v>
      </c>
      <c r="H617" s="849">
        <v>1</v>
      </c>
      <c r="I617" s="849">
        <v>630</v>
      </c>
      <c r="J617" s="832"/>
      <c r="K617" s="832">
        <v>630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" customHeight="1" x14ac:dyDescent="0.3">
      <c r="A618" s="831" t="s">
        <v>4949</v>
      </c>
      <c r="B618" s="832" t="s">
        <v>4950</v>
      </c>
      <c r="C618" s="832" t="s">
        <v>608</v>
      </c>
      <c r="D618" s="832" t="s">
        <v>4899</v>
      </c>
      <c r="E618" s="832" t="s">
        <v>4932</v>
      </c>
      <c r="F618" s="832" t="s">
        <v>4998</v>
      </c>
      <c r="G618" s="832" t="s">
        <v>4999</v>
      </c>
      <c r="H618" s="849">
        <v>2</v>
      </c>
      <c r="I618" s="849">
        <v>78</v>
      </c>
      <c r="J618" s="832"/>
      <c r="K618" s="832">
        <v>39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" customHeight="1" x14ac:dyDescent="0.3">
      <c r="A619" s="831" t="s">
        <v>4949</v>
      </c>
      <c r="B619" s="832" t="s">
        <v>4950</v>
      </c>
      <c r="C619" s="832" t="s">
        <v>608</v>
      </c>
      <c r="D619" s="832" t="s">
        <v>4899</v>
      </c>
      <c r="E619" s="832" t="s">
        <v>4932</v>
      </c>
      <c r="F619" s="832" t="s">
        <v>4933</v>
      </c>
      <c r="G619" s="832" t="s">
        <v>4934</v>
      </c>
      <c r="H619" s="849"/>
      <c r="I619" s="849"/>
      <c r="J619" s="832"/>
      <c r="K619" s="832"/>
      <c r="L619" s="849">
        <v>5</v>
      </c>
      <c r="M619" s="849">
        <v>1260</v>
      </c>
      <c r="N619" s="832">
        <v>1</v>
      </c>
      <c r="O619" s="832">
        <v>252</v>
      </c>
      <c r="P619" s="849"/>
      <c r="Q619" s="849"/>
      <c r="R619" s="837"/>
      <c r="S619" s="850"/>
    </row>
    <row r="620" spans="1:19" ht="14.4" customHeight="1" x14ac:dyDescent="0.3">
      <c r="A620" s="831" t="s">
        <v>4949</v>
      </c>
      <c r="B620" s="832" t="s">
        <v>4950</v>
      </c>
      <c r="C620" s="832" t="s">
        <v>608</v>
      </c>
      <c r="D620" s="832" t="s">
        <v>4899</v>
      </c>
      <c r="E620" s="832" t="s">
        <v>4932</v>
      </c>
      <c r="F620" s="832" t="s">
        <v>5002</v>
      </c>
      <c r="G620" s="832" t="s">
        <v>5003</v>
      </c>
      <c r="H620" s="849">
        <v>7</v>
      </c>
      <c r="I620" s="849">
        <v>882</v>
      </c>
      <c r="J620" s="832">
        <v>6.9448818897637796</v>
      </c>
      <c r="K620" s="832">
        <v>126</v>
      </c>
      <c r="L620" s="849">
        <v>1</v>
      </c>
      <c r="M620" s="849">
        <v>127</v>
      </c>
      <c r="N620" s="832">
        <v>1</v>
      </c>
      <c r="O620" s="832">
        <v>127</v>
      </c>
      <c r="P620" s="849"/>
      <c r="Q620" s="849"/>
      <c r="R620" s="837"/>
      <c r="S620" s="850"/>
    </row>
    <row r="621" spans="1:19" ht="14.4" customHeight="1" x14ac:dyDescent="0.3">
      <c r="A621" s="831" t="s">
        <v>4949</v>
      </c>
      <c r="B621" s="832" t="s">
        <v>4950</v>
      </c>
      <c r="C621" s="832" t="s">
        <v>608</v>
      </c>
      <c r="D621" s="832" t="s">
        <v>4899</v>
      </c>
      <c r="E621" s="832" t="s">
        <v>4932</v>
      </c>
      <c r="F621" s="832" t="s">
        <v>5018</v>
      </c>
      <c r="G621" s="832" t="s">
        <v>5019</v>
      </c>
      <c r="H621" s="849">
        <v>7</v>
      </c>
      <c r="I621" s="849">
        <v>233.34000000000003</v>
      </c>
      <c r="J621" s="832">
        <v>1.1667000000000001</v>
      </c>
      <c r="K621" s="832">
        <v>33.33428571428572</v>
      </c>
      <c r="L621" s="849">
        <v>6</v>
      </c>
      <c r="M621" s="849">
        <v>200</v>
      </c>
      <c r="N621" s="832">
        <v>1</v>
      </c>
      <c r="O621" s="832">
        <v>33.333333333333336</v>
      </c>
      <c r="P621" s="849"/>
      <c r="Q621" s="849"/>
      <c r="R621" s="837"/>
      <c r="S621" s="850"/>
    </row>
    <row r="622" spans="1:19" ht="14.4" customHeight="1" x14ac:dyDescent="0.3">
      <c r="A622" s="831" t="s">
        <v>4949</v>
      </c>
      <c r="B622" s="832" t="s">
        <v>4950</v>
      </c>
      <c r="C622" s="832" t="s">
        <v>608</v>
      </c>
      <c r="D622" s="832" t="s">
        <v>2068</v>
      </c>
      <c r="E622" s="832" t="s">
        <v>4932</v>
      </c>
      <c r="F622" s="832" t="s">
        <v>4933</v>
      </c>
      <c r="G622" s="832" t="s">
        <v>4934</v>
      </c>
      <c r="H622" s="849"/>
      <c r="I622" s="849"/>
      <c r="J622" s="832"/>
      <c r="K622" s="832"/>
      <c r="L622" s="849"/>
      <c r="M622" s="849"/>
      <c r="N622" s="832"/>
      <c r="O622" s="832"/>
      <c r="P622" s="849">
        <v>1</v>
      </c>
      <c r="Q622" s="849">
        <v>254</v>
      </c>
      <c r="R622" s="837"/>
      <c r="S622" s="850">
        <v>254</v>
      </c>
    </row>
    <row r="623" spans="1:19" ht="14.4" customHeight="1" x14ac:dyDescent="0.3">
      <c r="A623" s="831" t="s">
        <v>4949</v>
      </c>
      <c r="B623" s="832" t="s">
        <v>4950</v>
      </c>
      <c r="C623" s="832" t="s">
        <v>608</v>
      </c>
      <c r="D623" s="832" t="s">
        <v>2068</v>
      </c>
      <c r="E623" s="832" t="s">
        <v>4932</v>
      </c>
      <c r="F623" s="832" t="s">
        <v>5018</v>
      </c>
      <c r="G623" s="832" t="s">
        <v>5019</v>
      </c>
      <c r="H623" s="849"/>
      <c r="I623" s="849"/>
      <c r="J623" s="832"/>
      <c r="K623" s="832"/>
      <c r="L623" s="849"/>
      <c r="M623" s="849"/>
      <c r="N623" s="832"/>
      <c r="O623" s="832"/>
      <c r="P623" s="849">
        <v>1</v>
      </c>
      <c r="Q623" s="849">
        <v>33.33</v>
      </c>
      <c r="R623" s="837"/>
      <c r="S623" s="850">
        <v>33.33</v>
      </c>
    </row>
    <row r="624" spans="1:19" ht="14.4" customHeight="1" x14ac:dyDescent="0.3">
      <c r="A624" s="831" t="s">
        <v>4949</v>
      </c>
      <c r="B624" s="832" t="s">
        <v>4950</v>
      </c>
      <c r="C624" s="832" t="s">
        <v>608</v>
      </c>
      <c r="D624" s="832" t="s">
        <v>4910</v>
      </c>
      <c r="E624" s="832" t="s">
        <v>4932</v>
      </c>
      <c r="F624" s="832" t="s">
        <v>4947</v>
      </c>
      <c r="G624" s="832" t="s">
        <v>4948</v>
      </c>
      <c r="H624" s="849"/>
      <c r="I624" s="849"/>
      <c r="J624" s="832"/>
      <c r="K624" s="832"/>
      <c r="L624" s="849">
        <v>1</v>
      </c>
      <c r="M624" s="849">
        <v>37</v>
      </c>
      <c r="N624" s="832">
        <v>1</v>
      </c>
      <c r="O624" s="832">
        <v>37</v>
      </c>
      <c r="P624" s="849"/>
      <c r="Q624" s="849"/>
      <c r="R624" s="837"/>
      <c r="S624" s="850"/>
    </row>
    <row r="625" spans="1:19" ht="14.4" customHeight="1" x14ac:dyDescent="0.3">
      <c r="A625" s="831" t="s">
        <v>4949</v>
      </c>
      <c r="B625" s="832" t="s">
        <v>4950</v>
      </c>
      <c r="C625" s="832" t="s">
        <v>608</v>
      </c>
      <c r="D625" s="832" t="s">
        <v>2070</v>
      </c>
      <c r="E625" s="832" t="s">
        <v>4932</v>
      </c>
      <c r="F625" s="832" t="s">
        <v>4947</v>
      </c>
      <c r="G625" s="832" t="s">
        <v>4948</v>
      </c>
      <c r="H625" s="849"/>
      <c r="I625" s="849"/>
      <c r="J625" s="832"/>
      <c r="K625" s="832"/>
      <c r="L625" s="849">
        <v>1</v>
      </c>
      <c r="M625" s="849">
        <v>37</v>
      </c>
      <c r="N625" s="832">
        <v>1</v>
      </c>
      <c r="O625" s="832">
        <v>37</v>
      </c>
      <c r="P625" s="849"/>
      <c r="Q625" s="849"/>
      <c r="R625" s="837"/>
      <c r="S625" s="850"/>
    </row>
    <row r="626" spans="1:19" ht="14.4" customHeight="1" x14ac:dyDescent="0.3">
      <c r="A626" s="831" t="s">
        <v>4949</v>
      </c>
      <c r="B626" s="832" t="s">
        <v>4950</v>
      </c>
      <c r="C626" s="832" t="s">
        <v>608</v>
      </c>
      <c r="D626" s="832" t="s">
        <v>2070</v>
      </c>
      <c r="E626" s="832" t="s">
        <v>4932</v>
      </c>
      <c r="F626" s="832" t="s">
        <v>5002</v>
      </c>
      <c r="G626" s="832" t="s">
        <v>5003</v>
      </c>
      <c r="H626" s="849">
        <v>1</v>
      </c>
      <c r="I626" s="849">
        <v>126</v>
      </c>
      <c r="J626" s="832"/>
      <c r="K626" s="832">
        <v>126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" customHeight="1" x14ac:dyDescent="0.3">
      <c r="A627" s="831" t="s">
        <v>4949</v>
      </c>
      <c r="B627" s="832" t="s">
        <v>4950</v>
      </c>
      <c r="C627" s="832" t="s">
        <v>608</v>
      </c>
      <c r="D627" s="832" t="s">
        <v>2070</v>
      </c>
      <c r="E627" s="832" t="s">
        <v>4932</v>
      </c>
      <c r="F627" s="832" t="s">
        <v>5018</v>
      </c>
      <c r="G627" s="832" t="s">
        <v>5019</v>
      </c>
      <c r="H627" s="849">
        <v>1</v>
      </c>
      <c r="I627" s="849">
        <v>33.33</v>
      </c>
      <c r="J627" s="832"/>
      <c r="K627" s="832">
        <v>33.33</v>
      </c>
      <c r="L627" s="849"/>
      <c r="M627" s="849"/>
      <c r="N627" s="832"/>
      <c r="O627" s="832"/>
      <c r="P627" s="849"/>
      <c r="Q627" s="849"/>
      <c r="R627" s="837"/>
      <c r="S627" s="850"/>
    </row>
    <row r="628" spans="1:19" ht="14.4" customHeight="1" x14ac:dyDescent="0.3">
      <c r="A628" s="831" t="s">
        <v>4949</v>
      </c>
      <c r="B628" s="832" t="s">
        <v>4950</v>
      </c>
      <c r="C628" s="832" t="s">
        <v>608</v>
      </c>
      <c r="D628" s="832" t="s">
        <v>2071</v>
      </c>
      <c r="E628" s="832" t="s">
        <v>4951</v>
      </c>
      <c r="F628" s="832" t="s">
        <v>4961</v>
      </c>
      <c r="G628" s="832" t="s">
        <v>2932</v>
      </c>
      <c r="H628" s="849">
        <v>10</v>
      </c>
      <c r="I628" s="849">
        <v>544.5</v>
      </c>
      <c r="J628" s="832">
        <v>0.69444444444444442</v>
      </c>
      <c r="K628" s="832">
        <v>54.45</v>
      </c>
      <c r="L628" s="849">
        <v>14.399999999999999</v>
      </c>
      <c r="M628" s="849">
        <v>784.08</v>
      </c>
      <c r="N628" s="832">
        <v>1</v>
      </c>
      <c r="O628" s="832">
        <v>54.45000000000001</v>
      </c>
      <c r="P628" s="849"/>
      <c r="Q628" s="849"/>
      <c r="R628" s="837"/>
      <c r="S628" s="850"/>
    </row>
    <row r="629" spans="1:19" ht="14.4" customHeight="1" x14ac:dyDescent="0.3">
      <c r="A629" s="831" t="s">
        <v>4949</v>
      </c>
      <c r="B629" s="832" t="s">
        <v>4950</v>
      </c>
      <c r="C629" s="832" t="s">
        <v>608</v>
      </c>
      <c r="D629" s="832" t="s">
        <v>2071</v>
      </c>
      <c r="E629" s="832" t="s">
        <v>4932</v>
      </c>
      <c r="F629" s="832" t="s">
        <v>4982</v>
      </c>
      <c r="G629" s="832" t="s">
        <v>4983</v>
      </c>
      <c r="H629" s="849">
        <v>71</v>
      </c>
      <c r="I629" s="849">
        <v>10437</v>
      </c>
      <c r="J629" s="832">
        <v>0.95945945945945943</v>
      </c>
      <c r="K629" s="832">
        <v>147</v>
      </c>
      <c r="L629" s="849">
        <v>74</v>
      </c>
      <c r="M629" s="849">
        <v>10878</v>
      </c>
      <c r="N629" s="832">
        <v>1</v>
      </c>
      <c r="O629" s="832">
        <v>147</v>
      </c>
      <c r="P629" s="849">
        <v>1</v>
      </c>
      <c r="Q629" s="849">
        <v>151</v>
      </c>
      <c r="R629" s="837">
        <v>1.3881228166942452E-2</v>
      </c>
      <c r="S629" s="850">
        <v>151</v>
      </c>
    </row>
    <row r="630" spans="1:19" ht="14.4" customHeight="1" x14ac:dyDescent="0.3">
      <c r="A630" s="831" t="s">
        <v>4949</v>
      </c>
      <c r="B630" s="832" t="s">
        <v>4950</v>
      </c>
      <c r="C630" s="832" t="s">
        <v>608</v>
      </c>
      <c r="D630" s="832" t="s">
        <v>2071</v>
      </c>
      <c r="E630" s="832" t="s">
        <v>4932</v>
      </c>
      <c r="F630" s="832" t="s">
        <v>4947</v>
      </c>
      <c r="G630" s="832" t="s">
        <v>4948</v>
      </c>
      <c r="H630" s="849">
        <v>1</v>
      </c>
      <c r="I630" s="849">
        <v>37</v>
      </c>
      <c r="J630" s="832">
        <v>1</v>
      </c>
      <c r="K630" s="832">
        <v>37</v>
      </c>
      <c r="L630" s="849">
        <v>1</v>
      </c>
      <c r="M630" s="849">
        <v>37</v>
      </c>
      <c r="N630" s="832">
        <v>1</v>
      </c>
      <c r="O630" s="832">
        <v>37</v>
      </c>
      <c r="P630" s="849"/>
      <c r="Q630" s="849"/>
      <c r="R630" s="837"/>
      <c r="S630" s="850"/>
    </row>
    <row r="631" spans="1:19" ht="14.4" customHeight="1" x14ac:dyDescent="0.3">
      <c r="A631" s="831" t="s">
        <v>4949</v>
      </c>
      <c r="B631" s="832" t="s">
        <v>4950</v>
      </c>
      <c r="C631" s="832" t="s">
        <v>608</v>
      </c>
      <c r="D631" s="832" t="s">
        <v>2071</v>
      </c>
      <c r="E631" s="832" t="s">
        <v>4932</v>
      </c>
      <c r="F631" s="832" t="s">
        <v>4986</v>
      </c>
      <c r="G631" s="832" t="s">
        <v>4987</v>
      </c>
      <c r="H631" s="849">
        <v>42</v>
      </c>
      <c r="I631" s="849">
        <v>420</v>
      </c>
      <c r="J631" s="832">
        <v>0.93333333333333335</v>
      </c>
      <c r="K631" s="832">
        <v>10</v>
      </c>
      <c r="L631" s="849">
        <v>45</v>
      </c>
      <c r="M631" s="849">
        <v>450</v>
      </c>
      <c r="N631" s="832">
        <v>1</v>
      </c>
      <c r="O631" s="832">
        <v>10</v>
      </c>
      <c r="P631" s="849">
        <v>25</v>
      </c>
      <c r="Q631" s="849">
        <v>250</v>
      </c>
      <c r="R631" s="837">
        <v>0.55555555555555558</v>
      </c>
      <c r="S631" s="850">
        <v>10</v>
      </c>
    </row>
    <row r="632" spans="1:19" ht="14.4" customHeight="1" x14ac:dyDescent="0.3">
      <c r="A632" s="831" t="s">
        <v>4949</v>
      </c>
      <c r="B632" s="832" t="s">
        <v>4950</v>
      </c>
      <c r="C632" s="832" t="s">
        <v>608</v>
      </c>
      <c r="D632" s="832" t="s">
        <v>2071</v>
      </c>
      <c r="E632" s="832" t="s">
        <v>4932</v>
      </c>
      <c r="F632" s="832" t="s">
        <v>4992</v>
      </c>
      <c r="G632" s="832" t="s">
        <v>4993</v>
      </c>
      <c r="H632" s="849">
        <v>31</v>
      </c>
      <c r="I632" s="849">
        <v>2728</v>
      </c>
      <c r="J632" s="832">
        <v>0.68888888888888888</v>
      </c>
      <c r="K632" s="832">
        <v>88</v>
      </c>
      <c r="L632" s="849">
        <v>45</v>
      </c>
      <c r="M632" s="849">
        <v>3960</v>
      </c>
      <c r="N632" s="832">
        <v>1</v>
      </c>
      <c r="O632" s="832">
        <v>88</v>
      </c>
      <c r="P632" s="849"/>
      <c r="Q632" s="849"/>
      <c r="R632" s="837"/>
      <c r="S632" s="850"/>
    </row>
    <row r="633" spans="1:19" ht="14.4" customHeight="1" x14ac:dyDescent="0.3">
      <c r="A633" s="831" t="s">
        <v>4949</v>
      </c>
      <c r="B633" s="832" t="s">
        <v>4950</v>
      </c>
      <c r="C633" s="832" t="s">
        <v>608</v>
      </c>
      <c r="D633" s="832" t="s">
        <v>2071</v>
      </c>
      <c r="E633" s="832" t="s">
        <v>4932</v>
      </c>
      <c r="F633" s="832" t="s">
        <v>4994</v>
      </c>
      <c r="G633" s="832" t="s">
        <v>4995</v>
      </c>
      <c r="H633" s="849">
        <v>31</v>
      </c>
      <c r="I633" s="849">
        <v>19530</v>
      </c>
      <c r="J633" s="832">
        <v>0.687797147385103</v>
      </c>
      <c r="K633" s="832">
        <v>630</v>
      </c>
      <c r="L633" s="849">
        <v>45</v>
      </c>
      <c r="M633" s="849">
        <v>28395</v>
      </c>
      <c r="N633" s="832">
        <v>1</v>
      </c>
      <c r="O633" s="832">
        <v>631</v>
      </c>
      <c r="P633" s="849"/>
      <c r="Q633" s="849"/>
      <c r="R633" s="837"/>
      <c r="S633" s="850"/>
    </row>
    <row r="634" spans="1:19" ht="14.4" customHeight="1" x14ac:dyDescent="0.3">
      <c r="A634" s="831" t="s">
        <v>4949</v>
      </c>
      <c r="B634" s="832" t="s">
        <v>4950</v>
      </c>
      <c r="C634" s="832" t="s">
        <v>608</v>
      </c>
      <c r="D634" s="832" t="s">
        <v>2071</v>
      </c>
      <c r="E634" s="832" t="s">
        <v>4932</v>
      </c>
      <c r="F634" s="832" t="s">
        <v>4996</v>
      </c>
      <c r="G634" s="832" t="s">
        <v>4997</v>
      </c>
      <c r="H634" s="849">
        <v>39</v>
      </c>
      <c r="I634" s="849">
        <v>15288</v>
      </c>
      <c r="J634" s="832">
        <v>0.74809160305343514</v>
      </c>
      <c r="K634" s="832">
        <v>392</v>
      </c>
      <c r="L634" s="849">
        <v>52</v>
      </c>
      <c r="M634" s="849">
        <v>20436</v>
      </c>
      <c r="N634" s="832">
        <v>1</v>
      </c>
      <c r="O634" s="832">
        <v>393</v>
      </c>
      <c r="P634" s="849"/>
      <c r="Q634" s="849"/>
      <c r="R634" s="837"/>
      <c r="S634" s="850"/>
    </row>
    <row r="635" spans="1:19" ht="14.4" customHeight="1" x14ac:dyDescent="0.3">
      <c r="A635" s="831" t="s">
        <v>4949</v>
      </c>
      <c r="B635" s="832" t="s">
        <v>4950</v>
      </c>
      <c r="C635" s="832" t="s">
        <v>608</v>
      </c>
      <c r="D635" s="832" t="s">
        <v>2071</v>
      </c>
      <c r="E635" s="832" t="s">
        <v>4932</v>
      </c>
      <c r="F635" s="832" t="s">
        <v>4998</v>
      </c>
      <c r="G635" s="832" t="s">
        <v>4999</v>
      </c>
      <c r="H635" s="849">
        <v>259</v>
      </c>
      <c r="I635" s="849">
        <v>10101</v>
      </c>
      <c r="J635" s="832">
        <v>0.9923371647509579</v>
      </c>
      <c r="K635" s="832">
        <v>39</v>
      </c>
      <c r="L635" s="849">
        <v>261</v>
      </c>
      <c r="M635" s="849">
        <v>10179</v>
      </c>
      <c r="N635" s="832">
        <v>1</v>
      </c>
      <c r="O635" s="832">
        <v>39</v>
      </c>
      <c r="P635" s="849"/>
      <c r="Q635" s="849"/>
      <c r="R635" s="837"/>
      <c r="S635" s="850"/>
    </row>
    <row r="636" spans="1:19" ht="14.4" customHeight="1" x14ac:dyDescent="0.3">
      <c r="A636" s="831" t="s">
        <v>4949</v>
      </c>
      <c r="B636" s="832" t="s">
        <v>4950</v>
      </c>
      <c r="C636" s="832" t="s">
        <v>608</v>
      </c>
      <c r="D636" s="832" t="s">
        <v>2071</v>
      </c>
      <c r="E636" s="832" t="s">
        <v>4932</v>
      </c>
      <c r="F636" s="832" t="s">
        <v>5000</v>
      </c>
      <c r="G636" s="832" t="s">
        <v>5001</v>
      </c>
      <c r="H636" s="849">
        <v>10</v>
      </c>
      <c r="I636" s="849">
        <v>44420</v>
      </c>
      <c r="J636" s="832">
        <v>0.625</v>
      </c>
      <c r="K636" s="832">
        <v>4442</v>
      </c>
      <c r="L636" s="849">
        <v>16</v>
      </c>
      <c r="M636" s="849">
        <v>71072</v>
      </c>
      <c r="N636" s="832">
        <v>1</v>
      </c>
      <c r="O636" s="832">
        <v>4442</v>
      </c>
      <c r="P636" s="849"/>
      <c r="Q636" s="849"/>
      <c r="R636" s="837"/>
      <c r="S636" s="850"/>
    </row>
    <row r="637" spans="1:19" ht="14.4" customHeight="1" x14ac:dyDescent="0.3">
      <c r="A637" s="831" t="s">
        <v>4949</v>
      </c>
      <c r="B637" s="832" t="s">
        <v>4950</v>
      </c>
      <c r="C637" s="832" t="s">
        <v>608</v>
      </c>
      <c r="D637" s="832" t="s">
        <v>2071</v>
      </c>
      <c r="E637" s="832" t="s">
        <v>4932</v>
      </c>
      <c r="F637" s="832" t="s">
        <v>5088</v>
      </c>
      <c r="G637" s="832" t="s">
        <v>5089</v>
      </c>
      <c r="H637" s="849">
        <v>1</v>
      </c>
      <c r="I637" s="849">
        <v>719</v>
      </c>
      <c r="J637" s="832"/>
      <c r="K637" s="832">
        <v>719</v>
      </c>
      <c r="L637" s="849"/>
      <c r="M637" s="849"/>
      <c r="N637" s="832"/>
      <c r="O637" s="832"/>
      <c r="P637" s="849"/>
      <c r="Q637" s="849"/>
      <c r="R637" s="837"/>
      <c r="S637" s="850"/>
    </row>
    <row r="638" spans="1:19" ht="14.4" customHeight="1" x14ac:dyDescent="0.3">
      <c r="A638" s="831" t="s">
        <v>4949</v>
      </c>
      <c r="B638" s="832" t="s">
        <v>4950</v>
      </c>
      <c r="C638" s="832" t="s">
        <v>608</v>
      </c>
      <c r="D638" s="832" t="s">
        <v>2071</v>
      </c>
      <c r="E638" s="832" t="s">
        <v>4932</v>
      </c>
      <c r="F638" s="832" t="s">
        <v>4933</v>
      </c>
      <c r="G638" s="832" t="s">
        <v>4934</v>
      </c>
      <c r="H638" s="849">
        <v>140</v>
      </c>
      <c r="I638" s="849">
        <v>35140</v>
      </c>
      <c r="J638" s="832">
        <v>0.90548340548340545</v>
      </c>
      <c r="K638" s="832">
        <v>251</v>
      </c>
      <c r="L638" s="849">
        <v>154</v>
      </c>
      <c r="M638" s="849">
        <v>38808</v>
      </c>
      <c r="N638" s="832">
        <v>1</v>
      </c>
      <c r="O638" s="832">
        <v>252</v>
      </c>
      <c r="P638" s="849">
        <v>75</v>
      </c>
      <c r="Q638" s="849">
        <v>19050</v>
      </c>
      <c r="R638" s="837">
        <v>0.490878169449598</v>
      </c>
      <c r="S638" s="850">
        <v>254</v>
      </c>
    </row>
    <row r="639" spans="1:19" ht="14.4" customHeight="1" x14ac:dyDescent="0.3">
      <c r="A639" s="831" t="s">
        <v>4949</v>
      </c>
      <c r="B639" s="832" t="s">
        <v>4950</v>
      </c>
      <c r="C639" s="832" t="s">
        <v>608</v>
      </c>
      <c r="D639" s="832" t="s">
        <v>2071</v>
      </c>
      <c r="E639" s="832" t="s">
        <v>4932</v>
      </c>
      <c r="F639" s="832" t="s">
        <v>5002</v>
      </c>
      <c r="G639" s="832" t="s">
        <v>5003</v>
      </c>
      <c r="H639" s="849">
        <v>54</v>
      </c>
      <c r="I639" s="849">
        <v>6804</v>
      </c>
      <c r="J639" s="832">
        <v>0.95669291338582674</v>
      </c>
      <c r="K639" s="832">
        <v>126</v>
      </c>
      <c r="L639" s="849">
        <v>56</v>
      </c>
      <c r="M639" s="849">
        <v>7112</v>
      </c>
      <c r="N639" s="832">
        <v>1</v>
      </c>
      <c r="O639" s="832">
        <v>127</v>
      </c>
      <c r="P639" s="849">
        <v>20</v>
      </c>
      <c r="Q639" s="849">
        <v>2520</v>
      </c>
      <c r="R639" s="837">
        <v>0.3543307086614173</v>
      </c>
      <c r="S639" s="850">
        <v>126</v>
      </c>
    </row>
    <row r="640" spans="1:19" ht="14.4" customHeight="1" x14ac:dyDescent="0.3">
      <c r="A640" s="831" t="s">
        <v>4949</v>
      </c>
      <c r="B640" s="832" t="s">
        <v>4950</v>
      </c>
      <c r="C640" s="832" t="s">
        <v>608</v>
      </c>
      <c r="D640" s="832" t="s">
        <v>2071</v>
      </c>
      <c r="E640" s="832" t="s">
        <v>4932</v>
      </c>
      <c r="F640" s="832" t="s">
        <v>5018</v>
      </c>
      <c r="G640" s="832" t="s">
        <v>5019</v>
      </c>
      <c r="H640" s="849">
        <v>194</v>
      </c>
      <c r="I640" s="849">
        <v>6466.67</v>
      </c>
      <c r="J640" s="832">
        <v>0.97000147000147008</v>
      </c>
      <c r="K640" s="832">
        <v>33.33335051546392</v>
      </c>
      <c r="L640" s="849">
        <v>200</v>
      </c>
      <c r="M640" s="849">
        <v>6666.66</v>
      </c>
      <c r="N640" s="832">
        <v>1</v>
      </c>
      <c r="O640" s="832">
        <v>33.333300000000001</v>
      </c>
      <c r="P640" s="849">
        <v>95</v>
      </c>
      <c r="Q640" s="849">
        <v>3166.66</v>
      </c>
      <c r="R640" s="837">
        <v>0.47499947499947498</v>
      </c>
      <c r="S640" s="850">
        <v>33.333263157894734</v>
      </c>
    </row>
    <row r="641" spans="1:19" ht="14.4" customHeight="1" x14ac:dyDescent="0.3">
      <c r="A641" s="831" t="s">
        <v>4949</v>
      </c>
      <c r="B641" s="832" t="s">
        <v>4950</v>
      </c>
      <c r="C641" s="832" t="s">
        <v>608</v>
      </c>
      <c r="D641" s="832" t="s">
        <v>2071</v>
      </c>
      <c r="E641" s="832" t="s">
        <v>4932</v>
      </c>
      <c r="F641" s="832" t="s">
        <v>5020</v>
      </c>
      <c r="G641" s="832" t="s">
        <v>5021</v>
      </c>
      <c r="H641" s="849">
        <v>75</v>
      </c>
      <c r="I641" s="849">
        <v>73500</v>
      </c>
      <c r="J641" s="832">
        <v>1.0253048014954105</v>
      </c>
      <c r="K641" s="832">
        <v>980</v>
      </c>
      <c r="L641" s="849">
        <v>73</v>
      </c>
      <c r="M641" s="849">
        <v>71686</v>
      </c>
      <c r="N641" s="832">
        <v>1</v>
      </c>
      <c r="O641" s="832">
        <v>982</v>
      </c>
      <c r="P641" s="849"/>
      <c r="Q641" s="849"/>
      <c r="R641" s="837"/>
      <c r="S641" s="850"/>
    </row>
    <row r="642" spans="1:19" ht="14.4" customHeight="1" x14ac:dyDescent="0.3">
      <c r="A642" s="831" t="s">
        <v>4949</v>
      </c>
      <c r="B642" s="832" t="s">
        <v>4950</v>
      </c>
      <c r="C642" s="832" t="s">
        <v>608</v>
      </c>
      <c r="D642" s="832" t="s">
        <v>2071</v>
      </c>
      <c r="E642" s="832" t="s">
        <v>4932</v>
      </c>
      <c r="F642" s="832" t="s">
        <v>5022</v>
      </c>
      <c r="G642" s="832" t="s">
        <v>5023</v>
      </c>
      <c r="H642" s="849">
        <v>73</v>
      </c>
      <c r="I642" s="849">
        <v>12556</v>
      </c>
      <c r="J642" s="832">
        <v>1.0735294117647058</v>
      </c>
      <c r="K642" s="832">
        <v>172</v>
      </c>
      <c r="L642" s="849">
        <v>68</v>
      </c>
      <c r="M642" s="849">
        <v>11696</v>
      </c>
      <c r="N642" s="832">
        <v>1</v>
      </c>
      <c r="O642" s="832">
        <v>172</v>
      </c>
      <c r="P642" s="849"/>
      <c r="Q642" s="849"/>
      <c r="R642" s="837"/>
      <c r="S642" s="850"/>
    </row>
    <row r="643" spans="1:19" ht="14.4" customHeight="1" x14ac:dyDescent="0.3">
      <c r="A643" s="831" t="s">
        <v>4949</v>
      </c>
      <c r="B643" s="832" t="s">
        <v>4950</v>
      </c>
      <c r="C643" s="832" t="s">
        <v>608</v>
      </c>
      <c r="D643" s="832" t="s">
        <v>2071</v>
      </c>
      <c r="E643" s="832" t="s">
        <v>4932</v>
      </c>
      <c r="F643" s="832" t="s">
        <v>5024</v>
      </c>
      <c r="G643" s="832" t="s">
        <v>5025</v>
      </c>
      <c r="H643" s="849">
        <v>5</v>
      </c>
      <c r="I643" s="849">
        <v>185</v>
      </c>
      <c r="J643" s="832">
        <v>1.25</v>
      </c>
      <c r="K643" s="832">
        <v>37</v>
      </c>
      <c r="L643" s="849">
        <v>4</v>
      </c>
      <c r="M643" s="849">
        <v>148</v>
      </c>
      <c r="N643" s="832">
        <v>1</v>
      </c>
      <c r="O643" s="832">
        <v>37</v>
      </c>
      <c r="P643" s="849"/>
      <c r="Q643" s="849"/>
      <c r="R643" s="837"/>
      <c r="S643" s="850"/>
    </row>
    <row r="644" spans="1:19" ht="14.4" customHeight="1" x14ac:dyDescent="0.3">
      <c r="A644" s="831" t="s">
        <v>4949</v>
      </c>
      <c r="B644" s="832" t="s">
        <v>4950</v>
      </c>
      <c r="C644" s="832" t="s">
        <v>608</v>
      </c>
      <c r="D644" s="832" t="s">
        <v>2071</v>
      </c>
      <c r="E644" s="832" t="s">
        <v>4932</v>
      </c>
      <c r="F644" s="832" t="s">
        <v>5036</v>
      </c>
      <c r="G644" s="832" t="s">
        <v>5037</v>
      </c>
      <c r="H644" s="849">
        <v>1</v>
      </c>
      <c r="I644" s="849">
        <v>753</v>
      </c>
      <c r="J644" s="832"/>
      <c r="K644" s="832">
        <v>753</v>
      </c>
      <c r="L644" s="849"/>
      <c r="M644" s="849"/>
      <c r="N644" s="832"/>
      <c r="O644" s="832"/>
      <c r="P644" s="849"/>
      <c r="Q644" s="849"/>
      <c r="R644" s="837"/>
      <c r="S644" s="850"/>
    </row>
    <row r="645" spans="1:19" ht="14.4" customHeight="1" x14ac:dyDescent="0.3">
      <c r="A645" s="831" t="s">
        <v>4949</v>
      </c>
      <c r="B645" s="832" t="s">
        <v>4950</v>
      </c>
      <c r="C645" s="832" t="s">
        <v>608</v>
      </c>
      <c r="D645" s="832" t="s">
        <v>2085</v>
      </c>
      <c r="E645" s="832" t="s">
        <v>4932</v>
      </c>
      <c r="F645" s="832" t="s">
        <v>4947</v>
      </c>
      <c r="G645" s="832" t="s">
        <v>4948</v>
      </c>
      <c r="H645" s="849"/>
      <c r="I645" s="849"/>
      <c r="J645" s="832"/>
      <c r="K645" s="832"/>
      <c r="L645" s="849"/>
      <c r="M645" s="849"/>
      <c r="N645" s="832"/>
      <c r="O645" s="832"/>
      <c r="P645" s="849">
        <v>1</v>
      </c>
      <c r="Q645" s="849">
        <v>38</v>
      </c>
      <c r="R645" s="837"/>
      <c r="S645" s="850">
        <v>38</v>
      </c>
    </row>
    <row r="646" spans="1:19" ht="14.4" customHeight="1" x14ac:dyDescent="0.3">
      <c r="A646" s="831" t="s">
        <v>4949</v>
      </c>
      <c r="B646" s="832" t="s">
        <v>4950</v>
      </c>
      <c r="C646" s="832" t="s">
        <v>608</v>
      </c>
      <c r="D646" s="832" t="s">
        <v>2086</v>
      </c>
      <c r="E646" s="832" t="s">
        <v>4932</v>
      </c>
      <c r="F646" s="832" t="s">
        <v>4947</v>
      </c>
      <c r="G646" s="832" t="s">
        <v>4948</v>
      </c>
      <c r="H646" s="849"/>
      <c r="I646" s="849"/>
      <c r="J646" s="832"/>
      <c r="K646" s="832"/>
      <c r="L646" s="849">
        <v>2</v>
      </c>
      <c r="M646" s="849">
        <v>74</v>
      </c>
      <c r="N646" s="832">
        <v>1</v>
      </c>
      <c r="O646" s="832">
        <v>37</v>
      </c>
      <c r="P646" s="849"/>
      <c r="Q646" s="849"/>
      <c r="R646" s="837"/>
      <c r="S646" s="850"/>
    </row>
    <row r="647" spans="1:19" ht="14.4" customHeight="1" x14ac:dyDescent="0.3">
      <c r="A647" s="831" t="s">
        <v>4949</v>
      </c>
      <c r="B647" s="832" t="s">
        <v>4950</v>
      </c>
      <c r="C647" s="832" t="s">
        <v>608</v>
      </c>
      <c r="D647" s="832" t="s">
        <v>2090</v>
      </c>
      <c r="E647" s="832" t="s">
        <v>4951</v>
      </c>
      <c r="F647" s="832" t="s">
        <v>5078</v>
      </c>
      <c r="G647" s="832" t="s">
        <v>2932</v>
      </c>
      <c r="H647" s="849">
        <v>0.2</v>
      </c>
      <c r="I647" s="849">
        <v>5.44</v>
      </c>
      <c r="J647" s="832"/>
      <c r="K647" s="832">
        <v>27.2</v>
      </c>
      <c r="L647" s="849"/>
      <c r="M647" s="849"/>
      <c r="N647" s="832"/>
      <c r="O647" s="832"/>
      <c r="P647" s="849"/>
      <c r="Q647" s="849"/>
      <c r="R647" s="837"/>
      <c r="S647" s="850"/>
    </row>
    <row r="648" spans="1:19" ht="14.4" customHeight="1" x14ac:dyDescent="0.3">
      <c r="A648" s="831" t="s">
        <v>4949</v>
      </c>
      <c r="B648" s="832" t="s">
        <v>4950</v>
      </c>
      <c r="C648" s="832" t="s">
        <v>608</v>
      </c>
      <c r="D648" s="832" t="s">
        <v>2090</v>
      </c>
      <c r="E648" s="832" t="s">
        <v>4951</v>
      </c>
      <c r="F648" s="832" t="s">
        <v>4961</v>
      </c>
      <c r="G648" s="832" t="s">
        <v>2932</v>
      </c>
      <c r="H648" s="849"/>
      <c r="I648" s="849"/>
      <c r="J648" s="832"/>
      <c r="K648" s="832"/>
      <c r="L648" s="849">
        <v>0.4</v>
      </c>
      <c r="M648" s="849">
        <v>21.78</v>
      </c>
      <c r="N648" s="832">
        <v>1</v>
      </c>
      <c r="O648" s="832">
        <v>54.45</v>
      </c>
      <c r="P648" s="849"/>
      <c r="Q648" s="849"/>
      <c r="R648" s="837"/>
      <c r="S648" s="850"/>
    </row>
    <row r="649" spans="1:19" ht="14.4" customHeight="1" x14ac:dyDescent="0.3">
      <c r="A649" s="831" t="s">
        <v>4949</v>
      </c>
      <c r="B649" s="832" t="s">
        <v>4950</v>
      </c>
      <c r="C649" s="832" t="s">
        <v>608</v>
      </c>
      <c r="D649" s="832" t="s">
        <v>2090</v>
      </c>
      <c r="E649" s="832" t="s">
        <v>4951</v>
      </c>
      <c r="F649" s="832" t="s">
        <v>4962</v>
      </c>
      <c r="G649" s="832" t="s">
        <v>3556</v>
      </c>
      <c r="H649" s="849">
        <v>3.8499999999999996</v>
      </c>
      <c r="I649" s="849">
        <v>266.99</v>
      </c>
      <c r="J649" s="832">
        <v>0.62095029885805997</v>
      </c>
      <c r="K649" s="832">
        <v>69.34805194805196</v>
      </c>
      <c r="L649" s="849">
        <v>6.1999999999999993</v>
      </c>
      <c r="M649" s="849">
        <v>429.96999999999997</v>
      </c>
      <c r="N649" s="832">
        <v>1</v>
      </c>
      <c r="O649" s="832">
        <v>69.350000000000009</v>
      </c>
      <c r="P649" s="849"/>
      <c r="Q649" s="849"/>
      <c r="R649" s="837"/>
      <c r="S649" s="850"/>
    </row>
    <row r="650" spans="1:19" ht="14.4" customHeight="1" x14ac:dyDescent="0.3">
      <c r="A650" s="831" t="s">
        <v>4949</v>
      </c>
      <c r="B650" s="832" t="s">
        <v>4950</v>
      </c>
      <c r="C650" s="832" t="s">
        <v>608</v>
      </c>
      <c r="D650" s="832" t="s">
        <v>2090</v>
      </c>
      <c r="E650" s="832" t="s">
        <v>4951</v>
      </c>
      <c r="F650" s="832" t="s">
        <v>4965</v>
      </c>
      <c r="G650" s="832" t="s">
        <v>2932</v>
      </c>
      <c r="H650" s="849">
        <v>0.02</v>
      </c>
      <c r="I650" s="849">
        <v>1.08</v>
      </c>
      <c r="J650" s="832"/>
      <c r="K650" s="832">
        <v>54</v>
      </c>
      <c r="L650" s="849"/>
      <c r="M650" s="849"/>
      <c r="N650" s="832"/>
      <c r="O650" s="832"/>
      <c r="P650" s="849"/>
      <c r="Q650" s="849"/>
      <c r="R650" s="837"/>
      <c r="S650" s="850"/>
    </row>
    <row r="651" spans="1:19" ht="14.4" customHeight="1" x14ac:dyDescent="0.3">
      <c r="A651" s="831" t="s">
        <v>4949</v>
      </c>
      <c r="B651" s="832" t="s">
        <v>4950</v>
      </c>
      <c r="C651" s="832" t="s">
        <v>608</v>
      </c>
      <c r="D651" s="832" t="s">
        <v>2090</v>
      </c>
      <c r="E651" s="832" t="s">
        <v>4951</v>
      </c>
      <c r="F651" s="832" t="s">
        <v>5079</v>
      </c>
      <c r="G651" s="832" t="s">
        <v>5080</v>
      </c>
      <c r="H651" s="849">
        <v>4.22</v>
      </c>
      <c r="I651" s="849">
        <v>229.77</v>
      </c>
      <c r="J651" s="832">
        <v>2.3443526170798896</v>
      </c>
      <c r="K651" s="832">
        <v>54.447867298578203</v>
      </c>
      <c r="L651" s="849">
        <v>1.8</v>
      </c>
      <c r="M651" s="849">
        <v>98.01</v>
      </c>
      <c r="N651" s="832">
        <v>1</v>
      </c>
      <c r="O651" s="832">
        <v>54.45</v>
      </c>
      <c r="P651" s="849"/>
      <c r="Q651" s="849"/>
      <c r="R651" s="837"/>
      <c r="S651" s="850"/>
    </row>
    <row r="652" spans="1:19" ht="14.4" customHeight="1" x14ac:dyDescent="0.3">
      <c r="A652" s="831" t="s">
        <v>4949</v>
      </c>
      <c r="B652" s="832" t="s">
        <v>4950</v>
      </c>
      <c r="C652" s="832" t="s">
        <v>608</v>
      </c>
      <c r="D652" s="832" t="s">
        <v>2090</v>
      </c>
      <c r="E652" s="832" t="s">
        <v>4951</v>
      </c>
      <c r="F652" s="832" t="s">
        <v>5081</v>
      </c>
      <c r="G652" s="832" t="s">
        <v>3556</v>
      </c>
      <c r="H652" s="849"/>
      <c r="I652" s="849"/>
      <c r="J652" s="832"/>
      <c r="K652" s="832"/>
      <c r="L652" s="849">
        <v>0.2</v>
      </c>
      <c r="M652" s="849">
        <v>13.87</v>
      </c>
      <c r="N652" s="832">
        <v>1</v>
      </c>
      <c r="O652" s="832">
        <v>69.349999999999994</v>
      </c>
      <c r="P652" s="849"/>
      <c r="Q652" s="849"/>
      <c r="R652" s="837"/>
      <c r="S652" s="850"/>
    </row>
    <row r="653" spans="1:19" ht="14.4" customHeight="1" x14ac:dyDescent="0.3">
      <c r="A653" s="831" t="s">
        <v>4949</v>
      </c>
      <c r="B653" s="832" t="s">
        <v>4950</v>
      </c>
      <c r="C653" s="832" t="s">
        <v>608</v>
      </c>
      <c r="D653" s="832" t="s">
        <v>2090</v>
      </c>
      <c r="E653" s="832" t="s">
        <v>4932</v>
      </c>
      <c r="F653" s="832" t="s">
        <v>4982</v>
      </c>
      <c r="G653" s="832" t="s">
        <v>4983</v>
      </c>
      <c r="H653" s="849">
        <v>23</v>
      </c>
      <c r="I653" s="849">
        <v>3381</v>
      </c>
      <c r="J653" s="832">
        <v>0.71875</v>
      </c>
      <c r="K653" s="832">
        <v>147</v>
      </c>
      <c r="L653" s="849">
        <v>32</v>
      </c>
      <c r="M653" s="849">
        <v>4704</v>
      </c>
      <c r="N653" s="832">
        <v>1</v>
      </c>
      <c r="O653" s="832">
        <v>147</v>
      </c>
      <c r="P653" s="849"/>
      <c r="Q653" s="849"/>
      <c r="R653" s="837"/>
      <c r="S653" s="850"/>
    </row>
    <row r="654" spans="1:19" ht="14.4" customHeight="1" x14ac:dyDescent="0.3">
      <c r="A654" s="831" t="s">
        <v>4949</v>
      </c>
      <c r="B654" s="832" t="s">
        <v>4950</v>
      </c>
      <c r="C654" s="832" t="s">
        <v>608</v>
      </c>
      <c r="D654" s="832" t="s">
        <v>2090</v>
      </c>
      <c r="E654" s="832" t="s">
        <v>4932</v>
      </c>
      <c r="F654" s="832" t="s">
        <v>5082</v>
      </c>
      <c r="G654" s="832" t="s">
        <v>5083</v>
      </c>
      <c r="H654" s="849"/>
      <c r="I654" s="849"/>
      <c r="J654" s="832"/>
      <c r="K654" s="832"/>
      <c r="L654" s="849"/>
      <c r="M654" s="849"/>
      <c r="N654" s="832"/>
      <c r="O654" s="832"/>
      <c r="P654" s="849">
        <v>1</v>
      </c>
      <c r="Q654" s="849">
        <v>308</v>
      </c>
      <c r="R654" s="837"/>
      <c r="S654" s="850">
        <v>308</v>
      </c>
    </row>
    <row r="655" spans="1:19" ht="14.4" customHeight="1" x14ac:dyDescent="0.3">
      <c r="A655" s="831" t="s">
        <v>4949</v>
      </c>
      <c r="B655" s="832" t="s">
        <v>4950</v>
      </c>
      <c r="C655" s="832" t="s">
        <v>608</v>
      </c>
      <c r="D655" s="832" t="s">
        <v>2090</v>
      </c>
      <c r="E655" s="832" t="s">
        <v>4932</v>
      </c>
      <c r="F655" s="832" t="s">
        <v>4947</v>
      </c>
      <c r="G655" s="832" t="s">
        <v>4948</v>
      </c>
      <c r="H655" s="849">
        <v>43</v>
      </c>
      <c r="I655" s="849">
        <v>1591</v>
      </c>
      <c r="J655" s="832">
        <v>1</v>
      </c>
      <c r="K655" s="832">
        <v>37</v>
      </c>
      <c r="L655" s="849">
        <v>43</v>
      </c>
      <c r="M655" s="849">
        <v>1591</v>
      </c>
      <c r="N655" s="832">
        <v>1</v>
      </c>
      <c r="O655" s="832">
        <v>37</v>
      </c>
      <c r="P655" s="849">
        <v>16</v>
      </c>
      <c r="Q655" s="849">
        <v>608</v>
      </c>
      <c r="R655" s="837">
        <v>0.38214959145191701</v>
      </c>
      <c r="S655" s="850">
        <v>38</v>
      </c>
    </row>
    <row r="656" spans="1:19" ht="14.4" customHeight="1" x14ac:dyDescent="0.3">
      <c r="A656" s="831" t="s">
        <v>4949</v>
      </c>
      <c r="B656" s="832" t="s">
        <v>4950</v>
      </c>
      <c r="C656" s="832" t="s">
        <v>608</v>
      </c>
      <c r="D656" s="832" t="s">
        <v>2090</v>
      </c>
      <c r="E656" s="832" t="s">
        <v>4932</v>
      </c>
      <c r="F656" s="832" t="s">
        <v>4992</v>
      </c>
      <c r="G656" s="832" t="s">
        <v>4993</v>
      </c>
      <c r="H656" s="849">
        <v>22</v>
      </c>
      <c r="I656" s="849">
        <v>1936</v>
      </c>
      <c r="J656" s="832">
        <v>0.48888888888888887</v>
      </c>
      <c r="K656" s="832">
        <v>88</v>
      </c>
      <c r="L656" s="849">
        <v>45</v>
      </c>
      <c r="M656" s="849">
        <v>3960</v>
      </c>
      <c r="N656" s="832">
        <v>1</v>
      </c>
      <c r="O656" s="832">
        <v>88</v>
      </c>
      <c r="P656" s="849"/>
      <c r="Q656" s="849"/>
      <c r="R656" s="837"/>
      <c r="S656" s="850"/>
    </row>
    <row r="657" spans="1:19" ht="14.4" customHeight="1" x14ac:dyDescent="0.3">
      <c r="A657" s="831" t="s">
        <v>4949</v>
      </c>
      <c r="B657" s="832" t="s">
        <v>4950</v>
      </c>
      <c r="C657" s="832" t="s">
        <v>608</v>
      </c>
      <c r="D657" s="832" t="s">
        <v>2090</v>
      </c>
      <c r="E657" s="832" t="s">
        <v>4932</v>
      </c>
      <c r="F657" s="832" t="s">
        <v>4994</v>
      </c>
      <c r="G657" s="832" t="s">
        <v>4995</v>
      </c>
      <c r="H657" s="849">
        <v>28</v>
      </c>
      <c r="I657" s="849">
        <v>17640</v>
      </c>
      <c r="J657" s="832">
        <v>0.54814952922531934</v>
      </c>
      <c r="K657" s="832">
        <v>630</v>
      </c>
      <c r="L657" s="849">
        <v>51</v>
      </c>
      <c r="M657" s="849">
        <v>32181</v>
      </c>
      <c r="N657" s="832">
        <v>1</v>
      </c>
      <c r="O657" s="832">
        <v>631</v>
      </c>
      <c r="P657" s="849">
        <v>1</v>
      </c>
      <c r="Q657" s="849">
        <v>634</v>
      </c>
      <c r="R657" s="837">
        <v>1.9701065846306827E-2</v>
      </c>
      <c r="S657" s="850">
        <v>634</v>
      </c>
    </row>
    <row r="658" spans="1:19" ht="14.4" customHeight="1" x14ac:dyDescent="0.3">
      <c r="A658" s="831" t="s">
        <v>4949</v>
      </c>
      <c r="B658" s="832" t="s">
        <v>4950</v>
      </c>
      <c r="C658" s="832" t="s">
        <v>608</v>
      </c>
      <c r="D658" s="832" t="s">
        <v>2090</v>
      </c>
      <c r="E658" s="832" t="s">
        <v>4932</v>
      </c>
      <c r="F658" s="832" t="s">
        <v>4996</v>
      </c>
      <c r="G658" s="832" t="s">
        <v>4997</v>
      </c>
      <c r="H658" s="849">
        <v>41</v>
      </c>
      <c r="I658" s="849">
        <v>16072</v>
      </c>
      <c r="J658" s="832">
        <v>0.61963142879173416</v>
      </c>
      <c r="K658" s="832">
        <v>392</v>
      </c>
      <c r="L658" s="849">
        <v>66</v>
      </c>
      <c r="M658" s="849">
        <v>25938</v>
      </c>
      <c r="N658" s="832">
        <v>1</v>
      </c>
      <c r="O658" s="832">
        <v>393</v>
      </c>
      <c r="P658" s="849"/>
      <c r="Q658" s="849"/>
      <c r="R658" s="837"/>
      <c r="S658" s="850"/>
    </row>
    <row r="659" spans="1:19" ht="14.4" customHeight="1" x14ac:dyDescent="0.3">
      <c r="A659" s="831" t="s">
        <v>4949</v>
      </c>
      <c r="B659" s="832" t="s">
        <v>4950</v>
      </c>
      <c r="C659" s="832" t="s">
        <v>608</v>
      </c>
      <c r="D659" s="832" t="s">
        <v>2090</v>
      </c>
      <c r="E659" s="832" t="s">
        <v>4932</v>
      </c>
      <c r="F659" s="832" t="s">
        <v>4998</v>
      </c>
      <c r="G659" s="832" t="s">
        <v>4999</v>
      </c>
      <c r="H659" s="849">
        <v>171</v>
      </c>
      <c r="I659" s="849">
        <v>6669</v>
      </c>
      <c r="J659" s="832">
        <v>0.63099630996309963</v>
      </c>
      <c r="K659" s="832">
        <v>39</v>
      </c>
      <c r="L659" s="849">
        <v>271</v>
      </c>
      <c r="M659" s="849">
        <v>10569</v>
      </c>
      <c r="N659" s="832">
        <v>1</v>
      </c>
      <c r="O659" s="832">
        <v>39</v>
      </c>
      <c r="P659" s="849">
        <v>2</v>
      </c>
      <c r="Q659" s="849">
        <v>78</v>
      </c>
      <c r="R659" s="837">
        <v>7.3800738007380072E-3</v>
      </c>
      <c r="S659" s="850">
        <v>39</v>
      </c>
    </row>
    <row r="660" spans="1:19" ht="14.4" customHeight="1" x14ac:dyDescent="0.3">
      <c r="A660" s="831" t="s">
        <v>4949</v>
      </c>
      <c r="B660" s="832" t="s">
        <v>4950</v>
      </c>
      <c r="C660" s="832" t="s">
        <v>608</v>
      </c>
      <c r="D660" s="832" t="s">
        <v>2090</v>
      </c>
      <c r="E660" s="832" t="s">
        <v>4932</v>
      </c>
      <c r="F660" s="832" t="s">
        <v>5084</v>
      </c>
      <c r="G660" s="832" t="s">
        <v>5085</v>
      </c>
      <c r="H660" s="849"/>
      <c r="I660" s="849"/>
      <c r="J660" s="832"/>
      <c r="K660" s="832"/>
      <c r="L660" s="849">
        <v>2</v>
      </c>
      <c r="M660" s="849">
        <v>35426</v>
      </c>
      <c r="N660" s="832">
        <v>1</v>
      </c>
      <c r="O660" s="832">
        <v>17713</v>
      </c>
      <c r="P660" s="849"/>
      <c r="Q660" s="849"/>
      <c r="R660" s="837"/>
      <c r="S660" s="850"/>
    </row>
    <row r="661" spans="1:19" ht="14.4" customHeight="1" x14ac:dyDescent="0.3">
      <c r="A661" s="831" t="s">
        <v>4949</v>
      </c>
      <c r="B661" s="832" t="s">
        <v>4950</v>
      </c>
      <c r="C661" s="832" t="s">
        <v>608</v>
      </c>
      <c r="D661" s="832" t="s">
        <v>2090</v>
      </c>
      <c r="E661" s="832" t="s">
        <v>4932</v>
      </c>
      <c r="F661" s="832" t="s">
        <v>5086</v>
      </c>
      <c r="G661" s="832" t="s">
        <v>5087</v>
      </c>
      <c r="H661" s="849"/>
      <c r="I661" s="849"/>
      <c r="J661" s="832"/>
      <c r="K661" s="832"/>
      <c r="L661" s="849"/>
      <c r="M661" s="849"/>
      <c r="N661" s="832"/>
      <c r="O661" s="832"/>
      <c r="P661" s="849">
        <v>1</v>
      </c>
      <c r="Q661" s="849">
        <v>1703</v>
      </c>
      <c r="R661" s="837"/>
      <c r="S661" s="850">
        <v>1703</v>
      </c>
    </row>
    <row r="662" spans="1:19" ht="14.4" customHeight="1" x14ac:dyDescent="0.3">
      <c r="A662" s="831" t="s">
        <v>4949</v>
      </c>
      <c r="B662" s="832" t="s">
        <v>4950</v>
      </c>
      <c r="C662" s="832" t="s">
        <v>608</v>
      </c>
      <c r="D662" s="832" t="s">
        <v>2090</v>
      </c>
      <c r="E662" s="832" t="s">
        <v>4932</v>
      </c>
      <c r="F662" s="832" t="s">
        <v>5000</v>
      </c>
      <c r="G662" s="832" t="s">
        <v>5001</v>
      </c>
      <c r="H662" s="849">
        <v>8</v>
      </c>
      <c r="I662" s="849">
        <v>35536</v>
      </c>
      <c r="J662" s="832">
        <v>0.66666666666666663</v>
      </c>
      <c r="K662" s="832">
        <v>4442</v>
      </c>
      <c r="L662" s="849">
        <v>12</v>
      </c>
      <c r="M662" s="849">
        <v>53304</v>
      </c>
      <c r="N662" s="832">
        <v>1</v>
      </c>
      <c r="O662" s="832">
        <v>4442</v>
      </c>
      <c r="P662" s="849"/>
      <c r="Q662" s="849"/>
      <c r="R662" s="837"/>
      <c r="S662" s="850"/>
    </row>
    <row r="663" spans="1:19" ht="14.4" customHeight="1" x14ac:dyDescent="0.3">
      <c r="A663" s="831" t="s">
        <v>4949</v>
      </c>
      <c r="B663" s="832" t="s">
        <v>4950</v>
      </c>
      <c r="C663" s="832" t="s">
        <v>608</v>
      </c>
      <c r="D663" s="832" t="s">
        <v>2090</v>
      </c>
      <c r="E663" s="832" t="s">
        <v>4932</v>
      </c>
      <c r="F663" s="832" t="s">
        <v>4933</v>
      </c>
      <c r="G663" s="832" t="s">
        <v>4934</v>
      </c>
      <c r="H663" s="849">
        <v>11</v>
      </c>
      <c r="I663" s="849">
        <v>2761</v>
      </c>
      <c r="J663" s="832">
        <v>6.2967524174420725E-2</v>
      </c>
      <c r="K663" s="832">
        <v>251</v>
      </c>
      <c r="L663" s="849">
        <v>174</v>
      </c>
      <c r="M663" s="849">
        <v>43848</v>
      </c>
      <c r="N663" s="832">
        <v>1</v>
      </c>
      <c r="O663" s="832">
        <v>252</v>
      </c>
      <c r="P663" s="849">
        <v>28</v>
      </c>
      <c r="Q663" s="849">
        <v>7112</v>
      </c>
      <c r="R663" s="837">
        <v>0.16219667943805874</v>
      </c>
      <c r="S663" s="850">
        <v>254</v>
      </c>
    </row>
    <row r="664" spans="1:19" ht="14.4" customHeight="1" x14ac:dyDescent="0.3">
      <c r="A664" s="831" t="s">
        <v>4949</v>
      </c>
      <c r="B664" s="832" t="s">
        <v>4950</v>
      </c>
      <c r="C664" s="832" t="s">
        <v>608</v>
      </c>
      <c r="D664" s="832" t="s">
        <v>2090</v>
      </c>
      <c r="E664" s="832" t="s">
        <v>4932</v>
      </c>
      <c r="F664" s="832" t="s">
        <v>5002</v>
      </c>
      <c r="G664" s="832" t="s">
        <v>5003</v>
      </c>
      <c r="H664" s="849">
        <v>156</v>
      </c>
      <c r="I664" s="849">
        <v>19656</v>
      </c>
      <c r="J664" s="832">
        <v>4.1830176633326239</v>
      </c>
      <c r="K664" s="832">
        <v>126</v>
      </c>
      <c r="L664" s="849">
        <v>37</v>
      </c>
      <c r="M664" s="849">
        <v>4699</v>
      </c>
      <c r="N664" s="832">
        <v>1</v>
      </c>
      <c r="O664" s="832">
        <v>127</v>
      </c>
      <c r="P664" s="849"/>
      <c r="Q664" s="849"/>
      <c r="R664" s="837"/>
      <c r="S664" s="850"/>
    </row>
    <row r="665" spans="1:19" ht="14.4" customHeight="1" x14ac:dyDescent="0.3">
      <c r="A665" s="831" t="s">
        <v>4949</v>
      </c>
      <c r="B665" s="832" t="s">
        <v>4950</v>
      </c>
      <c r="C665" s="832" t="s">
        <v>608</v>
      </c>
      <c r="D665" s="832" t="s">
        <v>2090</v>
      </c>
      <c r="E665" s="832" t="s">
        <v>4932</v>
      </c>
      <c r="F665" s="832" t="s">
        <v>5018</v>
      </c>
      <c r="G665" s="832" t="s">
        <v>5019</v>
      </c>
      <c r="H665" s="849">
        <v>167</v>
      </c>
      <c r="I665" s="849">
        <v>5566.66</v>
      </c>
      <c r="J665" s="832">
        <v>0.79523714285714286</v>
      </c>
      <c r="K665" s="832">
        <v>33.333293413173649</v>
      </c>
      <c r="L665" s="849">
        <v>210</v>
      </c>
      <c r="M665" s="849">
        <v>7000</v>
      </c>
      <c r="N665" s="832">
        <v>1</v>
      </c>
      <c r="O665" s="832">
        <v>33.333333333333336</v>
      </c>
      <c r="P665" s="849">
        <v>28</v>
      </c>
      <c r="Q665" s="849">
        <v>933.32000000000016</v>
      </c>
      <c r="R665" s="837">
        <v>0.1333314285714286</v>
      </c>
      <c r="S665" s="850">
        <v>33.332857142857151</v>
      </c>
    </row>
    <row r="666" spans="1:19" ht="14.4" customHeight="1" x14ac:dyDescent="0.3">
      <c r="A666" s="831" t="s">
        <v>4949</v>
      </c>
      <c r="B666" s="832" t="s">
        <v>4950</v>
      </c>
      <c r="C666" s="832" t="s">
        <v>608</v>
      </c>
      <c r="D666" s="832" t="s">
        <v>2090</v>
      </c>
      <c r="E666" s="832" t="s">
        <v>4932</v>
      </c>
      <c r="F666" s="832" t="s">
        <v>5020</v>
      </c>
      <c r="G666" s="832" t="s">
        <v>5021</v>
      </c>
      <c r="H666" s="849">
        <v>39</v>
      </c>
      <c r="I666" s="849">
        <v>38220</v>
      </c>
      <c r="J666" s="832">
        <v>0.63804213548796362</v>
      </c>
      <c r="K666" s="832">
        <v>980</v>
      </c>
      <c r="L666" s="849">
        <v>61</v>
      </c>
      <c r="M666" s="849">
        <v>59902</v>
      </c>
      <c r="N666" s="832">
        <v>1</v>
      </c>
      <c r="O666" s="832">
        <v>982</v>
      </c>
      <c r="P666" s="849"/>
      <c r="Q666" s="849"/>
      <c r="R666" s="837"/>
      <c r="S666" s="850"/>
    </row>
    <row r="667" spans="1:19" ht="14.4" customHeight="1" x14ac:dyDescent="0.3">
      <c r="A667" s="831" t="s">
        <v>4949</v>
      </c>
      <c r="B667" s="832" t="s">
        <v>4950</v>
      </c>
      <c r="C667" s="832" t="s">
        <v>608</v>
      </c>
      <c r="D667" s="832" t="s">
        <v>2090</v>
      </c>
      <c r="E667" s="832" t="s">
        <v>4932</v>
      </c>
      <c r="F667" s="832" t="s">
        <v>5022</v>
      </c>
      <c r="G667" s="832" t="s">
        <v>5023</v>
      </c>
      <c r="H667" s="849">
        <v>42</v>
      </c>
      <c r="I667" s="849">
        <v>7224</v>
      </c>
      <c r="J667" s="832">
        <v>0.72413793103448276</v>
      </c>
      <c r="K667" s="832">
        <v>172</v>
      </c>
      <c r="L667" s="849">
        <v>58</v>
      </c>
      <c r="M667" s="849">
        <v>9976</v>
      </c>
      <c r="N667" s="832">
        <v>1</v>
      </c>
      <c r="O667" s="832">
        <v>172</v>
      </c>
      <c r="P667" s="849"/>
      <c r="Q667" s="849"/>
      <c r="R667" s="837"/>
      <c r="S667" s="850"/>
    </row>
    <row r="668" spans="1:19" ht="14.4" customHeight="1" x14ac:dyDescent="0.3">
      <c r="A668" s="831" t="s">
        <v>4949</v>
      </c>
      <c r="B668" s="832" t="s">
        <v>4950</v>
      </c>
      <c r="C668" s="832" t="s">
        <v>608</v>
      </c>
      <c r="D668" s="832" t="s">
        <v>2090</v>
      </c>
      <c r="E668" s="832" t="s">
        <v>4932</v>
      </c>
      <c r="F668" s="832" t="s">
        <v>5024</v>
      </c>
      <c r="G668" s="832" t="s">
        <v>5025</v>
      </c>
      <c r="H668" s="849">
        <v>4</v>
      </c>
      <c r="I668" s="849">
        <v>148</v>
      </c>
      <c r="J668" s="832">
        <v>1.3333333333333333</v>
      </c>
      <c r="K668" s="832">
        <v>37</v>
      </c>
      <c r="L668" s="849">
        <v>3</v>
      </c>
      <c r="M668" s="849">
        <v>111</v>
      </c>
      <c r="N668" s="832">
        <v>1</v>
      </c>
      <c r="O668" s="832">
        <v>37</v>
      </c>
      <c r="P668" s="849">
        <v>1</v>
      </c>
      <c r="Q668" s="849">
        <v>38</v>
      </c>
      <c r="R668" s="837">
        <v>0.34234234234234234</v>
      </c>
      <c r="S668" s="850">
        <v>38</v>
      </c>
    </row>
    <row r="669" spans="1:19" ht="14.4" customHeight="1" x14ac:dyDescent="0.3">
      <c r="A669" s="831" t="s">
        <v>4949</v>
      </c>
      <c r="B669" s="832" t="s">
        <v>4950</v>
      </c>
      <c r="C669" s="832" t="s">
        <v>608</v>
      </c>
      <c r="D669" s="832" t="s">
        <v>2090</v>
      </c>
      <c r="E669" s="832" t="s">
        <v>4932</v>
      </c>
      <c r="F669" s="832" t="s">
        <v>4936</v>
      </c>
      <c r="G669" s="832" t="s">
        <v>4937</v>
      </c>
      <c r="H669" s="849">
        <v>1</v>
      </c>
      <c r="I669" s="849">
        <v>86</v>
      </c>
      <c r="J669" s="832">
        <v>1</v>
      </c>
      <c r="K669" s="832">
        <v>86</v>
      </c>
      <c r="L669" s="849">
        <v>1</v>
      </c>
      <c r="M669" s="849">
        <v>86</v>
      </c>
      <c r="N669" s="832">
        <v>1</v>
      </c>
      <c r="O669" s="832">
        <v>86</v>
      </c>
      <c r="P669" s="849">
        <v>1</v>
      </c>
      <c r="Q669" s="849">
        <v>87</v>
      </c>
      <c r="R669" s="837">
        <v>1.0116279069767442</v>
      </c>
      <c r="S669" s="850">
        <v>87</v>
      </c>
    </row>
    <row r="670" spans="1:19" ht="14.4" customHeight="1" x14ac:dyDescent="0.3">
      <c r="A670" s="831" t="s">
        <v>4949</v>
      </c>
      <c r="B670" s="832" t="s">
        <v>4950</v>
      </c>
      <c r="C670" s="832" t="s">
        <v>608</v>
      </c>
      <c r="D670" s="832" t="s">
        <v>2090</v>
      </c>
      <c r="E670" s="832" t="s">
        <v>4932</v>
      </c>
      <c r="F670" s="832" t="s">
        <v>5036</v>
      </c>
      <c r="G670" s="832" t="s">
        <v>5037</v>
      </c>
      <c r="H670" s="849">
        <v>15</v>
      </c>
      <c r="I670" s="849">
        <v>11295</v>
      </c>
      <c r="J670" s="832">
        <v>1.3618278273450688</v>
      </c>
      <c r="K670" s="832">
        <v>753</v>
      </c>
      <c r="L670" s="849">
        <v>11</v>
      </c>
      <c r="M670" s="849">
        <v>8294</v>
      </c>
      <c r="N670" s="832">
        <v>1</v>
      </c>
      <c r="O670" s="832">
        <v>754</v>
      </c>
      <c r="P670" s="849"/>
      <c r="Q670" s="849"/>
      <c r="R670" s="837"/>
      <c r="S670" s="850"/>
    </row>
    <row r="671" spans="1:19" ht="14.4" customHeight="1" x14ac:dyDescent="0.3">
      <c r="A671" s="831" t="s">
        <v>4949</v>
      </c>
      <c r="B671" s="832" t="s">
        <v>4950</v>
      </c>
      <c r="C671" s="832" t="s">
        <v>608</v>
      </c>
      <c r="D671" s="832" t="s">
        <v>2090</v>
      </c>
      <c r="E671" s="832" t="s">
        <v>4932</v>
      </c>
      <c r="F671" s="832" t="s">
        <v>5044</v>
      </c>
      <c r="G671" s="832" t="s">
        <v>5045</v>
      </c>
      <c r="H671" s="849">
        <v>1</v>
      </c>
      <c r="I671" s="849">
        <v>59</v>
      </c>
      <c r="J671" s="832"/>
      <c r="K671" s="832">
        <v>59</v>
      </c>
      <c r="L671" s="849"/>
      <c r="M671" s="849"/>
      <c r="N671" s="832"/>
      <c r="O671" s="832"/>
      <c r="P671" s="849"/>
      <c r="Q671" s="849"/>
      <c r="R671" s="837"/>
      <c r="S671" s="850"/>
    </row>
    <row r="672" spans="1:19" ht="14.4" customHeight="1" x14ac:dyDescent="0.3">
      <c r="A672" s="831" t="s">
        <v>4949</v>
      </c>
      <c r="B672" s="832" t="s">
        <v>4950</v>
      </c>
      <c r="C672" s="832" t="s">
        <v>608</v>
      </c>
      <c r="D672" s="832" t="s">
        <v>2101</v>
      </c>
      <c r="E672" s="832" t="s">
        <v>4951</v>
      </c>
      <c r="F672" s="832" t="s">
        <v>4961</v>
      </c>
      <c r="G672" s="832" t="s">
        <v>2932</v>
      </c>
      <c r="H672" s="849"/>
      <c r="I672" s="849"/>
      <c r="J672" s="832"/>
      <c r="K672" s="832"/>
      <c r="L672" s="849">
        <v>0.4</v>
      </c>
      <c r="M672" s="849">
        <v>21.78</v>
      </c>
      <c r="N672" s="832">
        <v>1</v>
      </c>
      <c r="O672" s="832">
        <v>54.45</v>
      </c>
      <c r="P672" s="849"/>
      <c r="Q672" s="849"/>
      <c r="R672" s="837"/>
      <c r="S672" s="850"/>
    </row>
    <row r="673" spans="1:19" ht="14.4" customHeight="1" x14ac:dyDescent="0.3">
      <c r="A673" s="831" t="s">
        <v>4949</v>
      </c>
      <c r="B673" s="832" t="s">
        <v>4950</v>
      </c>
      <c r="C673" s="832" t="s">
        <v>608</v>
      </c>
      <c r="D673" s="832" t="s">
        <v>2101</v>
      </c>
      <c r="E673" s="832" t="s">
        <v>4951</v>
      </c>
      <c r="F673" s="832" t="s">
        <v>4962</v>
      </c>
      <c r="G673" s="832" t="s">
        <v>3556</v>
      </c>
      <c r="H673" s="849"/>
      <c r="I673" s="849"/>
      <c r="J673" s="832"/>
      <c r="K673" s="832"/>
      <c r="L673" s="849">
        <v>0.4</v>
      </c>
      <c r="M673" s="849">
        <v>27.74</v>
      </c>
      <c r="N673" s="832">
        <v>1</v>
      </c>
      <c r="O673" s="832">
        <v>69.349999999999994</v>
      </c>
      <c r="P673" s="849"/>
      <c r="Q673" s="849"/>
      <c r="R673" s="837"/>
      <c r="S673" s="850"/>
    </row>
    <row r="674" spans="1:19" ht="14.4" customHeight="1" x14ac:dyDescent="0.3">
      <c r="A674" s="831" t="s">
        <v>4949</v>
      </c>
      <c r="B674" s="832" t="s">
        <v>4950</v>
      </c>
      <c r="C674" s="832" t="s">
        <v>608</v>
      </c>
      <c r="D674" s="832" t="s">
        <v>2101</v>
      </c>
      <c r="E674" s="832" t="s">
        <v>4932</v>
      </c>
      <c r="F674" s="832" t="s">
        <v>4996</v>
      </c>
      <c r="G674" s="832" t="s">
        <v>4997</v>
      </c>
      <c r="H674" s="849"/>
      <c r="I674" s="849"/>
      <c r="J674" s="832"/>
      <c r="K674" s="832"/>
      <c r="L674" s="849">
        <v>1</v>
      </c>
      <c r="M674" s="849">
        <v>393</v>
      </c>
      <c r="N674" s="832">
        <v>1</v>
      </c>
      <c r="O674" s="832">
        <v>393</v>
      </c>
      <c r="P674" s="849"/>
      <c r="Q674" s="849"/>
      <c r="R674" s="837"/>
      <c r="S674" s="850"/>
    </row>
    <row r="675" spans="1:19" ht="14.4" customHeight="1" x14ac:dyDescent="0.3">
      <c r="A675" s="831" t="s">
        <v>4949</v>
      </c>
      <c r="B675" s="832" t="s">
        <v>4950</v>
      </c>
      <c r="C675" s="832" t="s">
        <v>608</v>
      </c>
      <c r="D675" s="832" t="s">
        <v>2101</v>
      </c>
      <c r="E675" s="832" t="s">
        <v>4932</v>
      </c>
      <c r="F675" s="832" t="s">
        <v>4998</v>
      </c>
      <c r="G675" s="832" t="s">
        <v>4999</v>
      </c>
      <c r="H675" s="849"/>
      <c r="I675" s="849"/>
      <c r="J675" s="832"/>
      <c r="K675" s="832"/>
      <c r="L675" s="849">
        <v>4</v>
      </c>
      <c r="M675" s="849">
        <v>156</v>
      </c>
      <c r="N675" s="832">
        <v>1</v>
      </c>
      <c r="O675" s="832">
        <v>39</v>
      </c>
      <c r="P675" s="849"/>
      <c r="Q675" s="849"/>
      <c r="R675" s="837"/>
      <c r="S675" s="850"/>
    </row>
    <row r="676" spans="1:19" ht="14.4" customHeight="1" x14ac:dyDescent="0.3">
      <c r="A676" s="831" t="s">
        <v>4949</v>
      </c>
      <c r="B676" s="832" t="s">
        <v>4950</v>
      </c>
      <c r="C676" s="832" t="s">
        <v>608</v>
      </c>
      <c r="D676" s="832" t="s">
        <v>2101</v>
      </c>
      <c r="E676" s="832" t="s">
        <v>4932</v>
      </c>
      <c r="F676" s="832" t="s">
        <v>4933</v>
      </c>
      <c r="G676" s="832" t="s">
        <v>4934</v>
      </c>
      <c r="H676" s="849"/>
      <c r="I676" s="849"/>
      <c r="J676" s="832"/>
      <c r="K676" s="832"/>
      <c r="L676" s="849">
        <v>1</v>
      </c>
      <c r="M676" s="849">
        <v>252</v>
      </c>
      <c r="N676" s="832">
        <v>1</v>
      </c>
      <c r="O676" s="832">
        <v>252</v>
      </c>
      <c r="P676" s="849"/>
      <c r="Q676" s="849"/>
      <c r="R676" s="837"/>
      <c r="S676" s="850"/>
    </row>
    <row r="677" spans="1:19" ht="14.4" customHeight="1" x14ac:dyDescent="0.3">
      <c r="A677" s="831" t="s">
        <v>4949</v>
      </c>
      <c r="B677" s="832" t="s">
        <v>4950</v>
      </c>
      <c r="C677" s="832" t="s">
        <v>608</v>
      </c>
      <c r="D677" s="832" t="s">
        <v>2101</v>
      </c>
      <c r="E677" s="832" t="s">
        <v>4932</v>
      </c>
      <c r="F677" s="832" t="s">
        <v>5002</v>
      </c>
      <c r="G677" s="832" t="s">
        <v>5003</v>
      </c>
      <c r="H677" s="849"/>
      <c r="I677" s="849"/>
      <c r="J677" s="832"/>
      <c r="K677" s="832"/>
      <c r="L677" s="849">
        <v>3</v>
      </c>
      <c r="M677" s="849">
        <v>381</v>
      </c>
      <c r="N677" s="832">
        <v>1</v>
      </c>
      <c r="O677" s="832">
        <v>127</v>
      </c>
      <c r="P677" s="849"/>
      <c r="Q677" s="849"/>
      <c r="R677" s="837"/>
      <c r="S677" s="850"/>
    </row>
    <row r="678" spans="1:19" ht="14.4" customHeight="1" x14ac:dyDescent="0.3">
      <c r="A678" s="831" t="s">
        <v>4949</v>
      </c>
      <c r="B678" s="832" t="s">
        <v>4950</v>
      </c>
      <c r="C678" s="832" t="s">
        <v>608</v>
      </c>
      <c r="D678" s="832" t="s">
        <v>2101</v>
      </c>
      <c r="E678" s="832" t="s">
        <v>4932</v>
      </c>
      <c r="F678" s="832" t="s">
        <v>5018</v>
      </c>
      <c r="G678" s="832" t="s">
        <v>5019</v>
      </c>
      <c r="H678" s="849"/>
      <c r="I678" s="849"/>
      <c r="J678" s="832"/>
      <c r="K678" s="832"/>
      <c r="L678" s="849">
        <v>4</v>
      </c>
      <c r="M678" s="849">
        <v>133.32999999999998</v>
      </c>
      <c r="N678" s="832">
        <v>1</v>
      </c>
      <c r="O678" s="832">
        <v>33.332499999999996</v>
      </c>
      <c r="P678" s="849"/>
      <c r="Q678" s="849"/>
      <c r="R678" s="837"/>
      <c r="S678" s="850"/>
    </row>
    <row r="679" spans="1:19" ht="14.4" customHeight="1" x14ac:dyDescent="0.3">
      <c r="A679" s="831" t="s">
        <v>4949</v>
      </c>
      <c r="B679" s="832" t="s">
        <v>4950</v>
      </c>
      <c r="C679" s="832" t="s">
        <v>608</v>
      </c>
      <c r="D679" s="832" t="s">
        <v>2101</v>
      </c>
      <c r="E679" s="832" t="s">
        <v>4932</v>
      </c>
      <c r="F679" s="832" t="s">
        <v>5020</v>
      </c>
      <c r="G679" s="832" t="s">
        <v>5021</v>
      </c>
      <c r="H679" s="849"/>
      <c r="I679" s="849"/>
      <c r="J679" s="832"/>
      <c r="K679" s="832"/>
      <c r="L679" s="849">
        <v>1</v>
      </c>
      <c r="M679" s="849">
        <v>982</v>
      </c>
      <c r="N679" s="832">
        <v>1</v>
      </c>
      <c r="O679" s="832">
        <v>982</v>
      </c>
      <c r="P679" s="849"/>
      <c r="Q679" s="849"/>
      <c r="R679" s="837"/>
      <c r="S679" s="850"/>
    </row>
    <row r="680" spans="1:19" ht="14.4" customHeight="1" x14ac:dyDescent="0.3">
      <c r="A680" s="831" t="s">
        <v>4949</v>
      </c>
      <c r="B680" s="832" t="s">
        <v>4950</v>
      </c>
      <c r="C680" s="832" t="s">
        <v>608</v>
      </c>
      <c r="D680" s="832" t="s">
        <v>2101</v>
      </c>
      <c r="E680" s="832" t="s">
        <v>4932</v>
      </c>
      <c r="F680" s="832" t="s">
        <v>5022</v>
      </c>
      <c r="G680" s="832" t="s">
        <v>5023</v>
      </c>
      <c r="H680" s="849"/>
      <c r="I680" s="849"/>
      <c r="J680" s="832"/>
      <c r="K680" s="832"/>
      <c r="L680" s="849">
        <v>1</v>
      </c>
      <c r="M680" s="849">
        <v>172</v>
      </c>
      <c r="N680" s="832">
        <v>1</v>
      </c>
      <c r="O680" s="832">
        <v>172</v>
      </c>
      <c r="P680" s="849"/>
      <c r="Q680" s="849"/>
      <c r="R680" s="837"/>
      <c r="S680" s="850"/>
    </row>
    <row r="681" spans="1:19" ht="14.4" customHeight="1" x14ac:dyDescent="0.3">
      <c r="A681" s="831" t="s">
        <v>4949</v>
      </c>
      <c r="B681" s="832" t="s">
        <v>4950</v>
      </c>
      <c r="C681" s="832" t="s">
        <v>608</v>
      </c>
      <c r="D681" s="832" t="s">
        <v>2101</v>
      </c>
      <c r="E681" s="832" t="s">
        <v>4932</v>
      </c>
      <c r="F681" s="832" t="s">
        <v>5036</v>
      </c>
      <c r="G681" s="832" t="s">
        <v>5037</v>
      </c>
      <c r="H681" s="849"/>
      <c r="I681" s="849"/>
      <c r="J681" s="832"/>
      <c r="K681" s="832"/>
      <c r="L681" s="849">
        <v>1</v>
      </c>
      <c r="M681" s="849">
        <v>754</v>
      </c>
      <c r="N681" s="832">
        <v>1</v>
      </c>
      <c r="O681" s="832">
        <v>754</v>
      </c>
      <c r="P681" s="849"/>
      <c r="Q681" s="849"/>
      <c r="R681" s="837"/>
      <c r="S681" s="850"/>
    </row>
    <row r="682" spans="1:19" ht="14.4" customHeight="1" x14ac:dyDescent="0.3">
      <c r="A682" s="831" t="s">
        <v>4949</v>
      </c>
      <c r="B682" s="832" t="s">
        <v>3935</v>
      </c>
      <c r="C682" s="832" t="s">
        <v>599</v>
      </c>
      <c r="D682" s="832" t="s">
        <v>4899</v>
      </c>
      <c r="E682" s="832" t="s">
        <v>4932</v>
      </c>
      <c r="F682" s="832" t="s">
        <v>5094</v>
      </c>
      <c r="G682" s="832" t="s">
        <v>5095</v>
      </c>
      <c r="H682" s="849">
        <v>13</v>
      </c>
      <c r="I682" s="849">
        <v>1508</v>
      </c>
      <c r="J682" s="832">
        <v>2.1666666666666665</v>
      </c>
      <c r="K682" s="832">
        <v>116</v>
      </c>
      <c r="L682" s="849">
        <v>6</v>
      </c>
      <c r="M682" s="849">
        <v>696</v>
      </c>
      <c r="N682" s="832">
        <v>1</v>
      </c>
      <c r="O682" s="832">
        <v>116</v>
      </c>
      <c r="P682" s="849">
        <v>10</v>
      </c>
      <c r="Q682" s="849">
        <v>1160</v>
      </c>
      <c r="R682" s="837">
        <v>1.6666666666666667</v>
      </c>
      <c r="S682" s="850">
        <v>116</v>
      </c>
    </row>
    <row r="683" spans="1:19" ht="14.4" customHeight="1" x14ac:dyDescent="0.3">
      <c r="A683" s="831" t="s">
        <v>4949</v>
      </c>
      <c r="B683" s="832" t="s">
        <v>3935</v>
      </c>
      <c r="C683" s="832" t="s">
        <v>599</v>
      </c>
      <c r="D683" s="832" t="s">
        <v>4908</v>
      </c>
      <c r="E683" s="832" t="s">
        <v>4932</v>
      </c>
      <c r="F683" s="832" t="s">
        <v>5090</v>
      </c>
      <c r="G683" s="832" t="s">
        <v>5091</v>
      </c>
      <c r="H683" s="849"/>
      <c r="I683" s="849"/>
      <c r="J683" s="832"/>
      <c r="K683" s="832"/>
      <c r="L683" s="849">
        <v>5</v>
      </c>
      <c r="M683" s="849">
        <v>1260</v>
      </c>
      <c r="N683" s="832">
        <v>1</v>
      </c>
      <c r="O683" s="832">
        <v>252</v>
      </c>
      <c r="P683" s="849"/>
      <c r="Q683" s="849"/>
      <c r="R683" s="837"/>
      <c r="S683" s="850"/>
    </row>
    <row r="684" spans="1:19" ht="14.4" customHeight="1" x14ac:dyDescent="0.3">
      <c r="A684" s="831" t="s">
        <v>4949</v>
      </c>
      <c r="B684" s="832" t="s">
        <v>3935</v>
      </c>
      <c r="C684" s="832" t="s">
        <v>599</v>
      </c>
      <c r="D684" s="832" t="s">
        <v>4908</v>
      </c>
      <c r="E684" s="832" t="s">
        <v>4932</v>
      </c>
      <c r="F684" s="832" t="s">
        <v>5094</v>
      </c>
      <c r="G684" s="832" t="s">
        <v>5095</v>
      </c>
      <c r="H684" s="849"/>
      <c r="I684" s="849"/>
      <c r="J684" s="832"/>
      <c r="K684" s="832"/>
      <c r="L684" s="849">
        <v>3</v>
      </c>
      <c r="M684" s="849">
        <v>348</v>
      </c>
      <c r="N684" s="832">
        <v>1</v>
      </c>
      <c r="O684" s="832">
        <v>116</v>
      </c>
      <c r="P684" s="849"/>
      <c r="Q684" s="849"/>
      <c r="R684" s="837"/>
      <c r="S684" s="850"/>
    </row>
    <row r="685" spans="1:19" ht="14.4" customHeight="1" x14ac:dyDescent="0.3">
      <c r="A685" s="831" t="s">
        <v>4949</v>
      </c>
      <c r="B685" s="832" t="s">
        <v>3935</v>
      </c>
      <c r="C685" s="832" t="s">
        <v>599</v>
      </c>
      <c r="D685" s="832" t="s">
        <v>4915</v>
      </c>
      <c r="E685" s="832" t="s">
        <v>4932</v>
      </c>
      <c r="F685" s="832" t="s">
        <v>4947</v>
      </c>
      <c r="G685" s="832" t="s">
        <v>4948</v>
      </c>
      <c r="H685" s="849"/>
      <c r="I685" s="849"/>
      <c r="J685" s="832"/>
      <c r="K685" s="832"/>
      <c r="L685" s="849">
        <v>1</v>
      </c>
      <c r="M685" s="849">
        <v>37</v>
      </c>
      <c r="N685" s="832">
        <v>1</v>
      </c>
      <c r="O685" s="832">
        <v>37</v>
      </c>
      <c r="P685" s="849"/>
      <c r="Q685" s="849"/>
      <c r="R685" s="837"/>
      <c r="S685" s="850"/>
    </row>
    <row r="686" spans="1:19" ht="14.4" customHeight="1" x14ac:dyDescent="0.3">
      <c r="A686" s="831" t="s">
        <v>4949</v>
      </c>
      <c r="B686" s="832" t="s">
        <v>3935</v>
      </c>
      <c r="C686" s="832" t="s">
        <v>599</v>
      </c>
      <c r="D686" s="832" t="s">
        <v>2078</v>
      </c>
      <c r="E686" s="832" t="s">
        <v>4932</v>
      </c>
      <c r="F686" s="832" t="s">
        <v>4984</v>
      </c>
      <c r="G686" s="832" t="s">
        <v>4985</v>
      </c>
      <c r="H686" s="849"/>
      <c r="I686" s="849"/>
      <c r="J686" s="832"/>
      <c r="K686" s="832"/>
      <c r="L686" s="849">
        <v>2</v>
      </c>
      <c r="M686" s="849">
        <v>166</v>
      </c>
      <c r="N686" s="832">
        <v>1</v>
      </c>
      <c r="O686" s="832">
        <v>83</v>
      </c>
      <c r="P686" s="849">
        <v>7</v>
      </c>
      <c r="Q686" s="849">
        <v>588</v>
      </c>
      <c r="R686" s="837">
        <v>3.5421686746987953</v>
      </c>
      <c r="S686" s="850">
        <v>84</v>
      </c>
    </row>
    <row r="687" spans="1:19" ht="14.4" customHeight="1" x14ac:dyDescent="0.3">
      <c r="A687" s="831" t="s">
        <v>4949</v>
      </c>
      <c r="B687" s="832" t="s">
        <v>3935</v>
      </c>
      <c r="C687" s="832" t="s">
        <v>599</v>
      </c>
      <c r="D687" s="832" t="s">
        <v>2078</v>
      </c>
      <c r="E687" s="832" t="s">
        <v>4932</v>
      </c>
      <c r="F687" s="832" t="s">
        <v>5090</v>
      </c>
      <c r="G687" s="832" t="s">
        <v>5091</v>
      </c>
      <c r="H687" s="849">
        <v>306</v>
      </c>
      <c r="I687" s="849">
        <v>76806</v>
      </c>
      <c r="J687" s="832">
        <v>1.1205357142857142</v>
      </c>
      <c r="K687" s="832">
        <v>251</v>
      </c>
      <c r="L687" s="849">
        <v>272</v>
      </c>
      <c r="M687" s="849">
        <v>68544</v>
      </c>
      <c r="N687" s="832">
        <v>1</v>
      </c>
      <c r="O687" s="832">
        <v>252</v>
      </c>
      <c r="P687" s="849">
        <v>255</v>
      </c>
      <c r="Q687" s="849">
        <v>64770</v>
      </c>
      <c r="R687" s="837">
        <v>0.94494047619047616</v>
      </c>
      <c r="S687" s="850">
        <v>254</v>
      </c>
    </row>
    <row r="688" spans="1:19" ht="14.4" customHeight="1" x14ac:dyDescent="0.3">
      <c r="A688" s="831" t="s">
        <v>4949</v>
      </c>
      <c r="B688" s="832" t="s">
        <v>3935</v>
      </c>
      <c r="C688" s="832" t="s">
        <v>599</v>
      </c>
      <c r="D688" s="832" t="s">
        <v>2078</v>
      </c>
      <c r="E688" s="832" t="s">
        <v>4932</v>
      </c>
      <c r="F688" s="832" t="s">
        <v>5018</v>
      </c>
      <c r="G688" s="832" t="s">
        <v>5019</v>
      </c>
      <c r="H688" s="849">
        <v>3</v>
      </c>
      <c r="I688" s="849">
        <v>99.99</v>
      </c>
      <c r="J688" s="832">
        <v>1.5</v>
      </c>
      <c r="K688" s="832">
        <v>33.33</v>
      </c>
      <c r="L688" s="849">
        <v>2</v>
      </c>
      <c r="M688" s="849">
        <v>66.66</v>
      </c>
      <c r="N688" s="832">
        <v>1</v>
      </c>
      <c r="O688" s="832">
        <v>33.33</v>
      </c>
      <c r="P688" s="849">
        <v>1</v>
      </c>
      <c r="Q688" s="849">
        <v>33.33</v>
      </c>
      <c r="R688" s="837">
        <v>0.5</v>
      </c>
      <c r="S688" s="850">
        <v>33.33</v>
      </c>
    </row>
    <row r="689" spans="1:19" ht="14.4" customHeight="1" x14ac:dyDescent="0.3">
      <c r="A689" s="831" t="s">
        <v>4949</v>
      </c>
      <c r="B689" s="832" t="s">
        <v>3935</v>
      </c>
      <c r="C689" s="832" t="s">
        <v>599</v>
      </c>
      <c r="D689" s="832" t="s">
        <v>2078</v>
      </c>
      <c r="E689" s="832" t="s">
        <v>4932</v>
      </c>
      <c r="F689" s="832" t="s">
        <v>5094</v>
      </c>
      <c r="G689" s="832" t="s">
        <v>5095</v>
      </c>
      <c r="H689" s="849">
        <v>182</v>
      </c>
      <c r="I689" s="849">
        <v>21112</v>
      </c>
      <c r="J689" s="832">
        <v>1.0282485875706215</v>
      </c>
      <c r="K689" s="832">
        <v>116</v>
      </c>
      <c r="L689" s="849">
        <v>177</v>
      </c>
      <c r="M689" s="849">
        <v>20532</v>
      </c>
      <c r="N689" s="832">
        <v>1</v>
      </c>
      <c r="O689" s="832">
        <v>116</v>
      </c>
      <c r="P689" s="849">
        <v>171</v>
      </c>
      <c r="Q689" s="849">
        <v>19836</v>
      </c>
      <c r="R689" s="837">
        <v>0.96610169491525422</v>
      </c>
      <c r="S689" s="850">
        <v>116</v>
      </c>
    </row>
    <row r="690" spans="1:19" ht="14.4" customHeight="1" x14ac:dyDescent="0.3">
      <c r="A690" s="831" t="s">
        <v>4949</v>
      </c>
      <c r="B690" s="832" t="s">
        <v>3935</v>
      </c>
      <c r="C690" s="832" t="s">
        <v>599</v>
      </c>
      <c r="D690" s="832" t="s">
        <v>2078</v>
      </c>
      <c r="E690" s="832" t="s">
        <v>4932</v>
      </c>
      <c r="F690" s="832" t="s">
        <v>5096</v>
      </c>
      <c r="G690" s="832" t="s">
        <v>5097</v>
      </c>
      <c r="H690" s="849"/>
      <c r="I690" s="849"/>
      <c r="J690" s="832"/>
      <c r="K690" s="832"/>
      <c r="L690" s="849"/>
      <c r="M690" s="849"/>
      <c r="N690" s="832"/>
      <c r="O690" s="832"/>
      <c r="P690" s="849">
        <v>1</v>
      </c>
      <c r="Q690" s="849">
        <v>376</v>
      </c>
      <c r="R690" s="837"/>
      <c r="S690" s="850">
        <v>376</v>
      </c>
    </row>
    <row r="691" spans="1:19" ht="14.4" customHeight="1" x14ac:dyDescent="0.3">
      <c r="A691" s="831" t="s">
        <v>4949</v>
      </c>
      <c r="B691" s="832" t="s">
        <v>3935</v>
      </c>
      <c r="C691" s="832" t="s">
        <v>599</v>
      </c>
      <c r="D691" s="832" t="s">
        <v>2081</v>
      </c>
      <c r="E691" s="832" t="s">
        <v>4932</v>
      </c>
      <c r="F691" s="832" t="s">
        <v>4984</v>
      </c>
      <c r="G691" s="832" t="s">
        <v>4985</v>
      </c>
      <c r="H691" s="849"/>
      <c r="I691" s="849"/>
      <c r="J691" s="832"/>
      <c r="K691" s="832"/>
      <c r="L691" s="849"/>
      <c r="M691" s="849"/>
      <c r="N691" s="832"/>
      <c r="O691" s="832"/>
      <c r="P691" s="849">
        <v>25</v>
      </c>
      <c r="Q691" s="849">
        <v>2100</v>
      </c>
      <c r="R691" s="837"/>
      <c r="S691" s="850">
        <v>84</v>
      </c>
    </row>
    <row r="692" spans="1:19" ht="14.4" customHeight="1" x14ac:dyDescent="0.3">
      <c r="A692" s="831" t="s">
        <v>4949</v>
      </c>
      <c r="B692" s="832" t="s">
        <v>3935</v>
      </c>
      <c r="C692" s="832" t="s">
        <v>599</v>
      </c>
      <c r="D692" s="832" t="s">
        <v>2081</v>
      </c>
      <c r="E692" s="832" t="s">
        <v>4932</v>
      </c>
      <c r="F692" s="832" t="s">
        <v>4947</v>
      </c>
      <c r="G692" s="832" t="s">
        <v>4948</v>
      </c>
      <c r="H692" s="849"/>
      <c r="I692" s="849"/>
      <c r="J692" s="832"/>
      <c r="K692" s="832"/>
      <c r="L692" s="849">
        <v>4</v>
      </c>
      <c r="M692" s="849">
        <v>148</v>
      </c>
      <c r="N692" s="832">
        <v>1</v>
      </c>
      <c r="O692" s="832">
        <v>37</v>
      </c>
      <c r="P692" s="849">
        <v>2</v>
      </c>
      <c r="Q692" s="849">
        <v>76</v>
      </c>
      <c r="R692" s="837">
        <v>0.51351351351351349</v>
      </c>
      <c r="S692" s="850">
        <v>38</v>
      </c>
    </row>
    <row r="693" spans="1:19" ht="14.4" customHeight="1" x14ac:dyDescent="0.3">
      <c r="A693" s="831" t="s">
        <v>4949</v>
      </c>
      <c r="B693" s="832" t="s">
        <v>3935</v>
      </c>
      <c r="C693" s="832" t="s">
        <v>599</v>
      </c>
      <c r="D693" s="832" t="s">
        <v>2081</v>
      </c>
      <c r="E693" s="832" t="s">
        <v>4932</v>
      </c>
      <c r="F693" s="832" t="s">
        <v>5090</v>
      </c>
      <c r="G693" s="832" t="s">
        <v>5091</v>
      </c>
      <c r="H693" s="849">
        <v>244</v>
      </c>
      <c r="I693" s="849">
        <v>61244</v>
      </c>
      <c r="J693" s="832">
        <v>0.88054980446284792</v>
      </c>
      <c r="K693" s="832">
        <v>251</v>
      </c>
      <c r="L693" s="849">
        <v>276</v>
      </c>
      <c r="M693" s="849">
        <v>69552</v>
      </c>
      <c r="N693" s="832">
        <v>1</v>
      </c>
      <c r="O693" s="832">
        <v>252</v>
      </c>
      <c r="P693" s="849">
        <v>223</v>
      </c>
      <c r="Q693" s="849">
        <v>56642</v>
      </c>
      <c r="R693" s="837">
        <v>0.81438348286174378</v>
      </c>
      <c r="S693" s="850">
        <v>254</v>
      </c>
    </row>
    <row r="694" spans="1:19" ht="14.4" customHeight="1" x14ac:dyDescent="0.3">
      <c r="A694" s="831" t="s">
        <v>4949</v>
      </c>
      <c r="B694" s="832" t="s">
        <v>3935</v>
      </c>
      <c r="C694" s="832" t="s">
        <v>599</v>
      </c>
      <c r="D694" s="832" t="s">
        <v>2081</v>
      </c>
      <c r="E694" s="832" t="s">
        <v>4932</v>
      </c>
      <c r="F694" s="832" t="s">
        <v>5092</v>
      </c>
      <c r="G694" s="832" t="s">
        <v>5093</v>
      </c>
      <c r="H694" s="849"/>
      <c r="I694" s="849"/>
      <c r="J694" s="832"/>
      <c r="K694" s="832"/>
      <c r="L694" s="849">
        <v>1</v>
      </c>
      <c r="M694" s="849">
        <v>127</v>
      </c>
      <c r="N694" s="832">
        <v>1</v>
      </c>
      <c r="O694" s="832">
        <v>127</v>
      </c>
      <c r="P694" s="849">
        <v>0</v>
      </c>
      <c r="Q694" s="849">
        <v>0</v>
      </c>
      <c r="R694" s="837">
        <v>0</v>
      </c>
      <c r="S694" s="850"/>
    </row>
    <row r="695" spans="1:19" ht="14.4" customHeight="1" x14ac:dyDescent="0.3">
      <c r="A695" s="831" t="s">
        <v>4949</v>
      </c>
      <c r="B695" s="832" t="s">
        <v>3935</v>
      </c>
      <c r="C695" s="832" t="s">
        <v>599</v>
      </c>
      <c r="D695" s="832" t="s">
        <v>2081</v>
      </c>
      <c r="E695" s="832" t="s">
        <v>4932</v>
      </c>
      <c r="F695" s="832" t="s">
        <v>5018</v>
      </c>
      <c r="G695" s="832" t="s">
        <v>5019</v>
      </c>
      <c r="H695" s="849">
        <v>4</v>
      </c>
      <c r="I695" s="849">
        <v>133.32999999999998</v>
      </c>
      <c r="J695" s="832">
        <v>0.44444814827160906</v>
      </c>
      <c r="K695" s="832">
        <v>33.332499999999996</v>
      </c>
      <c r="L695" s="849">
        <v>9</v>
      </c>
      <c r="M695" s="849">
        <v>299.98999999999995</v>
      </c>
      <c r="N695" s="832">
        <v>1</v>
      </c>
      <c r="O695" s="832">
        <v>33.332222222222214</v>
      </c>
      <c r="P695" s="849">
        <v>11</v>
      </c>
      <c r="Q695" s="849">
        <v>366.67</v>
      </c>
      <c r="R695" s="837">
        <v>1.222274075802527</v>
      </c>
      <c r="S695" s="850">
        <v>33.333636363636366</v>
      </c>
    </row>
    <row r="696" spans="1:19" ht="14.4" customHeight="1" thickBot="1" x14ac:dyDescent="0.35">
      <c r="A696" s="839" t="s">
        <v>4949</v>
      </c>
      <c r="B696" s="840" t="s">
        <v>3935</v>
      </c>
      <c r="C696" s="840" t="s">
        <v>599</v>
      </c>
      <c r="D696" s="840" t="s">
        <v>2081</v>
      </c>
      <c r="E696" s="840" t="s">
        <v>4932</v>
      </c>
      <c r="F696" s="840" t="s">
        <v>5094</v>
      </c>
      <c r="G696" s="840" t="s">
        <v>5095</v>
      </c>
      <c r="H696" s="851">
        <v>132</v>
      </c>
      <c r="I696" s="851">
        <v>15312</v>
      </c>
      <c r="J696" s="840">
        <v>0.97777777777777775</v>
      </c>
      <c r="K696" s="840">
        <v>116</v>
      </c>
      <c r="L696" s="851">
        <v>135</v>
      </c>
      <c r="M696" s="851">
        <v>15660</v>
      </c>
      <c r="N696" s="840">
        <v>1</v>
      </c>
      <c r="O696" s="840">
        <v>116</v>
      </c>
      <c r="P696" s="851">
        <v>118</v>
      </c>
      <c r="Q696" s="851">
        <v>13688</v>
      </c>
      <c r="R696" s="845">
        <v>0.87407407407407411</v>
      </c>
      <c r="S696" s="852">
        <v>116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27890399.649999999</v>
      </c>
      <c r="C3" s="344">
        <f t="shared" ref="C3:R3" si="0">SUBTOTAL(9,C6:C1048576)</f>
        <v>52.841465702108998</v>
      </c>
      <c r="D3" s="344">
        <f t="shared" si="0"/>
        <v>28657608.629999995</v>
      </c>
      <c r="E3" s="344">
        <f t="shared" si="0"/>
        <v>26</v>
      </c>
      <c r="F3" s="344">
        <f t="shared" si="0"/>
        <v>27045916.329999998</v>
      </c>
      <c r="G3" s="347">
        <f>IF(D3&lt;&gt;0,F3/D3,"")</f>
        <v>0.94376040510537196</v>
      </c>
      <c r="H3" s="343">
        <f t="shared" si="0"/>
        <v>9862228.8300000113</v>
      </c>
      <c r="I3" s="344">
        <f t="shared" si="0"/>
        <v>1.0114762374235082</v>
      </c>
      <c r="J3" s="344">
        <f t="shared" si="0"/>
        <v>9746822.430000009</v>
      </c>
      <c r="K3" s="344">
        <f t="shared" si="0"/>
        <v>2</v>
      </c>
      <c r="L3" s="344">
        <f t="shared" si="0"/>
        <v>9131377.780000018</v>
      </c>
      <c r="M3" s="345">
        <f>IF(J3&lt;&gt;0,L3/J3,"")</f>
        <v>0.93685689316492549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5100</v>
      </c>
      <c r="B6" s="887">
        <v>1958</v>
      </c>
      <c r="C6" s="825">
        <v>0.45726296123306864</v>
      </c>
      <c r="D6" s="887">
        <v>4282</v>
      </c>
      <c r="E6" s="825">
        <v>1</v>
      </c>
      <c r="F6" s="887">
        <v>788</v>
      </c>
      <c r="G6" s="830">
        <v>0.18402615600186828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5101</v>
      </c>
      <c r="B7" s="889">
        <v>11105.33</v>
      </c>
      <c r="C7" s="832">
        <v>0.84320882104610972</v>
      </c>
      <c r="D7" s="889">
        <v>13170.32</v>
      </c>
      <c r="E7" s="832">
        <v>1</v>
      </c>
      <c r="F7" s="889">
        <v>16456</v>
      </c>
      <c r="G7" s="837">
        <v>1.2494760947342205</v>
      </c>
      <c r="H7" s="889"/>
      <c r="I7" s="832"/>
      <c r="J7" s="889">
        <v>162.80000000000001</v>
      </c>
      <c r="K7" s="832">
        <v>1</v>
      </c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5102</v>
      </c>
      <c r="B8" s="889">
        <v>10266.99</v>
      </c>
      <c r="C8" s="832">
        <v>0.81682939092966045</v>
      </c>
      <c r="D8" s="889">
        <v>12569.32</v>
      </c>
      <c r="E8" s="832">
        <v>1</v>
      </c>
      <c r="F8" s="889">
        <v>12103</v>
      </c>
      <c r="G8" s="837">
        <v>0.96290014097819132</v>
      </c>
      <c r="H8" s="889"/>
      <c r="I8" s="832"/>
      <c r="J8" s="889"/>
      <c r="K8" s="832"/>
      <c r="L8" s="889">
        <v>27.88</v>
      </c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2045</v>
      </c>
      <c r="B9" s="889">
        <v>27484335</v>
      </c>
      <c r="C9" s="832">
        <v>0.97191780909113279</v>
      </c>
      <c r="D9" s="889">
        <v>28278456</v>
      </c>
      <c r="E9" s="832">
        <v>1</v>
      </c>
      <c r="F9" s="889">
        <v>26746916</v>
      </c>
      <c r="G9" s="837">
        <v>0.9458407488725693</v>
      </c>
      <c r="H9" s="889">
        <v>9858514.6100000106</v>
      </c>
      <c r="I9" s="832">
        <v>1.0114762374235082</v>
      </c>
      <c r="J9" s="889">
        <v>9746659.6300000083</v>
      </c>
      <c r="K9" s="832">
        <v>1</v>
      </c>
      <c r="L9" s="889">
        <v>9131322.0200000182</v>
      </c>
      <c r="M9" s="837">
        <v>0.93686682069967908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5103</v>
      </c>
      <c r="B10" s="889">
        <v>126</v>
      </c>
      <c r="C10" s="832">
        <v>6.363636363636363E-2</v>
      </c>
      <c r="D10" s="889">
        <v>1980</v>
      </c>
      <c r="E10" s="832">
        <v>1</v>
      </c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5104</v>
      </c>
      <c r="B11" s="889">
        <v>252</v>
      </c>
      <c r="C11" s="832">
        <v>0.5</v>
      </c>
      <c r="D11" s="889">
        <v>504</v>
      </c>
      <c r="E11" s="832">
        <v>1</v>
      </c>
      <c r="F11" s="889">
        <v>508</v>
      </c>
      <c r="G11" s="837">
        <v>1.0079365079365079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5105</v>
      </c>
      <c r="B12" s="889">
        <v>34387</v>
      </c>
      <c r="C12" s="832">
        <v>0.90389037973279407</v>
      </c>
      <c r="D12" s="889">
        <v>38043.33</v>
      </c>
      <c r="E12" s="832">
        <v>1</v>
      </c>
      <c r="F12" s="889">
        <v>31876</v>
      </c>
      <c r="G12" s="837">
        <v>0.83788669393557291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5106</v>
      </c>
      <c r="B13" s="889">
        <v>5224</v>
      </c>
      <c r="C13" s="832">
        <v>4.3269031664913493</v>
      </c>
      <c r="D13" s="889">
        <v>1207.33</v>
      </c>
      <c r="E13" s="832">
        <v>1</v>
      </c>
      <c r="F13" s="889">
        <v>2958</v>
      </c>
      <c r="G13" s="837">
        <v>2.4500343733693359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5107</v>
      </c>
      <c r="B14" s="889">
        <v>9789</v>
      </c>
      <c r="C14" s="832">
        <v>1.3873299319727892</v>
      </c>
      <c r="D14" s="889">
        <v>7056</v>
      </c>
      <c r="E14" s="832">
        <v>1</v>
      </c>
      <c r="F14" s="889">
        <v>2540</v>
      </c>
      <c r="G14" s="837">
        <v>0.35997732426303852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5108</v>
      </c>
      <c r="B15" s="889">
        <v>103417</v>
      </c>
      <c r="C15" s="832">
        <v>1.1519448404918908</v>
      </c>
      <c r="D15" s="889">
        <v>89776</v>
      </c>
      <c r="E15" s="832">
        <v>1</v>
      </c>
      <c r="F15" s="889">
        <v>97120</v>
      </c>
      <c r="G15" s="837">
        <v>1.0818036000712885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5109</v>
      </c>
      <c r="B16" s="889">
        <v>502</v>
      </c>
      <c r="C16" s="832">
        <v>0.99603174603174605</v>
      </c>
      <c r="D16" s="889">
        <v>504</v>
      </c>
      <c r="E16" s="832">
        <v>1</v>
      </c>
      <c r="F16" s="889">
        <v>762</v>
      </c>
      <c r="G16" s="837">
        <v>1.5119047619047619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5110</v>
      </c>
      <c r="B17" s="889">
        <v>1283</v>
      </c>
      <c r="C17" s="832">
        <v>0.42427248677248675</v>
      </c>
      <c r="D17" s="889">
        <v>3024</v>
      </c>
      <c r="E17" s="832">
        <v>1</v>
      </c>
      <c r="F17" s="889">
        <v>3086</v>
      </c>
      <c r="G17" s="837">
        <v>1.0205026455026456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5111</v>
      </c>
      <c r="B18" s="889">
        <v>879</v>
      </c>
      <c r="C18" s="832">
        <v>0.5238379022646007</v>
      </c>
      <c r="D18" s="889">
        <v>1678</v>
      </c>
      <c r="E18" s="832">
        <v>1</v>
      </c>
      <c r="F18" s="889">
        <v>634</v>
      </c>
      <c r="G18" s="837">
        <v>0.37783075089392132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5112</v>
      </c>
      <c r="B19" s="889"/>
      <c r="C19" s="832"/>
      <c r="D19" s="889">
        <v>414.33</v>
      </c>
      <c r="E19" s="832">
        <v>1</v>
      </c>
      <c r="F19" s="889">
        <v>159.32999999999998</v>
      </c>
      <c r="G19" s="837">
        <v>0.38454854825863438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5113</v>
      </c>
      <c r="B20" s="889">
        <v>6402</v>
      </c>
      <c r="C20" s="832">
        <v>0.79340686578262487</v>
      </c>
      <c r="D20" s="889">
        <v>8069</v>
      </c>
      <c r="E20" s="832">
        <v>1</v>
      </c>
      <c r="F20" s="889">
        <v>3580</v>
      </c>
      <c r="G20" s="837">
        <v>0.44367331763539469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5114</v>
      </c>
      <c r="B21" s="889">
        <v>10454</v>
      </c>
      <c r="C21" s="832">
        <v>2.0550422645960289</v>
      </c>
      <c r="D21" s="889">
        <v>5087</v>
      </c>
      <c r="E21" s="832">
        <v>1</v>
      </c>
      <c r="F21" s="889">
        <v>2158</v>
      </c>
      <c r="G21" s="837">
        <v>0.42421859642225279</v>
      </c>
      <c r="H21" s="889">
        <v>3714.22</v>
      </c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5115</v>
      </c>
      <c r="B22" s="889">
        <v>126</v>
      </c>
      <c r="C22" s="832">
        <v>0.16666666666666666</v>
      </c>
      <c r="D22" s="889">
        <v>756</v>
      </c>
      <c r="E22" s="832">
        <v>1</v>
      </c>
      <c r="F22" s="889">
        <v>164</v>
      </c>
      <c r="G22" s="837">
        <v>0.21693121693121692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5116</v>
      </c>
      <c r="B23" s="889">
        <v>378</v>
      </c>
      <c r="C23" s="832">
        <v>0.16578947368421051</v>
      </c>
      <c r="D23" s="889">
        <v>2280</v>
      </c>
      <c r="E23" s="832">
        <v>1</v>
      </c>
      <c r="F23" s="889">
        <v>4837</v>
      </c>
      <c r="G23" s="837">
        <v>2.1214912280701754</v>
      </c>
      <c r="H23" s="889"/>
      <c r="I23" s="832"/>
      <c r="J23" s="889"/>
      <c r="K23" s="832"/>
      <c r="L23" s="889">
        <v>13.94</v>
      </c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5117</v>
      </c>
      <c r="B24" s="889">
        <v>4146</v>
      </c>
      <c r="C24" s="832">
        <v>0.68517600396628653</v>
      </c>
      <c r="D24" s="889">
        <v>6051</v>
      </c>
      <c r="E24" s="832">
        <v>1</v>
      </c>
      <c r="F24" s="889">
        <v>5996</v>
      </c>
      <c r="G24" s="837">
        <v>0.99091059329036524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5118</v>
      </c>
      <c r="B25" s="889">
        <v>2217</v>
      </c>
      <c r="C25" s="832">
        <v>0.92452043369474557</v>
      </c>
      <c r="D25" s="889">
        <v>2398</v>
      </c>
      <c r="E25" s="832">
        <v>1</v>
      </c>
      <c r="F25" s="889"/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5119</v>
      </c>
      <c r="B26" s="889">
        <v>1005</v>
      </c>
      <c r="C26" s="832">
        <v>1.1304836895388077</v>
      </c>
      <c r="D26" s="889">
        <v>889</v>
      </c>
      <c r="E26" s="832">
        <v>1</v>
      </c>
      <c r="F26" s="889">
        <v>38</v>
      </c>
      <c r="G26" s="837">
        <v>4.2744656917885267E-2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5120</v>
      </c>
      <c r="B27" s="889">
        <v>2348</v>
      </c>
      <c r="C27" s="832">
        <v>0.50625269512721005</v>
      </c>
      <c r="D27" s="889">
        <v>4638</v>
      </c>
      <c r="E27" s="832">
        <v>1</v>
      </c>
      <c r="F27" s="889">
        <v>2585</v>
      </c>
      <c r="G27" s="837">
        <v>0.55735230702889171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5121</v>
      </c>
      <c r="B28" s="889">
        <v>1164</v>
      </c>
      <c r="C28" s="832">
        <v>0.41991341991341991</v>
      </c>
      <c r="D28" s="889">
        <v>2772</v>
      </c>
      <c r="E28" s="832">
        <v>1</v>
      </c>
      <c r="F28" s="889">
        <v>1396</v>
      </c>
      <c r="G28" s="837">
        <v>0.50360750360750361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5122</v>
      </c>
      <c r="B29" s="889">
        <v>9205.33</v>
      </c>
      <c r="C29" s="832">
        <v>24.288469656992085</v>
      </c>
      <c r="D29" s="889">
        <v>379</v>
      </c>
      <c r="E29" s="832">
        <v>1</v>
      </c>
      <c r="F29" s="889">
        <v>3964</v>
      </c>
      <c r="G29" s="837">
        <v>10.459102902374671</v>
      </c>
      <c r="H29" s="889"/>
      <c r="I29" s="832"/>
      <c r="J29" s="889"/>
      <c r="K29" s="832"/>
      <c r="L29" s="889">
        <v>13.94</v>
      </c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5123</v>
      </c>
      <c r="B30" s="889">
        <v>7600</v>
      </c>
      <c r="C30" s="832">
        <v>7.2727272727272725</v>
      </c>
      <c r="D30" s="889">
        <v>1045</v>
      </c>
      <c r="E30" s="832">
        <v>1</v>
      </c>
      <c r="F30" s="889">
        <v>1524</v>
      </c>
      <c r="G30" s="837">
        <v>1.4583732057416268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5124</v>
      </c>
      <c r="B31" s="891">
        <v>181830</v>
      </c>
      <c r="C31" s="840">
        <v>1.0659514597256419</v>
      </c>
      <c r="D31" s="891">
        <v>170580</v>
      </c>
      <c r="E31" s="840">
        <v>1</v>
      </c>
      <c r="F31" s="891">
        <v>103768</v>
      </c>
      <c r="G31" s="845">
        <v>0.60832453980536993</v>
      </c>
      <c r="H31" s="891"/>
      <c r="I31" s="840"/>
      <c r="J31" s="891"/>
      <c r="K31" s="840"/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1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6171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26753.789999999997</v>
      </c>
      <c r="G3" s="208">
        <f t="shared" si="0"/>
        <v>37752628.479999997</v>
      </c>
      <c r="H3" s="208"/>
      <c r="I3" s="208"/>
      <c r="J3" s="208">
        <f t="shared" si="0"/>
        <v>27309.530000000002</v>
      </c>
      <c r="K3" s="208">
        <f t="shared" si="0"/>
        <v>38404431.060000017</v>
      </c>
      <c r="L3" s="208"/>
      <c r="M3" s="208"/>
      <c r="N3" s="208">
        <f t="shared" si="0"/>
        <v>26525.02</v>
      </c>
      <c r="O3" s="208">
        <f t="shared" si="0"/>
        <v>36177294.109999999</v>
      </c>
      <c r="P3" s="79">
        <f>IF(K3=0,0,O3/K3)</f>
        <v>0.94200833371231263</v>
      </c>
      <c r="Q3" s="209">
        <f>IF(N3=0,0,O3/N3)</f>
        <v>1363.8931887704514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5125</v>
      </c>
      <c r="B6" s="825" t="s">
        <v>4950</v>
      </c>
      <c r="C6" s="825" t="s">
        <v>4932</v>
      </c>
      <c r="D6" s="825" t="s">
        <v>4947</v>
      </c>
      <c r="E6" s="825" t="s">
        <v>4948</v>
      </c>
      <c r="F6" s="225">
        <v>2</v>
      </c>
      <c r="G6" s="225">
        <v>74</v>
      </c>
      <c r="H6" s="225"/>
      <c r="I6" s="225">
        <v>37</v>
      </c>
      <c r="J6" s="225"/>
      <c r="K6" s="225"/>
      <c r="L6" s="225"/>
      <c r="M6" s="225"/>
      <c r="N6" s="225">
        <v>1</v>
      </c>
      <c r="O6" s="225">
        <v>38</v>
      </c>
      <c r="P6" s="830"/>
      <c r="Q6" s="848">
        <v>38</v>
      </c>
    </row>
    <row r="7" spans="1:17" ht="14.4" customHeight="1" x14ac:dyDescent="0.3">
      <c r="A7" s="831" t="s">
        <v>5125</v>
      </c>
      <c r="B7" s="832" t="s">
        <v>4950</v>
      </c>
      <c r="C7" s="832" t="s">
        <v>4932</v>
      </c>
      <c r="D7" s="832" t="s">
        <v>4998</v>
      </c>
      <c r="E7" s="832" t="s">
        <v>4999</v>
      </c>
      <c r="F7" s="849"/>
      <c r="G7" s="849"/>
      <c r="H7" s="849"/>
      <c r="I7" s="849"/>
      <c r="J7" s="849">
        <v>3</v>
      </c>
      <c r="K7" s="849">
        <v>117</v>
      </c>
      <c r="L7" s="849">
        <v>1</v>
      </c>
      <c r="M7" s="849">
        <v>39</v>
      </c>
      <c r="N7" s="849"/>
      <c r="O7" s="849"/>
      <c r="P7" s="837"/>
      <c r="Q7" s="850"/>
    </row>
    <row r="8" spans="1:17" ht="14.4" customHeight="1" x14ac:dyDescent="0.3">
      <c r="A8" s="831" t="s">
        <v>5125</v>
      </c>
      <c r="B8" s="832" t="s">
        <v>4950</v>
      </c>
      <c r="C8" s="832" t="s">
        <v>4932</v>
      </c>
      <c r="D8" s="832" t="s">
        <v>4933</v>
      </c>
      <c r="E8" s="832" t="s">
        <v>4934</v>
      </c>
      <c r="F8" s="849">
        <v>6</v>
      </c>
      <c r="G8" s="849">
        <v>1506</v>
      </c>
      <c r="H8" s="849">
        <v>0.59761904761904761</v>
      </c>
      <c r="I8" s="849">
        <v>251</v>
      </c>
      <c r="J8" s="849">
        <v>10</v>
      </c>
      <c r="K8" s="849">
        <v>2520</v>
      </c>
      <c r="L8" s="849">
        <v>1</v>
      </c>
      <c r="M8" s="849">
        <v>252</v>
      </c>
      <c r="N8" s="849">
        <v>2</v>
      </c>
      <c r="O8" s="849">
        <v>508</v>
      </c>
      <c r="P8" s="837">
        <v>0.20158730158730159</v>
      </c>
      <c r="Q8" s="850">
        <v>254</v>
      </c>
    </row>
    <row r="9" spans="1:17" ht="14.4" customHeight="1" x14ac:dyDescent="0.3">
      <c r="A9" s="831" t="s">
        <v>5125</v>
      </c>
      <c r="B9" s="832" t="s">
        <v>4950</v>
      </c>
      <c r="C9" s="832" t="s">
        <v>4932</v>
      </c>
      <c r="D9" s="832" t="s">
        <v>5002</v>
      </c>
      <c r="E9" s="832" t="s">
        <v>5003</v>
      </c>
      <c r="F9" s="849">
        <v>3</v>
      </c>
      <c r="G9" s="849">
        <v>378</v>
      </c>
      <c r="H9" s="849"/>
      <c r="I9" s="849">
        <v>126</v>
      </c>
      <c r="J9" s="849"/>
      <c r="K9" s="849"/>
      <c r="L9" s="849"/>
      <c r="M9" s="849"/>
      <c r="N9" s="849">
        <v>1</v>
      </c>
      <c r="O9" s="849">
        <v>126</v>
      </c>
      <c r="P9" s="837"/>
      <c r="Q9" s="850">
        <v>126</v>
      </c>
    </row>
    <row r="10" spans="1:17" ht="14.4" customHeight="1" x14ac:dyDescent="0.3">
      <c r="A10" s="831" t="s">
        <v>5125</v>
      </c>
      <c r="B10" s="832" t="s">
        <v>4950</v>
      </c>
      <c r="C10" s="832" t="s">
        <v>4932</v>
      </c>
      <c r="D10" s="832" t="s">
        <v>5020</v>
      </c>
      <c r="E10" s="832" t="s">
        <v>5021</v>
      </c>
      <c r="F10" s="849"/>
      <c r="G10" s="849"/>
      <c r="H10" s="849"/>
      <c r="I10" s="849"/>
      <c r="J10" s="849">
        <v>1</v>
      </c>
      <c r="K10" s="849">
        <v>982</v>
      </c>
      <c r="L10" s="849">
        <v>1</v>
      </c>
      <c r="M10" s="849">
        <v>982</v>
      </c>
      <c r="N10" s="849"/>
      <c r="O10" s="849"/>
      <c r="P10" s="837"/>
      <c r="Q10" s="850"/>
    </row>
    <row r="11" spans="1:17" ht="14.4" customHeight="1" x14ac:dyDescent="0.3">
      <c r="A11" s="831" t="s">
        <v>5125</v>
      </c>
      <c r="B11" s="832" t="s">
        <v>4950</v>
      </c>
      <c r="C11" s="832" t="s">
        <v>4932</v>
      </c>
      <c r="D11" s="832" t="s">
        <v>5022</v>
      </c>
      <c r="E11" s="832" t="s">
        <v>5023</v>
      </c>
      <c r="F11" s="849"/>
      <c r="G11" s="849"/>
      <c r="H11" s="849"/>
      <c r="I11" s="849"/>
      <c r="J11" s="849">
        <v>1</v>
      </c>
      <c r="K11" s="849">
        <v>172</v>
      </c>
      <c r="L11" s="849">
        <v>1</v>
      </c>
      <c r="M11" s="849">
        <v>172</v>
      </c>
      <c r="N11" s="849"/>
      <c r="O11" s="849"/>
      <c r="P11" s="837"/>
      <c r="Q11" s="850"/>
    </row>
    <row r="12" spans="1:17" ht="14.4" customHeight="1" x14ac:dyDescent="0.3">
      <c r="A12" s="831" t="s">
        <v>5125</v>
      </c>
      <c r="B12" s="832" t="s">
        <v>4950</v>
      </c>
      <c r="C12" s="832" t="s">
        <v>4932</v>
      </c>
      <c r="D12" s="832" t="s">
        <v>5046</v>
      </c>
      <c r="E12" s="832" t="s">
        <v>5047</v>
      </c>
      <c r="F12" s="849"/>
      <c r="G12" s="849"/>
      <c r="H12" s="849"/>
      <c r="I12" s="849"/>
      <c r="J12" s="849">
        <v>1</v>
      </c>
      <c r="K12" s="849">
        <v>116</v>
      </c>
      <c r="L12" s="849">
        <v>1</v>
      </c>
      <c r="M12" s="849">
        <v>116</v>
      </c>
      <c r="N12" s="849">
        <v>1</v>
      </c>
      <c r="O12" s="849">
        <v>116</v>
      </c>
      <c r="P12" s="837">
        <v>1</v>
      </c>
      <c r="Q12" s="850">
        <v>116</v>
      </c>
    </row>
    <row r="13" spans="1:17" ht="14.4" customHeight="1" x14ac:dyDescent="0.3">
      <c r="A13" s="831" t="s">
        <v>5125</v>
      </c>
      <c r="B13" s="832" t="s">
        <v>4950</v>
      </c>
      <c r="C13" s="832" t="s">
        <v>4932</v>
      </c>
      <c r="D13" s="832" t="s">
        <v>5050</v>
      </c>
      <c r="E13" s="832" t="s">
        <v>5051</v>
      </c>
      <c r="F13" s="849"/>
      <c r="G13" s="849"/>
      <c r="H13" s="849"/>
      <c r="I13" s="849"/>
      <c r="J13" s="849">
        <v>1</v>
      </c>
      <c r="K13" s="849">
        <v>375</v>
      </c>
      <c r="L13" s="849">
        <v>1</v>
      </c>
      <c r="M13" s="849">
        <v>375</v>
      </c>
      <c r="N13" s="849"/>
      <c r="O13" s="849"/>
      <c r="P13" s="837"/>
      <c r="Q13" s="850"/>
    </row>
    <row r="14" spans="1:17" ht="14.4" customHeight="1" x14ac:dyDescent="0.3">
      <c r="A14" s="831" t="s">
        <v>5126</v>
      </c>
      <c r="B14" s="832" t="s">
        <v>4950</v>
      </c>
      <c r="C14" s="832" t="s">
        <v>4967</v>
      </c>
      <c r="D14" s="832" t="s">
        <v>4968</v>
      </c>
      <c r="E14" s="832" t="s">
        <v>4969</v>
      </c>
      <c r="F14" s="849"/>
      <c r="G14" s="849"/>
      <c r="H14" s="849"/>
      <c r="I14" s="849"/>
      <c r="J14" s="849">
        <v>1</v>
      </c>
      <c r="K14" s="849">
        <v>162.80000000000001</v>
      </c>
      <c r="L14" s="849">
        <v>1</v>
      </c>
      <c r="M14" s="849">
        <v>162.80000000000001</v>
      </c>
      <c r="N14" s="849"/>
      <c r="O14" s="849"/>
      <c r="P14" s="837"/>
      <c r="Q14" s="850"/>
    </row>
    <row r="15" spans="1:17" ht="14.4" customHeight="1" x14ac:dyDescent="0.3">
      <c r="A15" s="831" t="s">
        <v>5126</v>
      </c>
      <c r="B15" s="832" t="s">
        <v>4950</v>
      </c>
      <c r="C15" s="832" t="s">
        <v>4932</v>
      </c>
      <c r="D15" s="832" t="s">
        <v>4947</v>
      </c>
      <c r="E15" s="832" t="s">
        <v>4948</v>
      </c>
      <c r="F15" s="849">
        <v>3</v>
      </c>
      <c r="G15" s="849">
        <v>111</v>
      </c>
      <c r="H15" s="849"/>
      <c r="I15" s="849">
        <v>37</v>
      </c>
      <c r="J15" s="849"/>
      <c r="K15" s="849"/>
      <c r="L15" s="849"/>
      <c r="M15" s="849"/>
      <c r="N15" s="849">
        <v>3</v>
      </c>
      <c r="O15" s="849">
        <v>114</v>
      </c>
      <c r="P15" s="837"/>
      <c r="Q15" s="850">
        <v>38</v>
      </c>
    </row>
    <row r="16" spans="1:17" ht="14.4" customHeight="1" x14ac:dyDescent="0.3">
      <c r="A16" s="831" t="s">
        <v>5126</v>
      </c>
      <c r="B16" s="832" t="s">
        <v>4950</v>
      </c>
      <c r="C16" s="832" t="s">
        <v>4932</v>
      </c>
      <c r="D16" s="832" t="s">
        <v>4933</v>
      </c>
      <c r="E16" s="832" t="s">
        <v>4934</v>
      </c>
      <c r="F16" s="849">
        <v>27</v>
      </c>
      <c r="G16" s="849">
        <v>6777</v>
      </c>
      <c r="H16" s="849">
        <v>0.72683397683397688</v>
      </c>
      <c r="I16" s="849">
        <v>251</v>
      </c>
      <c r="J16" s="849">
        <v>37</v>
      </c>
      <c r="K16" s="849">
        <v>9324</v>
      </c>
      <c r="L16" s="849">
        <v>1</v>
      </c>
      <c r="M16" s="849">
        <v>252</v>
      </c>
      <c r="N16" s="849">
        <v>54</v>
      </c>
      <c r="O16" s="849">
        <v>13716</v>
      </c>
      <c r="P16" s="837">
        <v>1.471042471042471</v>
      </c>
      <c r="Q16" s="850">
        <v>254</v>
      </c>
    </row>
    <row r="17" spans="1:17" ht="14.4" customHeight="1" x14ac:dyDescent="0.3">
      <c r="A17" s="831" t="s">
        <v>5126</v>
      </c>
      <c r="B17" s="832" t="s">
        <v>4950</v>
      </c>
      <c r="C17" s="832" t="s">
        <v>4932</v>
      </c>
      <c r="D17" s="832" t="s">
        <v>5002</v>
      </c>
      <c r="E17" s="832" t="s">
        <v>5003</v>
      </c>
      <c r="F17" s="849">
        <v>30</v>
      </c>
      <c r="G17" s="849">
        <v>3780</v>
      </c>
      <c r="H17" s="849">
        <v>1.6535433070866141</v>
      </c>
      <c r="I17" s="849">
        <v>126</v>
      </c>
      <c r="J17" s="849">
        <v>18</v>
      </c>
      <c r="K17" s="849">
        <v>2286</v>
      </c>
      <c r="L17" s="849">
        <v>1</v>
      </c>
      <c r="M17" s="849">
        <v>127</v>
      </c>
      <c r="N17" s="849">
        <v>19</v>
      </c>
      <c r="O17" s="849">
        <v>2394</v>
      </c>
      <c r="P17" s="837">
        <v>1.0472440944881889</v>
      </c>
      <c r="Q17" s="850">
        <v>126</v>
      </c>
    </row>
    <row r="18" spans="1:17" ht="14.4" customHeight="1" x14ac:dyDescent="0.3">
      <c r="A18" s="831" t="s">
        <v>5126</v>
      </c>
      <c r="B18" s="832" t="s">
        <v>4950</v>
      </c>
      <c r="C18" s="832" t="s">
        <v>4932</v>
      </c>
      <c r="D18" s="832" t="s">
        <v>5018</v>
      </c>
      <c r="E18" s="832" t="s">
        <v>5019</v>
      </c>
      <c r="F18" s="849">
        <v>1</v>
      </c>
      <c r="G18" s="849">
        <v>33.33</v>
      </c>
      <c r="H18" s="849">
        <v>0.25</v>
      </c>
      <c r="I18" s="849">
        <v>33.33</v>
      </c>
      <c r="J18" s="849">
        <v>4</v>
      </c>
      <c r="K18" s="849">
        <v>133.32</v>
      </c>
      <c r="L18" s="849">
        <v>1</v>
      </c>
      <c r="M18" s="849">
        <v>33.33</v>
      </c>
      <c r="N18" s="849"/>
      <c r="O18" s="849"/>
      <c r="P18" s="837"/>
      <c r="Q18" s="850"/>
    </row>
    <row r="19" spans="1:17" ht="14.4" customHeight="1" x14ac:dyDescent="0.3">
      <c r="A19" s="831" t="s">
        <v>5126</v>
      </c>
      <c r="B19" s="832" t="s">
        <v>4950</v>
      </c>
      <c r="C19" s="832" t="s">
        <v>4932</v>
      </c>
      <c r="D19" s="832" t="s">
        <v>5022</v>
      </c>
      <c r="E19" s="832" t="s">
        <v>5023</v>
      </c>
      <c r="F19" s="849">
        <v>1</v>
      </c>
      <c r="G19" s="849">
        <v>172</v>
      </c>
      <c r="H19" s="849"/>
      <c r="I19" s="849">
        <v>172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5126</v>
      </c>
      <c r="B20" s="832" t="s">
        <v>4950</v>
      </c>
      <c r="C20" s="832" t="s">
        <v>4932</v>
      </c>
      <c r="D20" s="832" t="s">
        <v>4936</v>
      </c>
      <c r="E20" s="832" t="s">
        <v>4937</v>
      </c>
      <c r="F20" s="849"/>
      <c r="G20" s="849"/>
      <c r="H20" s="849"/>
      <c r="I20" s="849"/>
      <c r="J20" s="849">
        <v>1</v>
      </c>
      <c r="K20" s="849">
        <v>86</v>
      </c>
      <c r="L20" s="849">
        <v>1</v>
      </c>
      <c r="M20" s="849">
        <v>86</v>
      </c>
      <c r="N20" s="849"/>
      <c r="O20" s="849"/>
      <c r="P20" s="837"/>
      <c r="Q20" s="850"/>
    </row>
    <row r="21" spans="1:17" ht="14.4" customHeight="1" x14ac:dyDescent="0.3">
      <c r="A21" s="831" t="s">
        <v>5126</v>
      </c>
      <c r="B21" s="832" t="s">
        <v>4950</v>
      </c>
      <c r="C21" s="832" t="s">
        <v>4932</v>
      </c>
      <c r="D21" s="832" t="s">
        <v>5042</v>
      </c>
      <c r="E21" s="832" t="s">
        <v>5043</v>
      </c>
      <c r="F21" s="849"/>
      <c r="G21" s="849"/>
      <c r="H21" s="849"/>
      <c r="I21" s="849"/>
      <c r="J21" s="849">
        <v>1</v>
      </c>
      <c r="K21" s="849">
        <v>374</v>
      </c>
      <c r="L21" s="849">
        <v>1</v>
      </c>
      <c r="M21" s="849">
        <v>374</v>
      </c>
      <c r="N21" s="849"/>
      <c r="O21" s="849"/>
      <c r="P21" s="837"/>
      <c r="Q21" s="850"/>
    </row>
    <row r="22" spans="1:17" ht="14.4" customHeight="1" x14ac:dyDescent="0.3">
      <c r="A22" s="831" t="s">
        <v>5126</v>
      </c>
      <c r="B22" s="832" t="s">
        <v>4950</v>
      </c>
      <c r="C22" s="832" t="s">
        <v>4932</v>
      </c>
      <c r="D22" s="832" t="s">
        <v>5046</v>
      </c>
      <c r="E22" s="832" t="s">
        <v>5047</v>
      </c>
      <c r="F22" s="849">
        <v>2</v>
      </c>
      <c r="G22" s="849">
        <v>232</v>
      </c>
      <c r="H22" s="849"/>
      <c r="I22" s="849">
        <v>116</v>
      </c>
      <c r="J22" s="849"/>
      <c r="K22" s="849"/>
      <c r="L22" s="849"/>
      <c r="M22" s="849"/>
      <c r="N22" s="849">
        <v>2</v>
      </c>
      <c r="O22" s="849">
        <v>232</v>
      </c>
      <c r="P22" s="837"/>
      <c r="Q22" s="850">
        <v>116</v>
      </c>
    </row>
    <row r="23" spans="1:17" ht="14.4" customHeight="1" x14ac:dyDescent="0.3">
      <c r="A23" s="831" t="s">
        <v>5126</v>
      </c>
      <c r="B23" s="832" t="s">
        <v>4950</v>
      </c>
      <c r="C23" s="832" t="s">
        <v>4932</v>
      </c>
      <c r="D23" s="832" t="s">
        <v>5050</v>
      </c>
      <c r="E23" s="832" t="s">
        <v>5051</v>
      </c>
      <c r="F23" s="849"/>
      <c r="G23" s="849"/>
      <c r="H23" s="849"/>
      <c r="I23" s="849"/>
      <c r="J23" s="849">
        <v>1</v>
      </c>
      <c r="K23" s="849">
        <v>375</v>
      </c>
      <c r="L23" s="849">
        <v>1</v>
      </c>
      <c r="M23" s="849">
        <v>375</v>
      </c>
      <c r="N23" s="849"/>
      <c r="O23" s="849"/>
      <c r="P23" s="837"/>
      <c r="Q23" s="850"/>
    </row>
    <row r="24" spans="1:17" ht="14.4" customHeight="1" x14ac:dyDescent="0.3">
      <c r="A24" s="831" t="s">
        <v>5126</v>
      </c>
      <c r="B24" s="832" t="s">
        <v>4950</v>
      </c>
      <c r="C24" s="832" t="s">
        <v>4932</v>
      </c>
      <c r="D24" s="832" t="s">
        <v>5056</v>
      </c>
      <c r="E24" s="832" t="s">
        <v>5057</v>
      </c>
      <c r="F24" s="849"/>
      <c r="G24" s="849"/>
      <c r="H24" s="849"/>
      <c r="I24" s="849"/>
      <c r="J24" s="849">
        <v>1</v>
      </c>
      <c r="K24" s="849">
        <v>391</v>
      </c>
      <c r="L24" s="849">
        <v>1</v>
      </c>
      <c r="M24" s="849">
        <v>391</v>
      </c>
      <c r="N24" s="849"/>
      <c r="O24" s="849"/>
      <c r="P24" s="837"/>
      <c r="Q24" s="850"/>
    </row>
    <row r="25" spans="1:17" ht="14.4" customHeight="1" x14ac:dyDescent="0.3">
      <c r="A25" s="831" t="s">
        <v>5126</v>
      </c>
      <c r="B25" s="832" t="s">
        <v>4950</v>
      </c>
      <c r="C25" s="832" t="s">
        <v>4932</v>
      </c>
      <c r="D25" s="832" t="s">
        <v>5070</v>
      </c>
      <c r="E25" s="832" t="s">
        <v>5071</v>
      </c>
      <c r="F25" s="849"/>
      <c r="G25" s="849"/>
      <c r="H25" s="849"/>
      <c r="I25" s="849"/>
      <c r="J25" s="849">
        <v>1</v>
      </c>
      <c r="K25" s="849">
        <v>201</v>
      </c>
      <c r="L25" s="849">
        <v>1</v>
      </c>
      <c r="M25" s="849">
        <v>201</v>
      </c>
      <c r="N25" s="849"/>
      <c r="O25" s="849"/>
      <c r="P25" s="837"/>
      <c r="Q25" s="850"/>
    </row>
    <row r="26" spans="1:17" ht="14.4" customHeight="1" x14ac:dyDescent="0.3">
      <c r="A26" s="831" t="s">
        <v>5127</v>
      </c>
      <c r="B26" s="832" t="s">
        <v>4950</v>
      </c>
      <c r="C26" s="832" t="s">
        <v>4951</v>
      </c>
      <c r="D26" s="832" t="s">
        <v>4955</v>
      </c>
      <c r="E26" s="832" t="s">
        <v>3936</v>
      </c>
      <c r="F26" s="849"/>
      <c r="G26" s="849"/>
      <c r="H26" s="849"/>
      <c r="I26" s="849"/>
      <c r="J26" s="849"/>
      <c r="K26" s="849"/>
      <c r="L26" s="849"/>
      <c r="M26" s="849"/>
      <c r="N26" s="849">
        <v>0.4</v>
      </c>
      <c r="O26" s="849">
        <v>27.88</v>
      </c>
      <c r="P26" s="837"/>
      <c r="Q26" s="850">
        <v>69.699999999999989</v>
      </c>
    </row>
    <row r="27" spans="1:17" ht="14.4" customHeight="1" x14ac:dyDescent="0.3">
      <c r="A27" s="831" t="s">
        <v>5127</v>
      </c>
      <c r="B27" s="832" t="s">
        <v>4950</v>
      </c>
      <c r="C27" s="832" t="s">
        <v>4932</v>
      </c>
      <c r="D27" s="832" t="s">
        <v>4947</v>
      </c>
      <c r="E27" s="832" t="s">
        <v>4948</v>
      </c>
      <c r="F27" s="849">
        <v>2</v>
      </c>
      <c r="G27" s="849">
        <v>74</v>
      </c>
      <c r="H27" s="849">
        <v>2</v>
      </c>
      <c r="I27" s="849">
        <v>37</v>
      </c>
      <c r="J27" s="849">
        <v>1</v>
      </c>
      <c r="K27" s="849">
        <v>37</v>
      </c>
      <c r="L27" s="849">
        <v>1</v>
      </c>
      <c r="M27" s="849">
        <v>37</v>
      </c>
      <c r="N27" s="849">
        <v>2</v>
      </c>
      <c r="O27" s="849">
        <v>76</v>
      </c>
      <c r="P27" s="837">
        <v>2.0540540540540539</v>
      </c>
      <c r="Q27" s="850">
        <v>38</v>
      </c>
    </row>
    <row r="28" spans="1:17" ht="14.4" customHeight="1" x14ac:dyDescent="0.3">
      <c r="A28" s="831" t="s">
        <v>5127</v>
      </c>
      <c r="B28" s="832" t="s">
        <v>4950</v>
      </c>
      <c r="C28" s="832" t="s">
        <v>4932</v>
      </c>
      <c r="D28" s="832" t="s">
        <v>4933</v>
      </c>
      <c r="E28" s="832" t="s">
        <v>4934</v>
      </c>
      <c r="F28" s="849">
        <v>13</v>
      </c>
      <c r="G28" s="849">
        <v>3263</v>
      </c>
      <c r="H28" s="849">
        <v>0.58856421356421351</v>
      </c>
      <c r="I28" s="849">
        <v>251</v>
      </c>
      <c r="J28" s="849">
        <v>22</v>
      </c>
      <c r="K28" s="849">
        <v>5544</v>
      </c>
      <c r="L28" s="849">
        <v>1</v>
      </c>
      <c r="M28" s="849">
        <v>252</v>
      </c>
      <c r="N28" s="849">
        <v>19</v>
      </c>
      <c r="O28" s="849">
        <v>4826</v>
      </c>
      <c r="P28" s="837">
        <v>0.87049062049062054</v>
      </c>
      <c r="Q28" s="850">
        <v>254</v>
      </c>
    </row>
    <row r="29" spans="1:17" ht="14.4" customHeight="1" x14ac:dyDescent="0.3">
      <c r="A29" s="831" t="s">
        <v>5127</v>
      </c>
      <c r="B29" s="832" t="s">
        <v>4950</v>
      </c>
      <c r="C29" s="832" t="s">
        <v>4932</v>
      </c>
      <c r="D29" s="832" t="s">
        <v>5002</v>
      </c>
      <c r="E29" s="832" t="s">
        <v>5003</v>
      </c>
      <c r="F29" s="849">
        <v>17</v>
      </c>
      <c r="G29" s="849">
        <v>2142</v>
      </c>
      <c r="H29" s="849">
        <v>0.80314960629921262</v>
      </c>
      <c r="I29" s="849">
        <v>126</v>
      </c>
      <c r="J29" s="849">
        <v>21</v>
      </c>
      <c r="K29" s="849">
        <v>2667</v>
      </c>
      <c r="L29" s="849">
        <v>1</v>
      </c>
      <c r="M29" s="849">
        <v>127</v>
      </c>
      <c r="N29" s="849">
        <v>6</v>
      </c>
      <c r="O29" s="849">
        <v>756</v>
      </c>
      <c r="P29" s="837">
        <v>0.28346456692913385</v>
      </c>
      <c r="Q29" s="850">
        <v>126</v>
      </c>
    </row>
    <row r="30" spans="1:17" ht="14.4" customHeight="1" x14ac:dyDescent="0.3">
      <c r="A30" s="831" t="s">
        <v>5127</v>
      </c>
      <c r="B30" s="832" t="s">
        <v>4950</v>
      </c>
      <c r="C30" s="832" t="s">
        <v>4932</v>
      </c>
      <c r="D30" s="832" t="s">
        <v>5014</v>
      </c>
      <c r="E30" s="832" t="s">
        <v>5015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685</v>
      </c>
      <c r="P30" s="837"/>
      <c r="Q30" s="850">
        <v>685</v>
      </c>
    </row>
    <row r="31" spans="1:17" ht="14.4" customHeight="1" x14ac:dyDescent="0.3">
      <c r="A31" s="831" t="s">
        <v>5127</v>
      </c>
      <c r="B31" s="832" t="s">
        <v>4950</v>
      </c>
      <c r="C31" s="832" t="s">
        <v>4932</v>
      </c>
      <c r="D31" s="832" t="s">
        <v>5018</v>
      </c>
      <c r="E31" s="832" t="s">
        <v>5019</v>
      </c>
      <c r="F31" s="849">
        <v>3</v>
      </c>
      <c r="G31" s="849">
        <v>99.99</v>
      </c>
      <c r="H31" s="849">
        <v>0.75</v>
      </c>
      <c r="I31" s="849">
        <v>33.33</v>
      </c>
      <c r="J31" s="849">
        <v>4</v>
      </c>
      <c r="K31" s="849">
        <v>133.32</v>
      </c>
      <c r="L31" s="849">
        <v>1</v>
      </c>
      <c r="M31" s="849">
        <v>33.33</v>
      </c>
      <c r="N31" s="849"/>
      <c r="O31" s="849"/>
      <c r="P31" s="837"/>
      <c r="Q31" s="850"/>
    </row>
    <row r="32" spans="1:17" ht="14.4" customHeight="1" x14ac:dyDescent="0.3">
      <c r="A32" s="831" t="s">
        <v>5127</v>
      </c>
      <c r="B32" s="832" t="s">
        <v>4950</v>
      </c>
      <c r="C32" s="832" t="s">
        <v>4932</v>
      </c>
      <c r="D32" s="832" t="s">
        <v>4936</v>
      </c>
      <c r="E32" s="832" t="s">
        <v>4937</v>
      </c>
      <c r="F32" s="849">
        <v>3</v>
      </c>
      <c r="G32" s="849">
        <v>258</v>
      </c>
      <c r="H32" s="849">
        <v>1</v>
      </c>
      <c r="I32" s="849">
        <v>86</v>
      </c>
      <c r="J32" s="849">
        <v>3</v>
      </c>
      <c r="K32" s="849">
        <v>258</v>
      </c>
      <c r="L32" s="849">
        <v>1</v>
      </c>
      <c r="M32" s="849">
        <v>86</v>
      </c>
      <c r="N32" s="849">
        <v>8</v>
      </c>
      <c r="O32" s="849">
        <v>696</v>
      </c>
      <c r="P32" s="837">
        <v>2.6976744186046511</v>
      </c>
      <c r="Q32" s="850">
        <v>87</v>
      </c>
    </row>
    <row r="33" spans="1:17" ht="14.4" customHeight="1" x14ac:dyDescent="0.3">
      <c r="A33" s="831" t="s">
        <v>5127</v>
      </c>
      <c r="B33" s="832" t="s">
        <v>4950</v>
      </c>
      <c r="C33" s="832" t="s">
        <v>4932</v>
      </c>
      <c r="D33" s="832" t="s">
        <v>5046</v>
      </c>
      <c r="E33" s="832" t="s">
        <v>5047</v>
      </c>
      <c r="F33" s="849">
        <v>1</v>
      </c>
      <c r="G33" s="849">
        <v>116</v>
      </c>
      <c r="H33" s="849"/>
      <c r="I33" s="849">
        <v>116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5127</v>
      </c>
      <c r="B34" s="832" t="s">
        <v>4950</v>
      </c>
      <c r="C34" s="832" t="s">
        <v>4932</v>
      </c>
      <c r="D34" s="832" t="s">
        <v>5050</v>
      </c>
      <c r="E34" s="832" t="s">
        <v>5051</v>
      </c>
      <c r="F34" s="849"/>
      <c r="G34" s="849"/>
      <c r="H34" s="849"/>
      <c r="I34" s="849"/>
      <c r="J34" s="849"/>
      <c r="K34" s="849"/>
      <c r="L34" s="849"/>
      <c r="M34" s="849"/>
      <c r="N34" s="849">
        <v>2</v>
      </c>
      <c r="O34" s="849">
        <v>752</v>
      </c>
      <c r="P34" s="837"/>
      <c r="Q34" s="850">
        <v>376</v>
      </c>
    </row>
    <row r="35" spans="1:17" ht="14.4" customHeight="1" x14ac:dyDescent="0.3">
      <c r="A35" s="831" t="s">
        <v>5127</v>
      </c>
      <c r="B35" s="832" t="s">
        <v>4950</v>
      </c>
      <c r="C35" s="832" t="s">
        <v>4932</v>
      </c>
      <c r="D35" s="832" t="s">
        <v>5054</v>
      </c>
      <c r="E35" s="832" t="s">
        <v>5055</v>
      </c>
      <c r="F35" s="849">
        <v>3</v>
      </c>
      <c r="G35" s="849">
        <v>3924</v>
      </c>
      <c r="H35" s="849">
        <v>0.99847328244274813</v>
      </c>
      <c r="I35" s="849">
        <v>1308</v>
      </c>
      <c r="J35" s="849">
        <v>3</v>
      </c>
      <c r="K35" s="849">
        <v>3930</v>
      </c>
      <c r="L35" s="849">
        <v>1</v>
      </c>
      <c r="M35" s="849">
        <v>1310</v>
      </c>
      <c r="N35" s="849">
        <v>3</v>
      </c>
      <c r="O35" s="849">
        <v>3948</v>
      </c>
      <c r="P35" s="837">
        <v>1.0045801526717557</v>
      </c>
      <c r="Q35" s="850">
        <v>1316</v>
      </c>
    </row>
    <row r="36" spans="1:17" ht="14.4" customHeight="1" x14ac:dyDescent="0.3">
      <c r="A36" s="831" t="s">
        <v>5127</v>
      </c>
      <c r="B36" s="832" t="s">
        <v>4950</v>
      </c>
      <c r="C36" s="832" t="s">
        <v>4932</v>
      </c>
      <c r="D36" s="832" t="s">
        <v>5056</v>
      </c>
      <c r="E36" s="832" t="s">
        <v>5057</v>
      </c>
      <c r="F36" s="849">
        <v>1</v>
      </c>
      <c r="G36" s="849">
        <v>390</v>
      </c>
      <c r="H36" s="849"/>
      <c r="I36" s="849">
        <v>390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5127</v>
      </c>
      <c r="B37" s="832" t="s">
        <v>4950</v>
      </c>
      <c r="C37" s="832" t="s">
        <v>4932</v>
      </c>
      <c r="D37" s="832" t="s">
        <v>5064</v>
      </c>
      <c r="E37" s="832" t="s">
        <v>5065</v>
      </c>
      <c r="F37" s="849"/>
      <c r="G37" s="849"/>
      <c r="H37" s="849"/>
      <c r="I37" s="849"/>
      <c r="J37" s="849"/>
      <c r="K37" s="849"/>
      <c r="L37" s="849"/>
      <c r="M37" s="849"/>
      <c r="N37" s="849">
        <v>2</v>
      </c>
      <c r="O37" s="849">
        <v>364</v>
      </c>
      <c r="P37" s="837"/>
      <c r="Q37" s="850">
        <v>182</v>
      </c>
    </row>
    <row r="38" spans="1:17" ht="14.4" customHeight="1" x14ac:dyDescent="0.3">
      <c r="A38" s="831" t="s">
        <v>574</v>
      </c>
      <c r="B38" s="832" t="s">
        <v>4950</v>
      </c>
      <c r="C38" s="832" t="s">
        <v>4967</v>
      </c>
      <c r="D38" s="832" t="s">
        <v>4968</v>
      </c>
      <c r="E38" s="832" t="s">
        <v>4969</v>
      </c>
      <c r="F38" s="849">
        <v>1</v>
      </c>
      <c r="G38" s="849">
        <v>162.80000000000001</v>
      </c>
      <c r="H38" s="849">
        <v>0.5</v>
      </c>
      <c r="I38" s="849">
        <v>162.80000000000001</v>
      </c>
      <c r="J38" s="849">
        <v>2</v>
      </c>
      <c r="K38" s="849">
        <v>325.60000000000002</v>
      </c>
      <c r="L38" s="849">
        <v>1</v>
      </c>
      <c r="M38" s="849">
        <v>162.80000000000001</v>
      </c>
      <c r="N38" s="849"/>
      <c r="O38" s="849"/>
      <c r="P38" s="837"/>
      <c r="Q38" s="850"/>
    </row>
    <row r="39" spans="1:17" ht="14.4" customHeight="1" x14ac:dyDescent="0.3">
      <c r="A39" s="831" t="s">
        <v>574</v>
      </c>
      <c r="B39" s="832" t="s">
        <v>4950</v>
      </c>
      <c r="C39" s="832" t="s">
        <v>4967</v>
      </c>
      <c r="D39" s="832" t="s">
        <v>5128</v>
      </c>
      <c r="E39" s="832" t="s">
        <v>5129</v>
      </c>
      <c r="F39" s="849">
        <v>1</v>
      </c>
      <c r="G39" s="849">
        <v>1406.35</v>
      </c>
      <c r="H39" s="849"/>
      <c r="I39" s="849">
        <v>1406.35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574</v>
      </c>
      <c r="B40" s="832" t="s">
        <v>4950</v>
      </c>
      <c r="C40" s="832" t="s">
        <v>4967</v>
      </c>
      <c r="D40" s="832" t="s">
        <v>5130</v>
      </c>
      <c r="E40" s="832" t="s">
        <v>5131</v>
      </c>
      <c r="F40" s="849">
        <v>1</v>
      </c>
      <c r="G40" s="849">
        <v>1130.57</v>
      </c>
      <c r="H40" s="849"/>
      <c r="I40" s="849">
        <v>1130.57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574</v>
      </c>
      <c r="B41" s="832" t="s">
        <v>4950</v>
      </c>
      <c r="C41" s="832" t="s">
        <v>4967</v>
      </c>
      <c r="D41" s="832" t="s">
        <v>5132</v>
      </c>
      <c r="E41" s="832" t="s">
        <v>5133</v>
      </c>
      <c r="F41" s="849">
        <v>1</v>
      </c>
      <c r="G41" s="849">
        <v>261.79000000000002</v>
      </c>
      <c r="H41" s="849"/>
      <c r="I41" s="849">
        <v>261.79000000000002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574</v>
      </c>
      <c r="B42" s="832" t="s">
        <v>4950</v>
      </c>
      <c r="C42" s="832" t="s">
        <v>4932</v>
      </c>
      <c r="D42" s="832" t="s">
        <v>4947</v>
      </c>
      <c r="E42" s="832" t="s">
        <v>4948</v>
      </c>
      <c r="F42" s="849">
        <v>20</v>
      </c>
      <c r="G42" s="849">
        <v>740</v>
      </c>
      <c r="H42" s="849">
        <v>0.16393442622950818</v>
      </c>
      <c r="I42" s="849">
        <v>37</v>
      </c>
      <c r="J42" s="849">
        <v>122</v>
      </c>
      <c r="K42" s="849">
        <v>4514</v>
      </c>
      <c r="L42" s="849">
        <v>1</v>
      </c>
      <c r="M42" s="849">
        <v>37</v>
      </c>
      <c r="N42" s="849">
        <v>189</v>
      </c>
      <c r="O42" s="849">
        <v>7182</v>
      </c>
      <c r="P42" s="837">
        <v>1.5910500664599025</v>
      </c>
      <c r="Q42" s="850">
        <v>38</v>
      </c>
    </row>
    <row r="43" spans="1:17" ht="14.4" customHeight="1" x14ac:dyDescent="0.3">
      <c r="A43" s="831" t="s">
        <v>574</v>
      </c>
      <c r="B43" s="832" t="s">
        <v>4950</v>
      </c>
      <c r="C43" s="832" t="s">
        <v>4932</v>
      </c>
      <c r="D43" s="832" t="s">
        <v>4988</v>
      </c>
      <c r="E43" s="832" t="s">
        <v>4989</v>
      </c>
      <c r="F43" s="849">
        <v>230</v>
      </c>
      <c r="G43" s="849">
        <v>1150</v>
      </c>
      <c r="H43" s="849">
        <v>0.93117408906882593</v>
      </c>
      <c r="I43" s="849">
        <v>5</v>
      </c>
      <c r="J43" s="849">
        <v>247</v>
      </c>
      <c r="K43" s="849">
        <v>1235</v>
      </c>
      <c r="L43" s="849">
        <v>1</v>
      </c>
      <c r="M43" s="849">
        <v>5</v>
      </c>
      <c r="N43" s="849">
        <v>256</v>
      </c>
      <c r="O43" s="849">
        <v>1280</v>
      </c>
      <c r="P43" s="837">
        <v>1.0364372469635628</v>
      </c>
      <c r="Q43" s="850">
        <v>5</v>
      </c>
    </row>
    <row r="44" spans="1:17" ht="14.4" customHeight="1" x14ac:dyDescent="0.3">
      <c r="A44" s="831" t="s">
        <v>574</v>
      </c>
      <c r="B44" s="832" t="s">
        <v>4950</v>
      </c>
      <c r="C44" s="832" t="s">
        <v>4932</v>
      </c>
      <c r="D44" s="832" t="s">
        <v>4992</v>
      </c>
      <c r="E44" s="832" t="s">
        <v>4993</v>
      </c>
      <c r="F44" s="849"/>
      <c r="G44" s="849"/>
      <c r="H44" s="849"/>
      <c r="I44" s="849"/>
      <c r="J44" s="849">
        <v>7</v>
      </c>
      <c r="K44" s="849">
        <v>616</v>
      </c>
      <c r="L44" s="849">
        <v>1</v>
      </c>
      <c r="M44" s="849">
        <v>88</v>
      </c>
      <c r="N44" s="849"/>
      <c r="O44" s="849"/>
      <c r="P44" s="837"/>
      <c r="Q44" s="850"/>
    </row>
    <row r="45" spans="1:17" ht="14.4" customHeight="1" x14ac:dyDescent="0.3">
      <c r="A45" s="831" t="s">
        <v>574</v>
      </c>
      <c r="B45" s="832" t="s">
        <v>4950</v>
      </c>
      <c r="C45" s="832" t="s">
        <v>4932</v>
      </c>
      <c r="D45" s="832" t="s">
        <v>4994</v>
      </c>
      <c r="E45" s="832" t="s">
        <v>4995</v>
      </c>
      <c r="F45" s="849">
        <v>13</v>
      </c>
      <c r="G45" s="849">
        <v>8190</v>
      </c>
      <c r="H45" s="849">
        <v>0.44756544073446636</v>
      </c>
      <c r="I45" s="849">
        <v>630</v>
      </c>
      <c r="J45" s="849">
        <v>29</v>
      </c>
      <c r="K45" s="849">
        <v>18299</v>
      </c>
      <c r="L45" s="849">
        <v>1</v>
      </c>
      <c r="M45" s="849">
        <v>631</v>
      </c>
      <c r="N45" s="849"/>
      <c r="O45" s="849"/>
      <c r="P45" s="837"/>
      <c r="Q45" s="850"/>
    </row>
    <row r="46" spans="1:17" ht="14.4" customHeight="1" x14ac:dyDescent="0.3">
      <c r="A46" s="831" t="s">
        <v>574</v>
      </c>
      <c r="B46" s="832" t="s">
        <v>4950</v>
      </c>
      <c r="C46" s="832" t="s">
        <v>4932</v>
      </c>
      <c r="D46" s="832" t="s">
        <v>4996</v>
      </c>
      <c r="E46" s="832" t="s">
        <v>4997</v>
      </c>
      <c r="F46" s="849">
        <v>10</v>
      </c>
      <c r="G46" s="849">
        <v>3920</v>
      </c>
      <c r="H46" s="849">
        <v>0.5867385121987726</v>
      </c>
      <c r="I46" s="849">
        <v>392</v>
      </c>
      <c r="J46" s="849">
        <v>17</v>
      </c>
      <c r="K46" s="849">
        <v>6681</v>
      </c>
      <c r="L46" s="849">
        <v>1</v>
      </c>
      <c r="M46" s="849">
        <v>393</v>
      </c>
      <c r="N46" s="849"/>
      <c r="O46" s="849"/>
      <c r="P46" s="837"/>
      <c r="Q46" s="850"/>
    </row>
    <row r="47" spans="1:17" ht="14.4" customHeight="1" x14ac:dyDescent="0.3">
      <c r="A47" s="831" t="s">
        <v>574</v>
      </c>
      <c r="B47" s="832" t="s">
        <v>4950</v>
      </c>
      <c r="C47" s="832" t="s">
        <v>4932</v>
      </c>
      <c r="D47" s="832" t="s">
        <v>4998</v>
      </c>
      <c r="E47" s="832" t="s">
        <v>4999</v>
      </c>
      <c r="F47" s="849">
        <v>67</v>
      </c>
      <c r="G47" s="849">
        <v>2613</v>
      </c>
      <c r="H47" s="849">
        <v>1.1551724137931034</v>
      </c>
      <c r="I47" s="849">
        <v>39</v>
      </c>
      <c r="J47" s="849">
        <v>58</v>
      </c>
      <c r="K47" s="849">
        <v>2262</v>
      </c>
      <c r="L47" s="849">
        <v>1</v>
      </c>
      <c r="M47" s="849">
        <v>39</v>
      </c>
      <c r="N47" s="849">
        <v>1</v>
      </c>
      <c r="O47" s="849">
        <v>39</v>
      </c>
      <c r="P47" s="837">
        <v>1.7241379310344827E-2</v>
      </c>
      <c r="Q47" s="850">
        <v>39</v>
      </c>
    </row>
    <row r="48" spans="1:17" ht="14.4" customHeight="1" x14ac:dyDescent="0.3">
      <c r="A48" s="831" t="s">
        <v>574</v>
      </c>
      <c r="B48" s="832" t="s">
        <v>4950</v>
      </c>
      <c r="C48" s="832" t="s">
        <v>4932</v>
      </c>
      <c r="D48" s="832" t="s">
        <v>5084</v>
      </c>
      <c r="E48" s="832" t="s">
        <v>5085</v>
      </c>
      <c r="F48" s="849">
        <v>4</v>
      </c>
      <c r="G48" s="849">
        <v>70844</v>
      </c>
      <c r="H48" s="849">
        <v>3.9995483543160391</v>
      </c>
      <c r="I48" s="849">
        <v>17711</v>
      </c>
      <c r="J48" s="849">
        <v>1</v>
      </c>
      <c r="K48" s="849">
        <v>17713</v>
      </c>
      <c r="L48" s="849">
        <v>1</v>
      </c>
      <c r="M48" s="849">
        <v>17713</v>
      </c>
      <c r="N48" s="849"/>
      <c r="O48" s="849"/>
      <c r="P48" s="837"/>
      <c r="Q48" s="850"/>
    </row>
    <row r="49" spans="1:17" ht="14.4" customHeight="1" x14ac:dyDescent="0.3">
      <c r="A49" s="831" t="s">
        <v>574</v>
      </c>
      <c r="B49" s="832" t="s">
        <v>4950</v>
      </c>
      <c r="C49" s="832" t="s">
        <v>4932</v>
      </c>
      <c r="D49" s="832" t="s">
        <v>5086</v>
      </c>
      <c r="E49" s="832" t="s">
        <v>5087</v>
      </c>
      <c r="F49" s="849">
        <v>1</v>
      </c>
      <c r="G49" s="849">
        <v>1701</v>
      </c>
      <c r="H49" s="849">
        <v>0.99941245593419503</v>
      </c>
      <c r="I49" s="849">
        <v>1701</v>
      </c>
      <c r="J49" s="849">
        <v>1</v>
      </c>
      <c r="K49" s="849">
        <v>1702</v>
      </c>
      <c r="L49" s="849">
        <v>1</v>
      </c>
      <c r="M49" s="849">
        <v>1702</v>
      </c>
      <c r="N49" s="849"/>
      <c r="O49" s="849"/>
      <c r="P49" s="837"/>
      <c r="Q49" s="850"/>
    </row>
    <row r="50" spans="1:17" ht="14.4" customHeight="1" x14ac:dyDescent="0.3">
      <c r="A50" s="831" t="s">
        <v>574</v>
      </c>
      <c r="B50" s="832" t="s">
        <v>4950</v>
      </c>
      <c r="C50" s="832" t="s">
        <v>4932</v>
      </c>
      <c r="D50" s="832" t="s">
        <v>5134</v>
      </c>
      <c r="E50" s="832" t="s">
        <v>5135</v>
      </c>
      <c r="F50" s="849">
        <v>3</v>
      </c>
      <c r="G50" s="849">
        <v>2127</v>
      </c>
      <c r="H50" s="849">
        <v>1.4978873239436619</v>
      </c>
      <c r="I50" s="849">
        <v>709</v>
      </c>
      <c r="J50" s="849">
        <v>2</v>
      </c>
      <c r="K50" s="849">
        <v>1420</v>
      </c>
      <c r="L50" s="849">
        <v>1</v>
      </c>
      <c r="M50" s="849">
        <v>710</v>
      </c>
      <c r="N50" s="849"/>
      <c r="O50" s="849"/>
      <c r="P50" s="837"/>
      <c r="Q50" s="850"/>
    </row>
    <row r="51" spans="1:17" ht="14.4" customHeight="1" x14ac:dyDescent="0.3">
      <c r="A51" s="831" t="s">
        <v>574</v>
      </c>
      <c r="B51" s="832" t="s">
        <v>4950</v>
      </c>
      <c r="C51" s="832" t="s">
        <v>4932</v>
      </c>
      <c r="D51" s="832" t="s">
        <v>5000</v>
      </c>
      <c r="E51" s="832" t="s">
        <v>5001</v>
      </c>
      <c r="F51" s="849">
        <v>3</v>
      </c>
      <c r="G51" s="849">
        <v>13326</v>
      </c>
      <c r="H51" s="849">
        <v>0.75</v>
      </c>
      <c r="I51" s="849">
        <v>4442</v>
      </c>
      <c r="J51" s="849">
        <v>4</v>
      </c>
      <c r="K51" s="849">
        <v>17768</v>
      </c>
      <c r="L51" s="849">
        <v>1</v>
      </c>
      <c r="M51" s="849">
        <v>4442</v>
      </c>
      <c r="N51" s="849"/>
      <c r="O51" s="849"/>
      <c r="P51" s="837"/>
      <c r="Q51" s="850"/>
    </row>
    <row r="52" spans="1:17" ht="14.4" customHeight="1" x14ac:dyDescent="0.3">
      <c r="A52" s="831" t="s">
        <v>574</v>
      </c>
      <c r="B52" s="832" t="s">
        <v>4950</v>
      </c>
      <c r="C52" s="832" t="s">
        <v>4932</v>
      </c>
      <c r="D52" s="832" t="s">
        <v>5088</v>
      </c>
      <c r="E52" s="832" t="s">
        <v>5089</v>
      </c>
      <c r="F52" s="849">
        <v>1</v>
      </c>
      <c r="G52" s="849">
        <v>719</v>
      </c>
      <c r="H52" s="849"/>
      <c r="I52" s="849">
        <v>719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574</v>
      </c>
      <c r="B53" s="832" t="s">
        <v>4950</v>
      </c>
      <c r="C53" s="832" t="s">
        <v>4932</v>
      </c>
      <c r="D53" s="832" t="s">
        <v>4933</v>
      </c>
      <c r="E53" s="832" t="s">
        <v>4934</v>
      </c>
      <c r="F53" s="849">
        <v>1</v>
      </c>
      <c r="G53" s="849">
        <v>251</v>
      </c>
      <c r="H53" s="849">
        <v>6.6402116402116407E-2</v>
      </c>
      <c r="I53" s="849">
        <v>251</v>
      </c>
      <c r="J53" s="849">
        <v>15</v>
      </c>
      <c r="K53" s="849">
        <v>3780</v>
      </c>
      <c r="L53" s="849">
        <v>1</v>
      </c>
      <c r="M53" s="849">
        <v>252</v>
      </c>
      <c r="N53" s="849">
        <v>7</v>
      </c>
      <c r="O53" s="849">
        <v>1778</v>
      </c>
      <c r="P53" s="837">
        <v>0.47037037037037038</v>
      </c>
      <c r="Q53" s="850">
        <v>254</v>
      </c>
    </row>
    <row r="54" spans="1:17" ht="14.4" customHeight="1" x14ac:dyDescent="0.3">
      <c r="A54" s="831" t="s">
        <v>574</v>
      </c>
      <c r="B54" s="832" t="s">
        <v>4950</v>
      </c>
      <c r="C54" s="832" t="s">
        <v>4932</v>
      </c>
      <c r="D54" s="832" t="s">
        <v>5002</v>
      </c>
      <c r="E54" s="832" t="s">
        <v>5003</v>
      </c>
      <c r="F54" s="849">
        <v>6</v>
      </c>
      <c r="G54" s="849">
        <v>756</v>
      </c>
      <c r="H54" s="849">
        <v>0.66141732283464572</v>
      </c>
      <c r="I54" s="849">
        <v>126</v>
      </c>
      <c r="J54" s="849">
        <v>9</v>
      </c>
      <c r="K54" s="849">
        <v>1143</v>
      </c>
      <c r="L54" s="849">
        <v>1</v>
      </c>
      <c r="M54" s="849">
        <v>127</v>
      </c>
      <c r="N54" s="849">
        <v>8</v>
      </c>
      <c r="O54" s="849">
        <v>1008</v>
      </c>
      <c r="P54" s="837">
        <v>0.88188976377952755</v>
      </c>
      <c r="Q54" s="850">
        <v>126</v>
      </c>
    </row>
    <row r="55" spans="1:17" ht="14.4" customHeight="1" x14ac:dyDescent="0.3">
      <c r="A55" s="831" t="s">
        <v>574</v>
      </c>
      <c r="B55" s="832" t="s">
        <v>4950</v>
      </c>
      <c r="C55" s="832" t="s">
        <v>4932</v>
      </c>
      <c r="D55" s="832" t="s">
        <v>5006</v>
      </c>
      <c r="E55" s="832" t="s">
        <v>5007</v>
      </c>
      <c r="F55" s="849"/>
      <c r="G55" s="849"/>
      <c r="H55" s="849"/>
      <c r="I55" s="849"/>
      <c r="J55" s="849">
        <v>14</v>
      </c>
      <c r="K55" s="849">
        <v>2744</v>
      </c>
      <c r="L55" s="849">
        <v>1</v>
      </c>
      <c r="M55" s="849">
        <v>196</v>
      </c>
      <c r="N55" s="849">
        <v>9</v>
      </c>
      <c r="O55" s="849">
        <v>1773</v>
      </c>
      <c r="P55" s="837">
        <v>0.6461370262390671</v>
      </c>
      <c r="Q55" s="850">
        <v>197</v>
      </c>
    </row>
    <row r="56" spans="1:17" ht="14.4" customHeight="1" x14ac:dyDescent="0.3">
      <c r="A56" s="831" t="s">
        <v>574</v>
      </c>
      <c r="B56" s="832" t="s">
        <v>4950</v>
      </c>
      <c r="C56" s="832" t="s">
        <v>4932</v>
      </c>
      <c r="D56" s="832" t="s">
        <v>5014</v>
      </c>
      <c r="E56" s="832" t="s">
        <v>5015</v>
      </c>
      <c r="F56" s="849">
        <v>1</v>
      </c>
      <c r="G56" s="849">
        <v>679</v>
      </c>
      <c r="H56" s="849">
        <v>0.99852941176470589</v>
      </c>
      <c r="I56" s="849">
        <v>679</v>
      </c>
      <c r="J56" s="849">
        <v>1</v>
      </c>
      <c r="K56" s="849">
        <v>680</v>
      </c>
      <c r="L56" s="849">
        <v>1</v>
      </c>
      <c r="M56" s="849">
        <v>680</v>
      </c>
      <c r="N56" s="849"/>
      <c r="O56" s="849"/>
      <c r="P56" s="837"/>
      <c r="Q56" s="850"/>
    </row>
    <row r="57" spans="1:17" ht="14.4" customHeight="1" x14ac:dyDescent="0.3">
      <c r="A57" s="831" t="s">
        <v>574</v>
      </c>
      <c r="B57" s="832" t="s">
        <v>4950</v>
      </c>
      <c r="C57" s="832" t="s">
        <v>4932</v>
      </c>
      <c r="D57" s="832" t="s">
        <v>5020</v>
      </c>
      <c r="E57" s="832" t="s">
        <v>5021</v>
      </c>
      <c r="F57" s="849">
        <v>12</v>
      </c>
      <c r="G57" s="849">
        <v>11760</v>
      </c>
      <c r="H57" s="849">
        <v>1.7107942973523422</v>
      </c>
      <c r="I57" s="849">
        <v>980</v>
      </c>
      <c r="J57" s="849">
        <v>7</v>
      </c>
      <c r="K57" s="849">
        <v>6874</v>
      </c>
      <c r="L57" s="849">
        <v>1</v>
      </c>
      <c r="M57" s="849">
        <v>982</v>
      </c>
      <c r="N57" s="849"/>
      <c r="O57" s="849"/>
      <c r="P57" s="837"/>
      <c r="Q57" s="850"/>
    </row>
    <row r="58" spans="1:17" ht="14.4" customHeight="1" x14ac:dyDescent="0.3">
      <c r="A58" s="831" t="s">
        <v>574</v>
      </c>
      <c r="B58" s="832" t="s">
        <v>4950</v>
      </c>
      <c r="C58" s="832" t="s">
        <v>4932</v>
      </c>
      <c r="D58" s="832" t="s">
        <v>5022</v>
      </c>
      <c r="E58" s="832" t="s">
        <v>5023</v>
      </c>
      <c r="F58" s="849">
        <v>12</v>
      </c>
      <c r="G58" s="849">
        <v>2064</v>
      </c>
      <c r="H58" s="849">
        <v>1.5</v>
      </c>
      <c r="I58" s="849">
        <v>172</v>
      </c>
      <c r="J58" s="849">
        <v>8</v>
      </c>
      <c r="K58" s="849">
        <v>1376</v>
      </c>
      <c r="L58" s="849">
        <v>1</v>
      </c>
      <c r="M58" s="849">
        <v>172</v>
      </c>
      <c r="N58" s="849">
        <v>1</v>
      </c>
      <c r="O58" s="849">
        <v>175</v>
      </c>
      <c r="P58" s="837">
        <v>0.12718023255813954</v>
      </c>
      <c r="Q58" s="850">
        <v>175</v>
      </c>
    </row>
    <row r="59" spans="1:17" ht="14.4" customHeight="1" x14ac:dyDescent="0.3">
      <c r="A59" s="831" t="s">
        <v>574</v>
      </c>
      <c r="B59" s="832" t="s">
        <v>4950</v>
      </c>
      <c r="C59" s="832" t="s">
        <v>4932</v>
      </c>
      <c r="D59" s="832" t="s">
        <v>4936</v>
      </c>
      <c r="E59" s="832" t="s">
        <v>4937</v>
      </c>
      <c r="F59" s="849">
        <v>1</v>
      </c>
      <c r="G59" s="849">
        <v>86</v>
      </c>
      <c r="H59" s="849">
        <v>0.33333333333333331</v>
      </c>
      <c r="I59" s="849">
        <v>86</v>
      </c>
      <c r="J59" s="849">
        <v>3</v>
      </c>
      <c r="K59" s="849">
        <v>258</v>
      </c>
      <c r="L59" s="849">
        <v>1</v>
      </c>
      <c r="M59" s="849">
        <v>86</v>
      </c>
      <c r="N59" s="849">
        <v>2</v>
      </c>
      <c r="O59" s="849">
        <v>174</v>
      </c>
      <c r="P59" s="837">
        <v>0.67441860465116277</v>
      </c>
      <c r="Q59" s="850">
        <v>87</v>
      </c>
    </row>
    <row r="60" spans="1:17" ht="14.4" customHeight="1" x14ac:dyDescent="0.3">
      <c r="A60" s="831" t="s">
        <v>574</v>
      </c>
      <c r="B60" s="832" t="s">
        <v>4950</v>
      </c>
      <c r="C60" s="832" t="s">
        <v>4932</v>
      </c>
      <c r="D60" s="832" t="s">
        <v>5036</v>
      </c>
      <c r="E60" s="832" t="s">
        <v>5037</v>
      </c>
      <c r="F60" s="849">
        <v>4</v>
      </c>
      <c r="G60" s="849">
        <v>3012</v>
      </c>
      <c r="H60" s="849">
        <v>1.9973474801061009</v>
      </c>
      <c r="I60" s="849">
        <v>753</v>
      </c>
      <c r="J60" s="849">
        <v>2</v>
      </c>
      <c r="K60" s="849">
        <v>1508</v>
      </c>
      <c r="L60" s="849">
        <v>1</v>
      </c>
      <c r="M60" s="849">
        <v>754</v>
      </c>
      <c r="N60" s="849">
        <v>1</v>
      </c>
      <c r="O60" s="849">
        <v>757</v>
      </c>
      <c r="P60" s="837">
        <v>0.50198938992042441</v>
      </c>
      <c r="Q60" s="850">
        <v>757</v>
      </c>
    </row>
    <row r="61" spans="1:17" ht="14.4" customHeight="1" x14ac:dyDescent="0.3">
      <c r="A61" s="831" t="s">
        <v>574</v>
      </c>
      <c r="B61" s="832" t="s">
        <v>4950</v>
      </c>
      <c r="C61" s="832" t="s">
        <v>4932</v>
      </c>
      <c r="D61" s="832" t="s">
        <v>5038</v>
      </c>
      <c r="E61" s="832" t="s">
        <v>5039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1069</v>
      </c>
      <c r="P61" s="837"/>
      <c r="Q61" s="850">
        <v>1069</v>
      </c>
    </row>
    <row r="62" spans="1:17" ht="14.4" customHeight="1" x14ac:dyDescent="0.3">
      <c r="A62" s="831" t="s">
        <v>574</v>
      </c>
      <c r="B62" s="832" t="s">
        <v>4950</v>
      </c>
      <c r="C62" s="832" t="s">
        <v>4932</v>
      </c>
      <c r="D62" s="832" t="s">
        <v>5042</v>
      </c>
      <c r="E62" s="832" t="s">
        <v>5043</v>
      </c>
      <c r="F62" s="849"/>
      <c r="G62" s="849"/>
      <c r="H62" s="849"/>
      <c r="I62" s="849"/>
      <c r="J62" s="849"/>
      <c r="K62" s="849"/>
      <c r="L62" s="849"/>
      <c r="M62" s="849"/>
      <c r="N62" s="849">
        <v>8</v>
      </c>
      <c r="O62" s="849">
        <v>3008</v>
      </c>
      <c r="P62" s="837"/>
      <c r="Q62" s="850">
        <v>376</v>
      </c>
    </row>
    <row r="63" spans="1:17" ht="14.4" customHeight="1" x14ac:dyDescent="0.3">
      <c r="A63" s="831" t="s">
        <v>574</v>
      </c>
      <c r="B63" s="832" t="s">
        <v>4950</v>
      </c>
      <c r="C63" s="832" t="s">
        <v>4932</v>
      </c>
      <c r="D63" s="832" t="s">
        <v>5046</v>
      </c>
      <c r="E63" s="832" t="s">
        <v>5047</v>
      </c>
      <c r="F63" s="849">
        <v>3</v>
      </c>
      <c r="G63" s="849">
        <v>348</v>
      </c>
      <c r="H63" s="849">
        <v>0.15</v>
      </c>
      <c r="I63" s="849">
        <v>116</v>
      </c>
      <c r="J63" s="849">
        <v>20</v>
      </c>
      <c r="K63" s="849">
        <v>2320</v>
      </c>
      <c r="L63" s="849">
        <v>1</v>
      </c>
      <c r="M63" s="849">
        <v>116</v>
      </c>
      <c r="N63" s="849">
        <v>14</v>
      </c>
      <c r="O63" s="849">
        <v>1624</v>
      </c>
      <c r="P63" s="837">
        <v>0.7</v>
      </c>
      <c r="Q63" s="850">
        <v>116</v>
      </c>
    </row>
    <row r="64" spans="1:17" ht="14.4" customHeight="1" x14ac:dyDescent="0.3">
      <c r="A64" s="831" t="s">
        <v>574</v>
      </c>
      <c r="B64" s="832" t="s">
        <v>4950</v>
      </c>
      <c r="C64" s="832" t="s">
        <v>4932</v>
      </c>
      <c r="D64" s="832" t="s">
        <v>5050</v>
      </c>
      <c r="E64" s="832" t="s">
        <v>5051</v>
      </c>
      <c r="F64" s="849"/>
      <c r="G64" s="849"/>
      <c r="H64" s="849"/>
      <c r="I64" s="849"/>
      <c r="J64" s="849">
        <v>3</v>
      </c>
      <c r="K64" s="849">
        <v>1125</v>
      </c>
      <c r="L64" s="849">
        <v>1</v>
      </c>
      <c r="M64" s="849">
        <v>375</v>
      </c>
      <c r="N64" s="849">
        <v>1</v>
      </c>
      <c r="O64" s="849">
        <v>376</v>
      </c>
      <c r="P64" s="837">
        <v>0.3342222222222222</v>
      </c>
      <c r="Q64" s="850">
        <v>376</v>
      </c>
    </row>
    <row r="65" spans="1:17" ht="14.4" customHeight="1" x14ac:dyDescent="0.3">
      <c r="A65" s="831" t="s">
        <v>574</v>
      </c>
      <c r="B65" s="832" t="s">
        <v>4950</v>
      </c>
      <c r="C65" s="832" t="s">
        <v>4932</v>
      </c>
      <c r="D65" s="832" t="s">
        <v>5070</v>
      </c>
      <c r="E65" s="832" t="s">
        <v>5071</v>
      </c>
      <c r="F65" s="849">
        <v>1</v>
      </c>
      <c r="G65" s="849">
        <v>200</v>
      </c>
      <c r="H65" s="849">
        <v>0.49751243781094528</v>
      </c>
      <c r="I65" s="849">
        <v>200</v>
      </c>
      <c r="J65" s="849">
        <v>2</v>
      </c>
      <c r="K65" s="849">
        <v>402</v>
      </c>
      <c r="L65" s="849">
        <v>1</v>
      </c>
      <c r="M65" s="849">
        <v>201</v>
      </c>
      <c r="N65" s="849">
        <v>1</v>
      </c>
      <c r="O65" s="849">
        <v>202</v>
      </c>
      <c r="P65" s="837">
        <v>0.50248756218905477</v>
      </c>
      <c r="Q65" s="850">
        <v>202</v>
      </c>
    </row>
    <row r="66" spans="1:17" ht="14.4" customHeight="1" x14ac:dyDescent="0.3">
      <c r="A66" s="831" t="s">
        <v>574</v>
      </c>
      <c r="B66" s="832" t="s">
        <v>4931</v>
      </c>
      <c r="C66" s="832" t="s">
        <v>4951</v>
      </c>
      <c r="D66" s="832" t="s">
        <v>5136</v>
      </c>
      <c r="E66" s="832" t="s">
        <v>1527</v>
      </c>
      <c r="F66" s="849">
        <v>0.8</v>
      </c>
      <c r="G66" s="849">
        <v>9035.08</v>
      </c>
      <c r="H66" s="849">
        <v>4.222730098194547</v>
      </c>
      <c r="I66" s="849">
        <v>11293.849999999999</v>
      </c>
      <c r="J66" s="849">
        <v>0.3</v>
      </c>
      <c r="K66" s="849">
        <v>2139.63</v>
      </c>
      <c r="L66" s="849">
        <v>1</v>
      </c>
      <c r="M66" s="849">
        <v>7132.1</v>
      </c>
      <c r="N66" s="849"/>
      <c r="O66" s="849"/>
      <c r="P66" s="837"/>
      <c r="Q66" s="850"/>
    </row>
    <row r="67" spans="1:17" ht="14.4" customHeight="1" x14ac:dyDescent="0.3">
      <c r="A67" s="831" t="s">
        <v>574</v>
      </c>
      <c r="B67" s="832" t="s">
        <v>4931</v>
      </c>
      <c r="C67" s="832" t="s">
        <v>4951</v>
      </c>
      <c r="D67" s="832" t="s">
        <v>5137</v>
      </c>
      <c r="E67" s="832" t="s">
        <v>5138</v>
      </c>
      <c r="F67" s="849">
        <v>34.5</v>
      </c>
      <c r="G67" s="849">
        <v>1722.55</v>
      </c>
      <c r="H67" s="849"/>
      <c r="I67" s="849">
        <v>49.928985507246374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574</v>
      </c>
      <c r="B68" s="832" t="s">
        <v>4931</v>
      </c>
      <c r="C68" s="832" t="s">
        <v>4951</v>
      </c>
      <c r="D68" s="832" t="s">
        <v>5139</v>
      </c>
      <c r="E68" s="832" t="s">
        <v>1005</v>
      </c>
      <c r="F68" s="849">
        <v>6</v>
      </c>
      <c r="G68" s="849">
        <v>27197.78</v>
      </c>
      <c r="H68" s="849">
        <v>6.3171319738003442</v>
      </c>
      <c r="I68" s="849">
        <v>4532.9633333333331</v>
      </c>
      <c r="J68" s="849">
        <v>1</v>
      </c>
      <c r="K68" s="849">
        <v>4305.3999999999996</v>
      </c>
      <c r="L68" s="849">
        <v>1</v>
      </c>
      <c r="M68" s="849">
        <v>4305.3999999999996</v>
      </c>
      <c r="N68" s="849">
        <v>6</v>
      </c>
      <c r="O68" s="849">
        <v>25226.27</v>
      </c>
      <c r="P68" s="837">
        <v>5.8592163329771925</v>
      </c>
      <c r="Q68" s="850">
        <v>4204.3783333333331</v>
      </c>
    </row>
    <row r="69" spans="1:17" ht="14.4" customHeight="1" x14ac:dyDescent="0.3">
      <c r="A69" s="831" t="s">
        <v>574</v>
      </c>
      <c r="B69" s="832" t="s">
        <v>4931</v>
      </c>
      <c r="C69" s="832" t="s">
        <v>4951</v>
      </c>
      <c r="D69" s="832" t="s">
        <v>5140</v>
      </c>
      <c r="E69" s="832" t="s">
        <v>2221</v>
      </c>
      <c r="F69" s="849">
        <v>60</v>
      </c>
      <c r="G69" s="849">
        <v>4804.7999999999993</v>
      </c>
      <c r="H69" s="849"/>
      <c r="I69" s="849">
        <v>80.079999999999984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574</v>
      </c>
      <c r="B70" s="832" t="s">
        <v>4931</v>
      </c>
      <c r="C70" s="832" t="s">
        <v>4951</v>
      </c>
      <c r="D70" s="832" t="s">
        <v>5141</v>
      </c>
      <c r="E70" s="832" t="s">
        <v>2221</v>
      </c>
      <c r="F70" s="849"/>
      <c r="G70" s="849"/>
      <c r="H70" s="849"/>
      <c r="I70" s="849"/>
      <c r="J70" s="849">
        <v>35</v>
      </c>
      <c r="K70" s="849">
        <v>2664.55</v>
      </c>
      <c r="L70" s="849">
        <v>1</v>
      </c>
      <c r="M70" s="849">
        <v>76.13000000000001</v>
      </c>
      <c r="N70" s="849"/>
      <c r="O70" s="849"/>
      <c r="P70" s="837"/>
      <c r="Q70" s="850"/>
    </row>
    <row r="71" spans="1:17" ht="14.4" customHeight="1" x14ac:dyDescent="0.3">
      <c r="A71" s="831" t="s">
        <v>574</v>
      </c>
      <c r="B71" s="832" t="s">
        <v>4931</v>
      </c>
      <c r="C71" s="832" t="s">
        <v>4951</v>
      </c>
      <c r="D71" s="832" t="s">
        <v>5142</v>
      </c>
      <c r="E71" s="832" t="s">
        <v>1793</v>
      </c>
      <c r="F71" s="849"/>
      <c r="G71" s="849"/>
      <c r="H71" s="849"/>
      <c r="I71" s="849"/>
      <c r="J71" s="849"/>
      <c r="K71" s="849"/>
      <c r="L71" s="849"/>
      <c r="M71" s="849"/>
      <c r="N71" s="849">
        <v>166.39999999999998</v>
      </c>
      <c r="O71" s="849">
        <v>62016.59</v>
      </c>
      <c r="P71" s="837"/>
      <c r="Q71" s="850">
        <v>372.69585336538466</v>
      </c>
    </row>
    <row r="72" spans="1:17" ht="14.4" customHeight="1" x14ac:dyDescent="0.3">
      <c r="A72" s="831" t="s">
        <v>574</v>
      </c>
      <c r="B72" s="832" t="s">
        <v>4931</v>
      </c>
      <c r="C72" s="832" t="s">
        <v>4951</v>
      </c>
      <c r="D72" s="832" t="s">
        <v>5143</v>
      </c>
      <c r="E72" s="832" t="s">
        <v>1031</v>
      </c>
      <c r="F72" s="849">
        <v>3.0000000000000004</v>
      </c>
      <c r="G72" s="849">
        <v>933.93</v>
      </c>
      <c r="H72" s="849">
        <v>0.52629710402190999</v>
      </c>
      <c r="I72" s="849">
        <v>311.30999999999995</v>
      </c>
      <c r="J72" s="849">
        <v>5.6999999999999993</v>
      </c>
      <c r="K72" s="849">
        <v>1774.5300000000002</v>
      </c>
      <c r="L72" s="849">
        <v>1</v>
      </c>
      <c r="M72" s="849">
        <v>311.32105263157899</v>
      </c>
      <c r="N72" s="849">
        <v>6.6</v>
      </c>
      <c r="O72" s="849">
        <v>2054.71</v>
      </c>
      <c r="P72" s="837">
        <v>1.1578896947360708</v>
      </c>
      <c r="Q72" s="850">
        <v>311.31969696969702</v>
      </c>
    </row>
    <row r="73" spans="1:17" ht="14.4" customHeight="1" x14ac:dyDescent="0.3">
      <c r="A73" s="831" t="s">
        <v>574</v>
      </c>
      <c r="B73" s="832" t="s">
        <v>4931</v>
      </c>
      <c r="C73" s="832" t="s">
        <v>4951</v>
      </c>
      <c r="D73" s="832" t="s">
        <v>5144</v>
      </c>
      <c r="E73" s="832" t="s">
        <v>1072</v>
      </c>
      <c r="F73" s="849">
        <v>529</v>
      </c>
      <c r="G73" s="849">
        <v>30893.600000000006</v>
      </c>
      <c r="H73" s="849">
        <v>0.92970123022847106</v>
      </c>
      <c r="I73" s="849">
        <v>58.400000000000013</v>
      </c>
      <c r="J73" s="849">
        <v>569</v>
      </c>
      <c r="K73" s="849">
        <v>33229.600000000006</v>
      </c>
      <c r="L73" s="849">
        <v>1</v>
      </c>
      <c r="M73" s="849">
        <v>58.400000000000013</v>
      </c>
      <c r="N73" s="849">
        <v>756</v>
      </c>
      <c r="O73" s="849">
        <v>30734.800000000014</v>
      </c>
      <c r="P73" s="837">
        <v>0.92492235837927661</v>
      </c>
      <c r="Q73" s="850">
        <v>40.654497354497373</v>
      </c>
    </row>
    <row r="74" spans="1:17" ht="14.4" customHeight="1" x14ac:dyDescent="0.3">
      <c r="A74" s="831" t="s">
        <v>574</v>
      </c>
      <c r="B74" s="832" t="s">
        <v>4931</v>
      </c>
      <c r="C74" s="832" t="s">
        <v>4951</v>
      </c>
      <c r="D74" s="832" t="s">
        <v>5145</v>
      </c>
      <c r="E74" s="832" t="s">
        <v>5146</v>
      </c>
      <c r="F74" s="849">
        <v>1.5899999999999999</v>
      </c>
      <c r="G74" s="849">
        <v>1100.69</v>
      </c>
      <c r="H74" s="849">
        <v>0.26065036491856231</v>
      </c>
      <c r="I74" s="849">
        <v>692.25786163522025</v>
      </c>
      <c r="J74" s="849">
        <v>6.1000000000000005</v>
      </c>
      <c r="K74" s="849">
        <v>4222.8600000000006</v>
      </c>
      <c r="L74" s="849">
        <v>1</v>
      </c>
      <c r="M74" s="849">
        <v>692.27213114754102</v>
      </c>
      <c r="N74" s="849">
        <v>4.0999999999999996</v>
      </c>
      <c r="O74" s="849">
        <v>2838.3</v>
      </c>
      <c r="P74" s="837">
        <v>0.67212742075275989</v>
      </c>
      <c r="Q74" s="850">
        <v>692.26829268292693</v>
      </c>
    </row>
    <row r="75" spans="1:17" ht="14.4" customHeight="1" x14ac:dyDescent="0.3">
      <c r="A75" s="831" t="s">
        <v>574</v>
      </c>
      <c r="B75" s="832" t="s">
        <v>4931</v>
      </c>
      <c r="C75" s="832" t="s">
        <v>4951</v>
      </c>
      <c r="D75" s="832" t="s">
        <v>5147</v>
      </c>
      <c r="E75" s="832" t="s">
        <v>1754</v>
      </c>
      <c r="F75" s="849">
        <v>30.100000000000005</v>
      </c>
      <c r="G75" s="849">
        <v>361603.33999999997</v>
      </c>
      <c r="H75" s="849">
        <v>1.5842105263157895</v>
      </c>
      <c r="I75" s="849">
        <v>12013.399999999998</v>
      </c>
      <c r="J75" s="849">
        <v>19</v>
      </c>
      <c r="K75" s="849">
        <v>228254.59999999998</v>
      </c>
      <c r="L75" s="849">
        <v>1</v>
      </c>
      <c r="M75" s="849">
        <v>12013.4</v>
      </c>
      <c r="N75" s="849">
        <v>20.2</v>
      </c>
      <c r="O75" s="849">
        <v>62053.920000000006</v>
      </c>
      <c r="P75" s="837">
        <v>0.27186273573457015</v>
      </c>
      <c r="Q75" s="850">
        <v>3071.9762376237627</v>
      </c>
    </row>
    <row r="76" spans="1:17" ht="14.4" customHeight="1" x14ac:dyDescent="0.3">
      <c r="A76" s="831" t="s">
        <v>574</v>
      </c>
      <c r="B76" s="832" t="s">
        <v>4931</v>
      </c>
      <c r="C76" s="832" t="s">
        <v>4951</v>
      </c>
      <c r="D76" s="832" t="s">
        <v>5148</v>
      </c>
      <c r="E76" s="832" t="s">
        <v>5149</v>
      </c>
      <c r="F76" s="849">
        <v>28.500000000000004</v>
      </c>
      <c r="G76" s="849">
        <v>11018.11</v>
      </c>
      <c r="H76" s="849">
        <v>2.6146812721585979</v>
      </c>
      <c r="I76" s="849">
        <v>386.60035087719297</v>
      </c>
      <c r="J76" s="849">
        <v>10.899999999999999</v>
      </c>
      <c r="K76" s="849">
        <v>4213.9399999999996</v>
      </c>
      <c r="L76" s="849">
        <v>1</v>
      </c>
      <c r="M76" s="849">
        <v>386.6</v>
      </c>
      <c r="N76" s="849"/>
      <c r="O76" s="849"/>
      <c r="P76" s="837"/>
      <c r="Q76" s="850"/>
    </row>
    <row r="77" spans="1:17" ht="14.4" customHeight="1" x14ac:dyDescent="0.3">
      <c r="A77" s="831" t="s">
        <v>574</v>
      </c>
      <c r="B77" s="832" t="s">
        <v>4931</v>
      </c>
      <c r="C77" s="832" t="s">
        <v>4951</v>
      </c>
      <c r="D77" s="832" t="s">
        <v>5150</v>
      </c>
      <c r="E77" s="832" t="s">
        <v>2756</v>
      </c>
      <c r="F77" s="849">
        <v>206</v>
      </c>
      <c r="G77" s="849">
        <v>7953.6600000000008</v>
      </c>
      <c r="H77" s="849">
        <v>6.4375000000000009</v>
      </c>
      <c r="I77" s="849">
        <v>38.610000000000007</v>
      </c>
      <c r="J77" s="849">
        <v>32</v>
      </c>
      <c r="K77" s="849">
        <v>1235.52</v>
      </c>
      <c r="L77" s="849">
        <v>1</v>
      </c>
      <c r="M77" s="849">
        <v>38.61</v>
      </c>
      <c r="N77" s="849"/>
      <c r="O77" s="849"/>
      <c r="P77" s="837"/>
      <c r="Q77" s="850"/>
    </row>
    <row r="78" spans="1:17" ht="14.4" customHeight="1" x14ac:dyDescent="0.3">
      <c r="A78" s="831" t="s">
        <v>574</v>
      </c>
      <c r="B78" s="832" t="s">
        <v>4931</v>
      </c>
      <c r="C78" s="832" t="s">
        <v>4951</v>
      </c>
      <c r="D78" s="832" t="s">
        <v>5151</v>
      </c>
      <c r="E78" s="832" t="s">
        <v>5152</v>
      </c>
      <c r="F78" s="849"/>
      <c r="G78" s="849"/>
      <c r="H78" s="849"/>
      <c r="I78" s="849"/>
      <c r="J78" s="849">
        <v>3.8</v>
      </c>
      <c r="K78" s="849">
        <v>2046.33</v>
      </c>
      <c r="L78" s="849">
        <v>1</v>
      </c>
      <c r="M78" s="849">
        <v>538.5078947368421</v>
      </c>
      <c r="N78" s="849">
        <v>4.0999999999999996</v>
      </c>
      <c r="O78" s="849">
        <v>821.98</v>
      </c>
      <c r="P78" s="837">
        <v>0.40168496772270357</v>
      </c>
      <c r="Q78" s="850">
        <v>200.48292682926831</v>
      </c>
    </row>
    <row r="79" spans="1:17" ht="14.4" customHeight="1" x14ac:dyDescent="0.3">
      <c r="A79" s="831" t="s">
        <v>574</v>
      </c>
      <c r="B79" s="832" t="s">
        <v>4931</v>
      </c>
      <c r="C79" s="832" t="s">
        <v>4951</v>
      </c>
      <c r="D79" s="832" t="s">
        <v>5153</v>
      </c>
      <c r="E79" s="832" t="s">
        <v>5154</v>
      </c>
      <c r="F79" s="849">
        <v>361</v>
      </c>
      <c r="G79" s="849">
        <v>15479.680000000002</v>
      </c>
      <c r="H79" s="849">
        <v>0.91624365482233527</v>
      </c>
      <c r="I79" s="849">
        <v>42.88</v>
      </c>
      <c r="J79" s="849">
        <v>394</v>
      </c>
      <c r="K79" s="849">
        <v>16894.719999999998</v>
      </c>
      <c r="L79" s="849">
        <v>1</v>
      </c>
      <c r="M79" s="849">
        <v>42.879999999999995</v>
      </c>
      <c r="N79" s="849"/>
      <c r="O79" s="849"/>
      <c r="P79" s="837"/>
      <c r="Q79" s="850"/>
    </row>
    <row r="80" spans="1:17" ht="14.4" customHeight="1" x14ac:dyDescent="0.3">
      <c r="A80" s="831" t="s">
        <v>574</v>
      </c>
      <c r="B80" s="832" t="s">
        <v>4931</v>
      </c>
      <c r="C80" s="832" t="s">
        <v>4951</v>
      </c>
      <c r="D80" s="832" t="s">
        <v>5155</v>
      </c>
      <c r="E80" s="832" t="s">
        <v>1060</v>
      </c>
      <c r="F80" s="849">
        <v>22</v>
      </c>
      <c r="G80" s="849">
        <v>1698.84</v>
      </c>
      <c r="H80" s="849">
        <v>2</v>
      </c>
      <c r="I80" s="849">
        <v>77.22</v>
      </c>
      <c r="J80" s="849">
        <v>11</v>
      </c>
      <c r="K80" s="849">
        <v>849.42</v>
      </c>
      <c r="L80" s="849">
        <v>1</v>
      </c>
      <c r="M80" s="849">
        <v>77.22</v>
      </c>
      <c r="N80" s="849">
        <v>8</v>
      </c>
      <c r="O80" s="849">
        <v>598.48</v>
      </c>
      <c r="P80" s="837">
        <v>0.70457488639306831</v>
      </c>
      <c r="Q80" s="850">
        <v>74.81</v>
      </c>
    </row>
    <row r="81" spans="1:17" ht="14.4" customHeight="1" x14ac:dyDescent="0.3">
      <c r="A81" s="831" t="s">
        <v>574</v>
      </c>
      <c r="B81" s="832" t="s">
        <v>4931</v>
      </c>
      <c r="C81" s="832" t="s">
        <v>4951</v>
      </c>
      <c r="D81" s="832" t="s">
        <v>5156</v>
      </c>
      <c r="E81" s="832" t="s">
        <v>5157</v>
      </c>
      <c r="F81" s="849">
        <v>494.40000000000009</v>
      </c>
      <c r="G81" s="849">
        <v>134336.57999999999</v>
      </c>
      <c r="H81" s="849">
        <v>0.92927031123669546</v>
      </c>
      <c r="I81" s="849">
        <v>271.71638349514558</v>
      </c>
      <c r="J81" s="849">
        <v>532.03</v>
      </c>
      <c r="K81" s="849">
        <v>144561.36000000002</v>
      </c>
      <c r="L81" s="849">
        <v>1</v>
      </c>
      <c r="M81" s="849">
        <v>271.71655733699231</v>
      </c>
      <c r="N81" s="849">
        <v>596.30000000000007</v>
      </c>
      <c r="O81" s="849">
        <v>108288.91000000005</v>
      </c>
      <c r="P81" s="837">
        <v>0.74908613200650598</v>
      </c>
      <c r="Q81" s="850">
        <v>181.60139191682046</v>
      </c>
    </row>
    <row r="82" spans="1:17" ht="14.4" customHeight="1" x14ac:dyDescent="0.3">
      <c r="A82" s="831" t="s">
        <v>574</v>
      </c>
      <c r="B82" s="832" t="s">
        <v>4931</v>
      </c>
      <c r="C82" s="832" t="s">
        <v>4951</v>
      </c>
      <c r="D82" s="832" t="s">
        <v>5158</v>
      </c>
      <c r="E82" s="832" t="s">
        <v>5159</v>
      </c>
      <c r="F82" s="849"/>
      <c r="G82" s="849"/>
      <c r="H82" s="849"/>
      <c r="I82" s="849"/>
      <c r="J82" s="849"/>
      <c r="K82" s="849"/>
      <c r="L82" s="849"/>
      <c r="M82" s="849"/>
      <c r="N82" s="849">
        <v>16</v>
      </c>
      <c r="O82" s="849">
        <v>1052</v>
      </c>
      <c r="P82" s="837"/>
      <c r="Q82" s="850">
        <v>65.75</v>
      </c>
    </row>
    <row r="83" spans="1:17" ht="14.4" customHeight="1" x14ac:dyDescent="0.3">
      <c r="A83" s="831" t="s">
        <v>574</v>
      </c>
      <c r="B83" s="832" t="s">
        <v>4931</v>
      </c>
      <c r="C83" s="832" t="s">
        <v>4951</v>
      </c>
      <c r="D83" s="832" t="s">
        <v>5160</v>
      </c>
      <c r="E83" s="832" t="s">
        <v>5159</v>
      </c>
      <c r="F83" s="849"/>
      <c r="G83" s="849"/>
      <c r="H83" s="849"/>
      <c r="I83" s="849"/>
      <c r="J83" s="849"/>
      <c r="K83" s="849"/>
      <c r="L83" s="849"/>
      <c r="M83" s="849"/>
      <c r="N83" s="849">
        <v>33</v>
      </c>
      <c r="O83" s="849">
        <v>4338.84</v>
      </c>
      <c r="P83" s="837"/>
      <c r="Q83" s="850">
        <v>131.48000000000002</v>
      </c>
    </row>
    <row r="84" spans="1:17" ht="14.4" customHeight="1" x14ac:dyDescent="0.3">
      <c r="A84" s="831" t="s">
        <v>574</v>
      </c>
      <c r="B84" s="832" t="s">
        <v>4931</v>
      </c>
      <c r="C84" s="832" t="s">
        <v>4951</v>
      </c>
      <c r="D84" s="832" t="s">
        <v>5161</v>
      </c>
      <c r="E84" s="832" t="s">
        <v>5162</v>
      </c>
      <c r="F84" s="849">
        <v>33</v>
      </c>
      <c r="G84" s="849">
        <v>2212.98</v>
      </c>
      <c r="H84" s="849"/>
      <c r="I84" s="849">
        <v>67.06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574</v>
      </c>
      <c r="B85" s="832" t="s">
        <v>4931</v>
      </c>
      <c r="C85" s="832" t="s">
        <v>4951</v>
      </c>
      <c r="D85" s="832" t="s">
        <v>5163</v>
      </c>
      <c r="E85" s="832" t="s">
        <v>5164</v>
      </c>
      <c r="F85" s="849">
        <v>0.1</v>
      </c>
      <c r="G85" s="849">
        <v>454.76</v>
      </c>
      <c r="H85" s="849"/>
      <c r="I85" s="849">
        <v>4547.5999999999995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574</v>
      </c>
      <c r="B86" s="832" t="s">
        <v>4931</v>
      </c>
      <c r="C86" s="832" t="s">
        <v>4951</v>
      </c>
      <c r="D86" s="832" t="s">
        <v>5165</v>
      </c>
      <c r="E86" s="832" t="s">
        <v>5166</v>
      </c>
      <c r="F86" s="849">
        <v>31.500000000000004</v>
      </c>
      <c r="G86" s="849">
        <v>102807.80000000002</v>
      </c>
      <c r="H86" s="849">
        <v>0.99369227259898485</v>
      </c>
      <c r="I86" s="849">
        <v>3263.7396825396827</v>
      </c>
      <c r="J86" s="849">
        <v>31.700000000000003</v>
      </c>
      <c r="K86" s="849">
        <v>103460.40000000001</v>
      </c>
      <c r="L86" s="849">
        <v>1</v>
      </c>
      <c r="M86" s="849">
        <v>3263.7350157728706</v>
      </c>
      <c r="N86" s="849"/>
      <c r="O86" s="849"/>
      <c r="P86" s="837"/>
      <c r="Q86" s="850"/>
    </row>
    <row r="87" spans="1:17" ht="14.4" customHeight="1" x14ac:dyDescent="0.3">
      <c r="A87" s="831" t="s">
        <v>574</v>
      </c>
      <c r="B87" s="832" t="s">
        <v>4931</v>
      </c>
      <c r="C87" s="832" t="s">
        <v>4951</v>
      </c>
      <c r="D87" s="832" t="s">
        <v>5167</v>
      </c>
      <c r="E87" s="832" t="s">
        <v>1411</v>
      </c>
      <c r="F87" s="849">
        <v>10</v>
      </c>
      <c r="G87" s="849">
        <v>42526.9</v>
      </c>
      <c r="H87" s="849">
        <v>1.4285858253665868</v>
      </c>
      <c r="I87" s="849">
        <v>4252.6900000000005</v>
      </c>
      <c r="J87" s="849">
        <v>7</v>
      </c>
      <c r="K87" s="849">
        <v>29768.53</v>
      </c>
      <c r="L87" s="849">
        <v>1</v>
      </c>
      <c r="M87" s="849">
        <v>4252.6471428571431</v>
      </c>
      <c r="N87" s="849">
        <v>10</v>
      </c>
      <c r="O87" s="849">
        <v>43149.1</v>
      </c>
      <c r="P87" s="837">
        <v>1.4494870925772956</v>
      </c>
      <c r="Q87" s="850">
        <v>4314.91</v>
      </c>
    </row>
    <row r="88" spans="1:17" ht="14.4" customHeight="1" x14ac:dyDescent="0.3">
      <c r="A88" s="831" t="s">
        <v>574</v>
      </c>
      <c r="B88" s="832" t="s">
        <v>4931</v>
      </c>
      <c r="C88" s="832" t="s">
        <v>4951</v>
      </c>
      <c r="D88" s="832" t="s">
        <v>5168</v>
      </c>
      <c r="E88" s="832" t="s">
        <v>1411</v>
      </c>
      <c r="F88" s="849">
        <v>17</v>
      </c>
      <c r="G88" s="849">
        <v>144591.54999999999</v>
      </c>
      <c r="H88" s="849">
        <v>1.6999990594199679</v>
      </c>
      <c r="I88" s="849">
        <v>8505.3852941176465</v>
      </c>
      <c r="J88" s="849">
        <v>10</v>
      </c>
      <c r="K88" s="849">
        <v>85053.9</v>
      </c>
      <c r="L88" s="849">
        <v>1</v>
      </c>
      <c r="M88" s="849">
        <v>8505.39</v>
      </c>
      <c r="N88" s="849">
        <v>18</v>
      </c>
      <c r="O88" s="849">
        <v>155336.94</v>
      </c>
      <c r="P88" s="837">
        <v>1.8263353003213258</v>
      </c>
      <c r="Q88" s="850">
        <v>8629.83</v>
      </c>
    </row>
    <row r="89" spans="1:17" ht="14.4" customHeight="1" x14ac:dyDescent="0.3">
      <c r="A89" s="831" t="s">
        <v>574</v>
      </c>
      <c r="B89" s="832" t="s">
        <v>4931</v>
      </c>
      <c r="C89" s="832" t="s">
        <v>4951</v>
      </c>
      <c r="D89" s="832" t="s">
        <v>5169</v>
      </c>
      <c r="E89" s="832" t="s">
        <v>5170</v>
      </c>
      <c r="F89" s="849">
        <v>16</v>
      </c>
      <c r="G89" s="849">
        <v>3507.2</v>
      </c>
      <c r="H89" s="849">
        <v>0.25396825396825395</v>
      </c>
      <c r="I89" s="849">
        <v>219.2</v>
      </c>
      <c r="J89" s="849">
        <v>63</v>
      </c>
      <c r="K89" s="849">
        <v>13809.6</v>
      </c>
      <c r="L89" s="849">
        <v>1</v>
      </c>
      <c r="M89" s="849">
        <v>219.20000000000002</v>
      </c>
      <c r="N89" s="849"/>
      <c r="O89" s="849"/>
      <c r="P89" s="837"/>
      <c r="Q89" s="850"/>
    </row>
    <row r="90" spans="1:17" ht="14.4" customHeight="1" x14ac:dyDescent="0.3">
      <c r="A90" s="831" t="s">
        <v>574</v>
      </c>
      <c r="B90" s="832" t="s">
        <v>4931</v>
      </c>
      <c r="C90" s="832" t="s">
        <v>4951</v>
      </c>
      <c r="D90" s="832" t="s">
        <v>5171</v>
      </c>
      <c r="E90" s="832" t="s">
        <v>1014</v>
      </c>
      <c r="F90" s="849">
        <v>20.2</v>
      </c>
      <c r="G90" s="849">
        <v>8669.84</v>
      </c>
      <c r="H90" s="849">
        <v>1.1676300578034682</v>
      </c>
      <c r="I90" s="849">
        <v>429.20000000000005</v>
      </c>
      <c r="J90" s="849">
        <v>17.299999999999997</v>
      </c>
      <c r="K90" s="849">
        <v>7425.1600000000008</v>
      </c>
      <c r="L90" s="849">
        <v>1</v>
      </c>
      <c r="M90" s="849">
        <v>429.2000000000001</v>
      </c>
      <c r="N90" s="849">
        <v>22.600000000000005</v>
      </c>
      <c r="O90" s="849">
        <v>7246.9299999999994</v>
      </c>
      <c r="P90" s="837">
        <v>0.97599647684359647</v>
      </c>
      <c r="Q90" s="850">
        <v>320.66061946902647</v>
      </c>
    </row>
    <row r="91" spans="1:17" ht="14.4" customHeight="1" x14ac:dyDescent="0.3">
      <c r="A91" s="831" t="s">
        <v>574</v>
      </c>
      <c r="B91" s="832" t="s">
        <v>4931</v>
      </c>
      <c r="C91" s="832" t="s">
        <v>4951</v>
      </c>
      <c r="D91" s="832" t="s">
        <v>5172</v>
      </c>
      <c r="E91" s="832" t="s">
        <v>5173</v>
      </c>
      <c r="F91" s="849">
        <v>13</v>
      </c>
      <c r="G91" s="849">
        <v>854.75</v>
      </c>
      <c r="H91" s="849"/>
      <c r="I91" s="849">
        <v>65.75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574</v>
      </c>
      <c r="B92" s="832" t="s">
        <v>4931</v>
      </c>
      <c r="C92" s="832" t="s">
        <v>4951</v>
      </c>
      <c r="D92" s="832" t="s">
        <v>5174</v>
      </c>
      <c r="E92" s="832" t="s">
        <v>5175</v>
      </c>
      <c r="F92" s="849">
        <v>91.5</v>
      </c>
      <c r="G92" s="849">
        <v>7210.21</v>
      </c>
      <c r="H92" s="849">
        <v>0.90059067534839099</v>
      </c>
      <c r="I92" s="849">
        <v>78.800109289617481</v>
      </c>
      <c r="J92" s="849">
        <v>101.60000000000001</v>
      </c>
      <c r="K92" s="849">
        <v>8006.09</v>
      </c>
      <c r="L92" s="849">
        <v>1</v>
      </c>
      <c r="M92" s="849">
        <v>78.80009842519685</v>
      </c>
      <c r="N92" s="849">
        <v>16.400000000000002</v>
      </c>
      <c r="O92" s="849">
        <v>962.7299999999999</v>
      </c>
      <c r="P92" s="837">
        <v>0.12024970990833227</v>
      </c>
      <c r="Q92" s="850">
        <v>58.703048780487791</v>
      </c>
    </row>
    <row r="93" spans="1:17" ht="14.4" customHeight="1" x14ac:dyDescent="0.3">
      <c r="A93" s="831" t="s">
        <v>574</v>
      </c>
      <c r="B93" s="832" t="s">
        <v>4931</v>
      </c>
      <c r="C93" s="832" t="s">
        <v>4951</v>
      </c>
      <c r="D93" s="832" t="s">
        <v>5176</v>
      </c>
      <c r="E93" s="832" t="s">
        <v>5177</v>
      </c>
      <c r="F93" s="849">
        <v>775</v>
      </c>
      <c r="G93" s="849">
        <v>40211.370000000003</v>
      </c>
      <c r="H93" s="849">
        <v>0.6453276085528914</v>
      </c>
      <c r="I93" s="849">
        <v>51.885638709677423</v>
      </c>
      <c r="J93" s="849">
        <v>1412</v>
      </c>
      <c r="K93" s="849">
        <v>62311.56</v>
      </c>
      <c r="L93" s="849">
        <v>1</v>
      </c>
      <c r="M93" s="849">
        <v>44.129999999999995</v>
      </c>
      <c r="N93" s="849"/>
      <c r="O93" s="849"/>
      <c r="P93" s="837"/>
      <c r="Q93" s="850"/>
    </row>
    <row r="94" spans="1:17" ht="14.4" customHeight="1" x14ac:dyDescent="0.3">
      <c r="A94" s="831" t="s">
        <v>574</v>
      </c>
      <c r="B94" s="832" t="s">
        <v>4931</v>
      </c>
      <c r="C94" s="832" t="s">
        <v>4951</v>
      </c>
      <c r="D94" s="832" t="s">
        <v>5178</v>
      </c>
      <c r="E94" s="832" t="s">
        <v>5179</v>
      </c>
      <c r="F94" s="849">
        <v>4.4000000000000004</v>
      </c>
      <c r="G94" s="849">
        <v>5165.6000000000004</v>
      </c>
      <c r="H94" s="849"/>
      <c r="I94" s="849">
        <v>1174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574</v>
      </c>
      <c r="B95" s="832" t="s">
        <v>4931</v>
      </c>
      <c r="C95" s="832" t="s">
        <v>4951</v>
      </c>
      <c r="D95" s="832" t="s">
        <v>5180</v>
      </c>
      <c r="E95" s="832" t="s">
        <v>5181</v>
      </c>
      <c r="F95" s="849"/>
      <c r="G95" s="849"/>
      <c r="H95" s="849"/>
      <c r="I95" s="849"/>
      <c r="J95" s="849"/>
      <c r="K95" s="849"/>
      <c r="L95" s="849"/>
      <c r="M95" s="849"/>
      <c r="N95" s="849">
        <v>15.300000000000002</v>
      </c>
      <c r="O95" s="849">
        <v>10404.319999999994</v>
      </c>
      <c r="P95" s="837"/>
      <c r="Q95" s="850">
        <v>680.02091503267923</v>
      </c>
    </row>
    <row r="96" spans="1:17" ht="14.4" customHeight="1" x14ac:dyDescent="0.3">
      <c r="A96" s="831" t="s">
        <v>574</v>
      </c>
      <c r="B96" s="832" t="s">
        <v>4931</v>
      </c>
      <c r="C96" s="832" t="s">
        <v>4951</v>
      </c>
      <c r="D96" s="832" t="s">
        <v>5182</v>
      </c>
      <c r="E96" s="832" t="s">
        <v>5183</v>
      </c>
      <c r="F96" s="849"/>
      <c r="G96" s="849"/>
      <c r="H96" s="849"/>
      <c r="I96" s="849"/>
      <c r="J96" s="849"/>
      <c r="K96" s="849"/>
      <c r="L96" s="849"/>
      <c r="M96" s="849"/>
      <c r="N96" s="849">
        <v>1.3</v>
      </c>
      <c r="O96" s="849">
        <v>1149.1099999999999</v>
      </c>
      <c r="P96" s="837"/>
      <c r="Q96" s="850">
        <v>883.9307692307691</v>
      </c>
    </row>
    <row r="97" spans="1:17" ht="14.4" customHeight="1" x14ac:dyDescent="0.3">
      <c r="A97" s="831" t="s">
        <v>574</v>
      </c>
      <c r="B97" s="832" t="s">
        <v>4931</v>
      </c>
      <c r="C97" s="832" t="s">
        <v>4951</v>
      </c>
      <c r="D97" s="832" t="s">
        <v>5184</v>
      </c>
      <c r="E97" s="832" t="s">
        <v>5183</v>
      </c>
      <c r="F97" s="849"/>
      <c r="G97" s="849"/>
      <c r="H97" s="849"/>
      <c r="I97" s="849"/>
      <c r="J97" s="849"/>
      <c r="K97" s="849"/>
      <c r="L97" s="849"/>
      <c r="M97" s="849"/>
      <c r="N97" s="849">
        <v>0.2</v>
      </c>
      <c r="O97" s="849">
        <v>74.8</v>
      </c>
      <c r="P97" s="837"/>
      <c r="Q97" s="850">
        <v>373.99999999999994</v>
      </c>
    </row>
    <row r="98" spans="1:17" ht="14.4" customHeight="1" x14ac:dyDescent="0.3">
      <c r="A98" s="831" t="s">
        <v>574</v>
      </c>
      <c r="B98" s="832" t="s">
        <v>4931</v>
      </c>
      <c r="C98" s="832" t="s">
        <v>4951</v>
      </c>
      <c r="D98" s="832" t="s">
        <v>5185</v>
      </c>
      <c r="E98" s="832" t="s">
        <v>5186</v>
      </c>
      <c r="F98" s="849">
        <v>2</v>
      </c>
      <c r="G98" s="849">
        <v>1199.5999999999999</v>
      </c>
      <c r="H98" s="849"/>
      <c r="I98" s="849">
        <v>599.79999999999995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574</v>
      </c>
      <c r="B99" s="832" t="s">
        <v>4931</v>
      </c>
      <c r="C99" s="832" t="s">
        <v>4951</v>
      </c>
      <c r="D99" s="832" t="s">
        <v>5187</v>
      </c>
      <c r="E99" s="832" t="s">
        <v>5186</v>
      </c>
      <c r="F99" s="849">
        <v>5.8000000000000007</v>
      </c>
      <c r="G99" s="849">
        <v>4638.5599999999995</v>
      </c>
      <c r="H99" s="849">
        <v>1.0740365980443685</v>
      </c>
      <c r="I99" s="849">
        <v>799.75172413793086</v>
      </c>
      <c r="J99" s="849">
        <v>5.4</v>
      </c>
      <c r="K99" s="849">
        <v>4318.8100000000004</v>
      </c>
      <c r="L99" s="849">
        <v>1</v>
      </c>
      <c r="M99" s="849">
        <v>799.77962962962965</v>
      </c>
      <c r="N99" s="849"/>
      <c r="O99" s="849"/>
      <c r="P99" s="837"/>
      <c r="Q99" s="850"/>
    </row>
    <row r="100" spans="1:17" ht="14.4" customHeight="1" x14ac:dyDescent="0.3">
      <c r="A100" s="831" t="s">
        <v>574</v>
      </c>
      <c r="B100" s="832" t="s">
        <v>4931</v>
      </c>
      <c r="C100" s="832" t="s">
        <v>4951</v>
      </c>
      <c r="D100" s="832" t="s">
        <v>5188</v>
      </c>
      <c r="E100" s="832" t="s">
        <v>5189</v>
      </c>
      <c r="F100" s="849">
        <v>23</v>
      </c>
      <c r="G100" s="849">
        <v>2127.27</v>
      </c>
      <c r="H100" s="849">
        <v>4.5999999999999996</v>
      </c>
      <c r="I100" s="849">
        <v>92.49</v>
      </c>
      <c r="J100" s="849">
        <v>5</v>
      </c>
      <c r="K100" s="849">
        <v>462.45</v>
      </c>
      <c r="L100" s="849">
        <v>1</v>
      </c>
      <c r="M100" s="849">
        <v>92.49</v>
      </c>
      <c r="N100" s="849"/>
      <c r="O100" s="849"/>
      <c r="P100" s="837"/>
      <c r="Q100" s="850"/>
    </row>
    <row r="101" spans="1:17" ht="14.4" customHeight="1" x14ac:dyDescent="0.3">
      <c r="A101" s="831" t="s">
        <v>574</v>
      </c>
      <c r="B101" s="832" t="s">
        <v>4931</v>
      </c>
      <c r="C101" s="832" t="s">
        <v>4951</v>
      </c>
      <c r="D101" s="832" t="s">
        <v>5190</v>
      </c>
      <c r="E101" s="832" t="s">
        <v>1251</v>
      </c>
      <c r="F101" s="849">
        <v>8</v>
      </c>
      <c r="G101" s="849">
        <v>10298.879999999999</v>
      </c>
      <c r="H101" s="849">
        <v>0.30774857732979055</v>
      </c>
      <c r="I101" s="849">
        <v>1287.3599999999999</v>
      </c>
      <c r="J101" s="849">
        <v>26</v>
      </c>
      <c r="K101" s="849">
        <v>33465.24</v>
      </c>
      <c r="L101" s="849">
        <v>1</v>
      </c>
      <c r="M101" s="849">
        <v>1287.1246153846153</v>
      </c>
      <c r="N101" s="849">
        <v>18</v>
      </c>
      <c r="O101" s="849">
        <v>20103.12</v>
      </c>
      <c r="P101" s="837">
        <v>0.60071644488430387</v>
      </c>
      <c r="Q101" s="850">
        <v>1116.8399999999999</v>
      </c>
    </row>
    <row r="102" spans="1:17" ht="14.4" customHeight="1" x14ac:dyDescent="0.3">
      <c r="A102" s="831" t="s">
        <v>574</v>
      </c>
      <c r="B102" s="832" t="s">
        <v>4931</v>
      </c>
      <c r="C102" s="832" t="s">
        <v>4951</v>
      </c>
      <c r="D102" s="832" t="s">
        <v>5191</v>
      </c>
      <c r="E102" s="832" t="s">
        <v>5192</v>
      </c>
      <c r="F102" s="849">
        <v>5.4</v>
      </c>
      <c r="G102" s="849">
        <v>8530.59</v>
      </c>
      <c r="H102" s="849">
        <v>4.153948412795029</v>
      </c>
      <c r="I102" s="849">
        <v>1579.7388888888888</v>
      </c>
      <c r="J102" s="849">
        <v>1.2999999999999998</v>
      </c>
      <c r="K102" s="849">
        <v>2053.61</v>
      </c>
      <c r="L102" s="849">
        <v>1</v>
      </c>
      <c r="M102" s="849">
        <v>1579.7000000000003</v>
      </c>
      <c r="N102" s="849">
        <v>0.6</v>
      </c>
      <c r="O102" s="849">
        <v>947.82</v>
      </c>
      <c r="P102" s="837">
        <v>0.46153846153846151</v>
      </c>
      <c r="Q102" s="850">
        <v>1579.7</v>
      </c>
    </row>
    <row r="103" spans="1:17" ht="14.4" customHeight="1" x14ac:dyDescent="0.3">
      <c r="A103" s="831" t="s">
        <v>574</v>
      </c>
      <c r="B103" s="832" t="s">
        <v>4931</v>
      </c>
      <c r="C103" s="832" t="s">
        <v>4951</v>
      </c>
      <c r="D103" s="832" t="s">
        <v>5193</v>
      </c>
      <c r="E103" s="832" t="s">
        <v>1267</v>
      </c>
      <c r="F103" s="849">
        <v>11.1</v>
      </c>
      <c r="G103" s="849">
        <v>18113.75</v>
      </c>
      <c r="H103" s="849">
        <v>2.7073229058462185</v>
      </c>
      <c r="I103" s="849">
        <v>1631.8693693693695</v>
      </c>
      <c r="J103" s="849">
        <v>4.0999999999999996</v>
      </c>
      <c r="K103" s="849">
        <v>6690.65</v>
      </c>
      <c r="L103" s="849">
        <v>1</v>
      </c>
      <c r="M103" s="849">
        <v>1631.8658536585367</v>
      </c>
      <c r="N103" s="849">
        <v>1.6</v>
      </c>
      <c r="O103" s="849">
        <v>2610.98</v>
      </c>
      <c r="P103" s="837">
        <v>0.39024310044614502</v>
      </c>
      <c r="Q103" s="850">
        <v>1631.8625</v>
      </c>
    </row>
    <row r="104" spans="1:17" ht="14.4" customHeight="1" x14ac:dyDescent="0.3">
      <c r="A104" s="831" t="s">
        <v>574</v>
      </c>
      <c r="B104" s="832" t="s">
        <v>4931</v>
      </c>
      <c r="C104" s="832" t="s">
        <v>4951</v>
      </c>
      <c r="D104" s="832" t="s">
        <v>5194</v>
      </c>
      <c r="E104" s="832" t="s">
        <v>5195</v>
      </c>
      <c r="F104" s="849">
        <v>2.2000000000000002</v>
      </c>
      <c r="G104" s="849">
        <v>861.96</v>
      </c>
      <c r="H104" s="849"/>
      <c r="I104" s="849">
        <v>391.8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574</v>
      </c>
      <c r="B105" s="832" t="s">
        <v>4931</v>
      </c>
      <c r="C105" s="832" t="s">
        <v>4951</v>
      </c>
      <c r="D105" s="832" t="s">
        <v>5196</v>
      </c>
      <c r="E105" s="832" t="s">
        <v>5197</v>
      </c>
      <c r="F105" s="849">
        <v>17</v>
      </c>
      <c r="G105" s="849">
        <v>3726.4</v>
      </c>
      <c r="H105" s="849">
        <v>8.5</v>
      </c>
      <c r="I105" s="849">
        <v>219.20000000000002</v>
      </c>
      <c r="J105" s="849">
        <v>2</v>
      </c>
      <c r="K105" s="849">
        <v>438.4</v>
      </c>
      <c r="L105" s="849">
        <v>1</v>
      </c>
      <c r="M105" s="849">
        <v>219.2</v>
      </c>
      <c r="N105" s="849"/>
      <c r="O105" s="849"/>
      <c r="P105" s="837"/>
      <c r="Q105" s="850"/>
    </row>
    <row r="106" spans="1:17" ht="14.4" customHeight="1" x14ac:dyDescent="0.3">
      <c r="A106" s="831" t="s">
        <v>574</v>
      </c>
      <c r="B106" s="832" t="s">
        <v>4931</v>
      </c>
      <c r="C106" s="832" t="s">
        <v>4951</v>
      </c>
      <c r="D106" s="832" t="s">
        <v>5198</v>
      </c>
      <c r="E106" s="832" t="s">
        <v>5199</v>
      </c>
      <c r="F106" s="849"/>
      <c r="G106" s="849"/>
      <c r="H106" s="849"/>
      <c r="I106" s="849"/>
      <c r="J106" s="849"/>
      <c r="K106" s="849"/>
      <c r="L106" s="849"/>
      <c r="M106" s="849"/>
      <c r="N106" s="849">
        <v>1.5</v>
      </c>
      <c r="O106" s="849">
        <v>229.35</v>
      </c>
      <c r="P106" s="837"/>
      <c r="Q106" s="850">
        <v>152.9</v>
      </c>
    </row>
    <row r="107" spans="1:17" ht="14.4" customHeight="1" x14ac:dyDescent="0.3">
      <c r="A107" s="831" t="s">
        <v>574</v>
      </c>
      <c r="B107" s="832" t="s">
        <v>4931</v>
      </c>
      <c r="C107" s="832" t="s">
        <v>4951</v>
      </c>
      <c r="D107" s="832" t="s">
        <v>5200</v>
      </c>
      <c r="E107" s="832" t="s">
        <v>5199</v>
      </c>
      <c r="F107" s="849">
        <v>8.8000000000000007</v>
      </c>
      <c r="G107" s="849">
        <v>6794.92</v>
      </c>
      <c r="H107" s="849">
        <v>0.76521782218358225</v>
      </c>
      <c r="I107" s="849">
        <v>772.15</v>
      </c>
      <c r="J107" s="849">
        <v>11.5</v>
      </c>
      <c r="K107" s="849">
        <v>8879.7200000000012</v>
      </c>
      <c r="L107" s="849">
        <v>1</v>
      </c>
      <c r="M107" s="849">
        <v>772.14956521739146</v>
      </c>
      <c r="N107" s="849">
        <v>7.1000000000000005</v>
      </c>
      <c r="O107" s="849">
        <v>2030.6</v>
      </c>
      <c r="P107" s="837">
        <v>0.22867838175077587</v>
      </c>
      <c r="Q107" s="850">
        <v>285.99999999999994</v>
      </c>
    </row>
    <row r="108" spans="1:17" ht="14.4" customHeight="1" x14ac:dyDescent="0.3">
      <c r="A108" s="831" t="s">
        <v>574</v>
      </c>
      <c r="B108" s="832" t="s">
        <v>4931</v>
      </c>
      <c r="C108" s="832" t="s">
        <v>4951</v>
      </c>
      <c r="D108" s="832" t="s">
        <v>5201</v>
      </c>
      <c r="E108" s="832" t="s">
        <v>5202</v>
      </c>
      <c r="F108" s="849">
        <v>4</v>
      </c>
      <c r="G108" s="849">
        <v>3275.12</v>
      </c>
      <c r="H108" s="849"/>
      <c r="I108" s="849">
        <v>818.78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574</v>
      </c>
      <c r="B109" s="832" t="s">
        <v>4931</v>
      </c>
      <c r="C109" s="832" t="s">
        <v>4951</v>
      </c>
      <c r="D109" s="832" t="s">
        <v>5203</v>
      </c>
      <c r="E109" s="832" t="s">
        <v>1797</v>
      </c>
      <c r="F109" s="849"/>
      <c r="G109" s="849"/>
      <c r="H109" s="849"/>
      <c r="I109" s="849"/>
      <c r="J109" s="849"/>
      <c r="K109" s="849"/>
      <c r="L109" s="849"/>
      <c r="M109" s="849"/>
      <c r="N109" s="849">
        <v>31.620000000000005</v>
      </c>
      <c r="O109" s="849">
        <v>4695.57</v>
      </c>
      <c r="P109" s="837"/>
      <c r="Q109" s="850">
        <v>148.49999999999997</v>
      </c>
    </row>
    <row r="110" spans="1:17" ht="14.4" customHeight="1" x14ac:dyDescent="0.3">
      <c r="A110" s="831" t="s">
        <v>574</v>
      </c>
      <c r="B110" s="832" t="s">
        <v>4931</v>
      </c>
      <c r="C110" s="832" t="s">
        <v>4951</v>
      </c>
      <c r="D110" s="832" t="s">
        <v>5204</v>
      </c>
      <c r="E110" s="832" t="s">
        <v>1787</v>
      </c>
      <c r="F110" s="849"/>
      <c r="G110" s="849"/>
      <c r="H110" s="849"/>
      <c r="I110" s="849"/>
      <c r="J110" s="849"/>
      <c r="K110" s="849"/>
      <c r="L110" s="849"/>
      <c r="M110" s="849"/>
      <c r="N110" s="849">
        <v>111.5</v>
      </c>
      <c r="O110" s="849">
        <v>5896.12</v>
      </c>
      <c r="P110" s="837"/>
      <c r="Q110" s="850">
        <v>52.88</v>
      </c>
    </row>
    <row r="111" spans="1:17" ht="14.4" customHeight="1" x14ac:dyDescent="0.3">
      <c r="A111" s="831" t="s">
        <v>574</v>
      </c>
      <c r="B111" s="832" t="s">
        <v>4931</v>
      </c>
      <c r="C111" s="832" t="s">
        <v>4951</v>
      </c>
      <c r="D111" s="832" t="s">
        <v>5205</v>
      </c>
      <c r="E111" s="832" t="s">
        <v>5206</v>
      </c>
      <c r="F111" s="849">
        <v>30</v>
      </c>
      <c r="G111" s="849">
        <v>309884.7</v>
      </c>
      <c r="H111" s="849"/>
      <c r="I111" s="849">
        <v>10329.49</v>
      </c>
      <c r="J111" s="849"/>
      <c r="K111" s="849"/>
      <c r="L111" s="849"/>
      <c r="M111" s="849"/>
      <c r="N111" s="849">
        <v>16.8</v>
      </c>
      <c r="O111" s="849">
        <v>60984</v>
      </c>
      <c r="P111" s="837"/>
      <c r="Q111" s="850">
        <v>3630</v>
      </c>
    </row>
    <row r="112" spans="1:17" ht="14.4" customHeight="1" x14ac:dyDescent="0.3">
      <c r="A112" s="831" t="s">
        <v>574</v>
      </c>
      <c r="B112" s="832" t="s">
        <v>4931</v>
      </c>
      <c r="C112" s="832" t="s">
        <v>4951</v>
      </c>
      <c r="D112" s="832" t="s">
        <v>5207</v>
      </c>
      <c r="E112" s="832" t="s">
        <v>5208</v>
      </c>
      <c r="F112" s="849">
        <v>4</v>
      </c>
      <c r="G112" s="849">
        <v>11783.2</v>
      </c>
      <c r="H112" s="849"/>
      <c r="I112" s="849">
        <v>2945.8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574</v>
      </c>
      <c r="B113" s="832" t="s">
        <v>4931</v>
      </c>
      <c r="C113" s="832" t="s">
        <v>4951</v>
      </c>
      <c r="D113" s="832" t="s">
        <v>5209</v>
      </c>
      <c r="E113" s="832" t="s">
        <v>5210</v>
      </c>
      <c r="F113" s="849">
        <v>116.9</v>
      </c>
      <c r="G113" s="849">
        <v>288377.92000000004</v>
      </c>
      <c r="H113" s="849">
        <v>1.0959178646237158</v>
      </c>
      <c r="I113" s="849">
        <v>2466.8769888793845</v>
      </c>
      <c r="J113" s="849">
        <v>114.20000000000002</v>
      </c>
      <c r="K113" s="849">
        <v>263138.25999999995</v>
      </c>
      <c r="L113" s="849">
        <v>1</v>
      </c>
      <c r="M113" s="849">
        <v>2304.1879159369519</v>
      </c>
      <c r="N113" s="849"/>
      <c r="O113" s="849"/>
      <c r="P113" s="837"/>
      <c r="Q113" s="850"/>
    </row>
    <row r="114" spans="1:17" ht="14.4" customHeight="1" x14ac:dyDescent="0.3">
      <c r="A114" s="831" t="s">
        <v>574</v>
      </c>
      <c r="B114" s="832" t="s">
        <v>4931</v>
      </c>
      <c r="C114" s="832" t="s">
        <v>4951</v>
      </c>
      <c r="D114" s="832" t="s">
        <v>5211</v>
      </c>
      <c r="E114" s="832" t="s">
        <v>1764</v>
      </c>
      <c r="F114" s="849"/>
      <c r="G114" s="849"/>
      <c r="H114" s="849"/>
      <c r="I114" s="849"/>
      <c r="J114" s="849"/>
      <c r="K114" s="849"/>
      <c r="L114" s="849"/>
      <c r="M114" s="849"/>
      <c r="N114" s="849">
        <v>120.49999999999996</v>
      </c>
      <c r="O114" s="849">
        <v>55273.490000000013</v>
      </c>
      <c r="P114" s="837"/>
      <c r="Q114" s="850">
        <v>458.70116182572639</v>
      </c>
    </row>
    <row r="115" spans="1:17" ht="14.4" customHeight="1" x14ac:dyDescent="0.3">
      <c r="A115" s="831" t="s">
        <v>574</v>
      </c>
      <c r="B115" s="832" t="s">
        <v>4931</v>
      </c>
      <c r="C115" s="832" t="s">
        <v>4951</v>
      </c>
      <c r="D115" s="832" t="s">
        <v>5212</v>
      </c>
      <c r="E115" s="832" t="s">
        <v>1916</v>
      </c>
      <c r="F115" s="849">
        <v>2</v>
      </c>
      <c r="G115" s="849">
        <v>20784.7</v>
      </c>
      <c r="H115" s="849">
        <v>0.21236302719103364</v>
      </c>
      <c r="I115" s="849">
        <v>10392.35</v>
      </c>
      <c r="J115" s="849">
        <v>12</v>
      </c>
      <c r="K115" s="849">
        <v>97873.44</v>
      </c>
      <c r="L115" s="849">
        <v>1</v>
      </c>
      <c r="M115" s="849">
        <v>8156.12</v>
      </c>
      <c r="N115" s="849">
        <v>4</v>
      </c>
      <c r="O115" s="849">
        <v>4913.3999999999996</v>
      </c>
      <c r="P115" s="837">
        <v>5.0201566431097133E-2</v>
      </c>
      <c r="Q115" s="850">
        <v>1228.3499999999999</v>
      </c>
    </row>
    <row r="116" spans="1:17" ht="14.4" customHeight="1" x14ac:dyDescent="0.3">
      <c r="A116" s="831" t="s">
        <v>574</v>
      </c>
      <c r="B116" s="832" t="s">
        <v>4931</v>
      </c>
      <c r="C116" s="832" t="s">
        <v>4951</v>
      </c>
      <c r="D116" s="832" t="s">
        <v>5213</v>
      </c>
      <c r="E116" s="832" t="s">
        <v>1770</v>
      </c>
      <c r="F116" s="849"/>
      <c r="G116" s="849"/>
      <c r="H116" s="849"/>
      <c r="I116" s="849"/>
      <c r="J116" s="849"/>
      <c r="K116" s="849"/>
      <c r="L116" s="849"/>
      <c r="M116" s="849"/>
      <c r="N116" s="849">
        <v>12.299999999999999</v>
      </c>
      <c r="O116" s="849">
        <v>13732.96</v>
      </c>
      <c r="P116" s="837"/>
      <c r="Q116" s="850">
        <v>1116.5008130081301</v>
      </c>
    </row>
    <row r="117" spans="1:17" ht="14.4" customHeight="1" x14ac:dyDescent="0.3">
      <c r="A117" s="831" t="s">
        <v>574</v>
      </c>
      <c r="B117" s="832" t="s">
        <v>4931</v>
      </c>
      <c r="C117" s="832" t="s">
        <v>4951</v>
      </c>
      <c r="D117" s="832" t="s">
        <v>5214</v>
      </c>
      <c r="E117" s="832" t="s">
        <v>1776</v>
      </c>
      <c r="F117" s="849"/>
      <c r="G117" s="849"/>
      <c r="H117" s="849"/>
      <c r="I117" s="849"/>
      <c r="J117" s="849"/>
      <c r="K117" s="849"/>
      <c r="L117" s="849"/>
      <c r="M117" s="849"/>
      <c r="N117" s="849">
        <v>11.799999999999999</v>
      </c>
      <c r="O117" s="849">
        <v>1817.1999999999998</v>
      </c>
      <c r="P117" s="837"/>
      <c r="Q117" s="850">
        <v>154</v>
      </c>
    </row>
    <row r="118" spans="1:17" ht="14.4" customHeight="1" x14ac:dyDescent="0.3">
      <c r="A118" s="831" t="s">
        <v>574</v>
      </c>
      <c r="B118" s="832" t="s">
        <v>4931</v>
      </c>
      <c r="C118" s="832" t="s">
        <v>4951</v>
      </c>
      <c r="D118" s="832" t="s">
        <v>5215</v>
      </c>
      <c r="E118" s="832" t="s">
        <v>1776</v>
      </c>
      <c r="F118" s="849"/>
      <c r="G118" s="849"/>
      <c r="H118" s="849"/>
      <c r="I118" s="849"/>
      <c r="J118" s="849"/>
      <c r="K118" s="849"/>
      <c r="L118" s="849"/>
      <c r="M118" s="849"/>
      <c r="N118" s="849">
        <v>3.3000000000000003</v>
      </c>
      <c r="O118" s="849">
        <v>867.57</v>
      </c>
      <c r="P118" s="837"/>
      <c r="Q118" s="850">
        <v>262.89999999999998</v>
      </c>
    </row>
    <row r="119" spans="1:17" ht="14.4" customHeight="1" x14ac:dyDescent="0.3">
      <c r="A119" s="831" t="s">
        <v>574</v>
      </c>
      <c r="B119" s="832" t="s">
        <v>4931</v>
      </c>
      <c r="C119" s="832" t="s">
        <v>4951</v>
      </c>
      <c r="D119" s="832" t="s">
        <v>5216</v>
      </c>
      <c r="E119" s="832" t="s">
        <v>1787</v>
      </c>
      <c r="F119" s="849"/>
      <c r="G119" s="849"/>
      <c r="H119" s="849"/>
      <c r="I119" s="849"/>
      <c r="J119" s="849"/>
      <c r="K119" s="849"/>
      <c r="L119" s="849"/>
      <c r="M119" s="849"/>
      <c r="N119" s="849">
        <v>1.3</v>
      </c>
      <c r="O119" s="849">
        <v>43.41</v>
      </c>
      <c r="P119" s="837"/>
      <c r="Q119" s="850">
        <v>33.392307692307689</v>
      </c>
    </row>
    <row r="120" spans="1:17" ht="14.4" customHeight="1" x14ac:dyDescent="0.3">
      <c r="A120" s="831" t="s">
        <v>574</v>
      </c>
      <c r="B120" s="832" t="s">
        <v>4931</v>
      </c>
      <c r="C120" s="832" t="s">
        <v>4951</v>
      </c>
      <c r="D120" s="832" t="s">
        <v>5217</v>
      </c>
      <c r="E120" s="832" t="s">
        <v>5218</v>
      </c>
      <c r="F120" s="849"/>
      <c r="G120" s="849"/>
      <c r="H120" s="849"/>
      <c r="I120" s="849"/>
      <c r="J120" s="849">
        <v>12.5</v>
      </c>
      <c r="K120" s="849">
        <v>4142.5000000000009</v>
      </c>
      <c r="L120" s="849">
        <v>1</v>
      </c>
      <c r="M120" s="849">
        <v>331.40000000000009</v>
      </c>
      <c r="N120" s="849">
        <v>25.300000000000004</v>
      </c>
      <c r="O120" s="849">
        <v>3373.5600000000013</v>
      </c>
      <c r="P120" s="837">
        <v>0.81437779118889575</v>
      </c>
      <c r="Q120" s="850">
        <v>133.34229249011861</v>
      </c>
    </row>
    <row r="121" spans="1:17" ht="14.4" customHeight="1" x14ac:dyDescent="0.3">
      <c r="A121" s="831" t="s">
        <v>574</v>
      </c>
      <c r="B121" s="832" t="s">
        <v>4931</v>
      </c>
      <c r="C121" s="832" t="s">
        <v>4951</v>
      </c>
      <c r="D121" s="832" t="s">
        <v>5219</v>
      </c>
      <c r="E121" s="832" t="s">
        <v>5220</v>
      </c>
      <c r="F121" s="849">
        <v>1</v>
      </c>
      <c r="G121" s="849">
        <v>4314.91</v>
      </c>
      <c r="H121" s="849"/>
      <c r="I121" s="849">
        <v>4314.91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574</v>
      </c>
      <c r="B122" s="832" t="s">
        <v>4931</v>
      </c>
      <c r="C122" s="832" t="s">
        <v>4951</v>
      </c>
      <c r="D122" s="832" t="s">
        <v>5221</v>
      </c>
      <c r="E122" s="832" t="s">
        <v>1066</v>
      </c>
      <c r="F122" s="849"/>
      <c r="G122" s="849"/>
      <c r="H122" s="849"/>
      <c r="I122" s="849"/>
      <c r="J122" s="849"/>
      <c r="K122" s="849"/>
      <c r="L122" s="849"/>
      <c r="M122" s="849"/>
      <c r="N122" s="849">
        <v>56</v>
      </c>
      <c r="O122" s="849">
        <v>9045.68</v>
      </c>
      <c r="P122" s="837"/>
      <c r="Q122" s="850">
        <v>161.53</v>
      </c>
    </row>
    <row r="123" spans="1:17" ht="14.4" customHeight="1" x14ac:dyDescent="0.3">
      <c r="A123" s="831" t="s">
        <v>574</v>
      </c>
      <c r="B123" s="832" t="s">
        <v>4931</v>
      </c>
      <c r="C123" s="832" t="s">
        <v>4951</v>
      </c>
      <c r="D123" s="832" t="s">
        <v>5222</v>
      </c>
      <c r="E123" s="832" t="s">
        <v>1780</v>
      </c>
      <c r="F123" s="849"/>
      <c r="G123" s="849"/>
      <c r="H123" s="849"/>
      <c r="I123" s="849"/>
      <c r="J123" s="849"/>
      <c r="K123" s="849"/>
      <c r="L123" s="849"/>
      <c r="M123" s="849"/>
      <c r="N123" s="849">
        <v>3.2</v>
      </c>
      <c r="O123" s="849">
        <v>1796.8</v>
      </c>
      <c r="P123" s="837"/>
      <c r="Q123" s="850">
        <v>561.5</v>
      </c>
    </row>
    <row r="124" spans="1:17" ht="14.4" customHeight="1" x14ac:dyDescent="0.3">
      <c r="A124" s="831" t="s">
        <v>574</v>
      </c>
      <c r="B124" s="832" t="s">
        <v>4931</v>
      </c>
      <c r="C124" s="832" t="s">
        <v>4951</v>
      </c>
      <c r="D124" s="832" t="s">
        <v>5223</v>
      </c>
      <c r="E124" s="832" t="s">
        <v>3513</v>
      </c>
      <c r="F124" s="849"/>
      <c r="G124" s="849"/>
      <c r="H124" s="849"/>
      <c r="I124" s="849"/>
      <c r="J124" s="849">
        <v>24</v>
      </c>
      <c r="K124" s="849">
        <v>17117.04</v>
      </c>
      <c r="L124" s="849">
        <v>1</v>
      </c>
      <c r="M124" s="849">
        <v>713.21</v>
      </c>
      <c r="N124" s="849"/>
      <c r="O124" s="849"/>
      <c r="P124" s="837"/>
      <c r="Q124" s="850"/>
    </row>
    <row r="125" spans="1:17" ht="14.4" customHeight="1" x14ac:dyDescent="0.3">
      <c r="A125" s="831" t="s">
        <v>574</v>
      </c>
      <c r="B125" s="832" t="s">
        <v>4931</v>
      </c>
      <c r="C125" s="832" t="s">
        <v>4951</v>
      </c>
      <c r="D125" s="832" t="s">
        <v>5224</v>
      </c>
      <c r="E125" s="832" t="s">
        <v>1773</v>
      </c>
      <c r="F125" s="849"/>
      <c r="G125" s="849"/>
      <c r="H125" s="849"/>
      <c r="I125" s="849"/>
      <c r="J125" s="849"/>
      <c r="K125" s="849"/>
      <c r="L125" s="849"/>
      <c r="M125" s="849"/>
      <c r="N125" s="849">
        <v>1.6</v>
      </c>
      <c r="O125" s="849">
        <v>862.4</v>
      </c>
      <c r="P125" s="837"/>
      <c r="Q125" s="850">
        <v>539</v>
      </c>
    </row>
    <row r="126" spans="1:17" ht="14.4" customHeight="1" x14ac:dyDescent="0.3">
      <c r="A126" s="831" t="s">
        <v>574</v>
      </c>
      <c r="B126" s="832" t="s">
        <v>4931</v>
      </c>
      <c r="C126" s="832" t="s">
        <v>4951</v>
      </c>
      <c r="D126" s="832" t="s">
        <v>5225</v>
      </c>
      <c r="E126" s="832" t="s">
        <v>1773</v>
      </c>
      <c r="F126" s="849"/>
      <c r="G126" s="849"/>
      <c r="H126" s="849"/>
      <c r="I126" s="849"/>
      <c r="J126" s="849">
        <v>12.5</v>
      </c>
      <c r="K126" s="849">
        <v>40796.82</v>
      </c>
      <c r="L126" s="849">
        <v>1</v>
      </c>
      <c r="M126" s="849">
        <v>3263.7456000000002</v>
      </c>
      <c r="N126" s="849">
        <v>42</v>
      </c>
      <c r="O126" s="849">
        <v>50623.35</v>
      </c>
      <c r="P126" s="837">
        <v>1.24086509683843</v>
      </c>
      <c r="Q126" s="850">
        <v>1205.3178571428571</v>
      </c>
    </row>
    <row r="127" spans="1:17" ht="14.4" customHeight="1" x14ac:dyDescent="0.3">
      <c r="A127" s="831" t="s">
        <v>574</v>
      </c>
      <c r="B127" s="832" t="s">
        <v>4931</v>
      </c>
      <c r="C127" s="832" t="s">
        <v>4951</v>
      </c>
      <c r="D127" s="832" t="s">
        <v>5226</v>
      </c>
      <c r="E127" s="832" t="s">
        <v>5227</v>
      </c>
      <c r="F127" s="849">
        <v>1.1000000000000001</v>
      </c>
      <c r="G127" s="849">
        <v>1944.69</v>
      </c>
      <c r="H127" s="849"/>
      <c r="I127" s="849">
        <v>1767.8999999999999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574</v>
      </c>
      <c r="B128" s="832" t="s">
        <v>4931</v>
      </c>
      <c r="C128" s="832" t="s">
        <v>4951</v>
      </c>
      <c r="D128" s="832" t="s">
        <v>5228</v>
      </c>
      <c r="E128" s="832" t="s">
        <v>5229</v>
      </c>
      <c r="F128" s="849"/>
      <c r="G128" s="849"/>
      <c r="H128" s="849"/>
      <c r="I128" s="849"/>
      <c r="J128" s="849"/>
      <c r="K128" s="849"/>
      <c r="L128" s="849"/>
      <c r="M128" s="849"/>
      <c r="N128" s="849">
        <v>2</v>
      </c>
      <c r="O128" s="849">
        <v>4667.3999999999996</v>
      </c>
      <c r="P128" s="837"/>
      <c r="Q128" s="850">
        <v>2333.6999999999998</v>
      </c>
    </row>
    <row r="129" spans="1:17" ht="14.4" customHeight="1" x14ac:dyDescent="0.3">
      <c r="A129" s="831" t="s">
        <v>574</v>
      </c>
      <c r="B129" s="832" t="s">
        <v>4931</v>
      </c>
      <c r="C129" s="832" t="s">
        <v>4951</v>
      </c>
      <c r="D129" s="832" t="s">
        <v>5230</v>
      </c>
      <c r="E129" s="832" t="s">
        <v>5231</v>
      </c>
      <c r="F129" s="849">
        <v>3</v>
      </c>
      <c r="G129" s="849">
        <v>25889.49</v>
      </c>
      <c r="H129" s="849"/>
      <c r="I129" s="849">
        <v>8629.83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574</v>
      </c>
      <c r="B130" s="832" t="s">
        <v>4931</v>
      </c>
      <c r="C130" s="832" t="s">
        <v>4951</v>
      </c>
      <c r="D130" s="832" t="s">
        <v>5232</v>
      </c>
      <c r="E130" s="832" t="s">
        <v>1414</v>
      </c>
      <c r="F130" s="849"/>
      <c r="G130" s="849"/>
      <c r="H130" s="849"/>
      <c r="I130" s="849"/>
      <c r="J130" s="849"/>
      <c r="K130" s="849"/>
      <c r="L130" s="849"/>
      <c r="M130" s="849"/>
      <c r="N130" s="849">
        <v>12</v>
      </c>
      <c r="O130" s="849">
        <v>77567.520000000004</v>
      </c>
      <c r="P130" s="837"/>
      <c r="Q130" s="850">
        <v>6463.96</v>
      </c>
    </row>
    <row r="131" spans="1:17" ht="14.4" customHeight="1" x14ac:dyDescent="0.3">
      <c r="A131" s="831" t="s">
        <v>574</v>
      </c>
      <c r="B131" s="832" t="s">
        <v>4931</v>
      </c>
      <c r="C131" s="832" t="s">
        <v>4951</v>
      </c>
      <c r="D131" s="832" t="s">
        <v>5233</v>
      </c>
      <c r="E131" s="832" t="s">
        <v>1005</v>
      </c>
      <c r="F131" s="849"/>
      <c r="G131" s="849"/>
      <c r="H131" s="849"/>
      <c r="I131" s="849"/>
      <c r="J131" s="849">
        <v>6</v>
      </c>
      <c r="K131" s="849">
        <v>38748.6</v>
      </c>
      <c r="L131" s="849">
        <v>1</v>
      </c>
      <c r="M131" s="849">
        <v>6458.0999999999995</v>
      </c>
      <c r="N131" s="849">
        <v>11</v>
      </c>
      <c r="O131" s="849">
        <v>105663.16</v>
      </c>
      <c r="P131" s="837">
        <v>2.726889745694038</v>
      </c>
      <c r="Q131" s="850">
        <v>9605.7418181818193</v>
      </c>
    </row>
    <row r="132" spans="1:17" ht="14.4" customHeight="1" x14ac:dyDescent="0.3">
      <c r="A132" s="831" t="s">
        <v>574</v>
      </c>
      <c r="B132" s="832" t="s">
        <v>4931</v>
      </c>
      <c r="C132" s="832" t="s">
        <v>4951</v>
      </c>
      <c r="D132" s="832" t="s">
        <v>5234</v>
      </c>
      <c r="E132" s="832" t="s">
        <v>1086</v>
      </c>
      <c r="F132" s="849"/>
      <c r="G132" s="849"/>
      <c r="H132" s="849"/>
      <c r="I132" s="849"/>
      <c r="J132" s="849"/>
      <c r="K132" s="849"/>
      <c r="L132" s="849"/>
      <c r="M132" s="849"/>
      <c r="N132" s="849">
        <v>14</v>
      </c>
      <c r="O132" s="849">
        <v>5221.16</v>
      </c>
      <c r="P132" s="837"/>
      <c r="Q132" s="850">
        <v>372.94</v>
      </c>
    </row>
    <row r="133" spans="1:17" ht="14.4" customHeight="1" x14ac:dyDescent="0.3">
      <c r="A133" s="831" t="s">
        <v>574</v>
      </c>
      <c r="B133" s="832" t="s">
        <v>4931</v>
      </c>
      <c r="C133" s="832" t="s">
        <v>4951</v>
      </c>
      <c r="D133" s="832" t="s">
        <v>5235</v>
      </c>
      <c r="E133" s="832" t="s">
        <v>1011</v>
      </c>
      <c r="F133" s="849"/>
      <c r="G133" s="849"/>
      <c r="H133" s="849"/>
      <c r="I133" s="849"/>
      <c r="J133" s="849"/>
      <c r="K133" s="849"/>
      <c r="L133" s="849"/>
      <c r="M133" s="849"/>
      <c r="N133" s="849">
        <v>1</v>
      </c>
      <c r="O133" s="849">
        <v>1287.3599999999999</v>
      </c>
      <c r="P133" s="837"/>
      <c r="Q133" s="850">
        <v>1287.3599999999999</v>
      </c>
    </row>
    <row r="134" spans="1:17" ht="14.4" customHeight="1" x14ac:dyDescent="0.3">
      <c r="A134" s="831" t="s">
        <v>574</v>
      </c>
      <c r="B134" s="832" t="s">
        <v>4931</v>
      </c>
      <c r="C134" s="832" t="s">
        <v>4951</v>
      </c>
      <c r="D134" s="832" t="s">
        <v>5236</v>
      </c>
      <c r="E134" s="832" t="s">
        <v>1005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9924</v>
      </c>
      <c r="P134" s="837"/>
      <c r="Q134" s="850">
        <v>9924</v>
      </c>
    </row>
    <row r="135" spans="1:17" ht="14.4" customHeight="1" x14ac:dyDescent="0.3">
      <c r="A135" s="831" t="s">
        <v>574</v>
      </c>
      <c r="B135" s="832" t="s">
        <v>4931</v>
      </c>
      <c r="C135" s="832" t="s">
        <v>5237</v>
      </c>
      <c r="D135" s="832" t="s">
        <v>5238</v>
      </c>
      <c r="E135" s="832" t="s">
        <v>5239</v>
      </c>
      <c r="F135" s="849">
        <v>1</v>
      </c>
      <c r="G135" s="849">
        <v>1370</v>
      </c>
      <c r="H135" s="849">
        <v>1</v>
      </c>
      <c r="I135" s="849">
        <v>1370</v>
      </c>
      <c r="J135" s="849">
        <v>1</v>
      </c>
      <c r="K135" s="849">
        <v>1370</v>
      </c>
      <c r="L135" s="849">
        <v>1</v>
      </c>
      <c r="M135" s="849">
        <v>1370</v>
      </c>
      <c r="N135" s="849">
        <v>2</v>
      </c>
      <c r="O135" s="849">
        <v>2842.64</v>
      </c>
      <c r="P135" s="837">
        <v>2.074919708029197</v>
      </c>
      <c r="Q135" s="850">
        <v>1421.32</v>
      </c>
    </row>
    <row r="136" spans="1:17" ht="14.4" customHeight="1" x14ac:dyDescent="0.3">
      <c r="A136" s="831" t="s">
        <v>574</v>
      </c>
      <c r="B136" s="832" t="s">
        <v>4931</v>
      </c>
      <c r="C136" s="832" t="s">
        <v>5237</v>
      </c>
      <c r="D136" s="832" t="s">
        <v>5240</v>
      </c>
      <c r="E136" s="832" t="s">
        <v>5241</v>
      </c>
      <c r="F136" s="849">
        <v>127</v>
      </c>
      <c r="G136" s="849">
        <v>263190</v>
      </c>
      <c r="H136" s="849">
        <v>1.4400887461050602</v>
      </c>
      <c r="I136" s="849">
        <v>2072.3622047244094</v>
      </c>
      <c r="J136" s="849">
        <v>87</v>
      </c>
      <c r="K136" s="849">
        <v>182759.57</v>
      </c>
      <c r="L136" s="849">
        <v>1</v>
      </c>
      <c r="M136" s="849">
        <v>2100.6847126436783</v>
      </c>
      <c r="N136" s="849">
        <v>69</v>
      </c>
      <c r="O136" s="849">
        <v>150268.19999999998</v>
      </c>
      <c r="P136" s="837">
        <v>0.82221795553578936</v>
      </c>
      <c r="Q136" s="850">
        <v>2177.7999999999997</v>
      </c>
    </row>
    <row r="137" spans="1:17" ht="14.4" customHeight="1" x14ac:dyDescent="0.3">
      <c r="A137" s="831" t="s">
        <v>574</v>
      </c>
      <c r="B137" s="832" t="s">
        <v>4931</v>
      </c>
      <c r="C137" s="832" t="s">
        <v>5237</v>
      </c>
      <c r="D137" s="832" t="s">
        <v>5242</v>
      </c>
      <c r="E137" s="832" t="s">
        <v>5243</v>
      </c>
      <c r="F137" s="849">
        <v>22</v>
      </c>
      <c r="G137" s="849">
        <v>56720</v>
      </c>
      <c r="H137" s="849">
        <v>0.364993564993565</v>
      </c>
      <c r="I137" s="849">
        <v>2578.181818181818</v>
      </c>
      <c r="J137" s="849">
        <v>60</v>
      </c>
      <c r="K137" s="849">
        <v>155400</v>
      </c>
      <c r="L137" s="849">
        <v>1</v>
      </c>
      <c r="M137" s="849">
        <v>2590</v>
      </c>
      <c r="N137" s="849">
        <v>99</v>
      </c>
      <c r="O137" s="849">
        <v>263557.80000000005</v>
      </c>
      <c r="P137" s="837">
        <v>1.6959961389961393</v>
      </c>
      <c r="Q137" s="850">
        <v>2662.2000000000003</v>
      </c>
    </row>
    <row r="138" spans="1:17" ht="14.4" customHeight="1" x14ac:dyDescent="0.3">
      <c r="A138" s="831" t="s">
        <v>574</v>
      </c>
      <c r="B138" s="832" t="s">
        <v>4931</v>
      </c>
      <c r="C138" s="832" t="s">
        <v>5237</v>
      </c>
      <c r="D138" s="832" t="s">
        <v>5244</v>
      </c>
      <c r="E138" s="832" t="s">
        <v>5245</v>
      </c>
      <c r="F138" s="849">
        <v>2</v>
      </c>
      <c r="G138" s="849">
        <v>4210</v>
      </c>
      <c r="H138" s="849"/>
      <c r="I138" s="849">
        <v>2105</v>
      </c>
      <c r="J138" s="849"/>
      <c r="K138" s="849"/>
      <c r="L138" s="849"/>
      <c r="M138" s="849"/>
      <c r="N138" s="849">
        <v>2</v>
      </c>
      <c r="O138" s="849">
        <v>4355.6000000000004</v>
      </c>
      <c r="P138" s="837"/>
      <c r="Q138" s="850">
        <v>2177.8000000000002</v>
      </c>
    </row>
    <row r="139" spans="1:17" ht="14.4" customHeight="1" x14ac:dyDescent="0.3">
      <c r="A139" s="831" t="s">
        <v>574</v>
      </c>
      <c r="B139" s="832" t="s">
        <v>4931</v>
      </c>
      <c r="C139" s="832" t="s">
        <v>5237</v>
      </c>
      <c r="D139" s="832" t="s">
        <v>5246</v>
      </c>
      <c r="E139" s="832" t="s">
        <v>5247</v>
      </c>
      <c r="F139" s="849">
        <v>1</v>
      </c>
      <c r="G139" s="849">
        <v>8720</v>
      </c>
      <c r="H139" s="849"/>
      <c r="I139" s="849">
        <v>8720</v>
      </c>
      <c r="J139" s="849"/>
      <c r="K139" s="849"/>
      <c r="L139" s="849"/>
      <c r="M139" s="849"/>
      <c r="N139" s="849">
        <v>1</v>
      </c>
      <c r="O139" s="849">
        <v>8962.4</v>
      </c>
      <c r="P139" s="837"/>
      <c r="Q139" s="850">
        <v>8962.4</v>
      </c>
    </row>
    <row r="140" spans="1:17" ht="14.4" customHeight="1" x14ac:dyDescent="0.3">
      <c r="A140" s="831" t="s">
        <v>574</v>
      </c>
      <c r="B140" s="832" t="s">
        <v>4931</v>
      </c>
      <c r="C140" s="832" t="s">
        <v>5237</v>
      </c>
      <c r="D140" s="832" t="s">
        <v>5248</v>
      </c>
      <c r="E140" s="832" t="s">
        <v>5249</v>
      </c>
      <c r="F140" s="849">
        <v>4</v>
      </c>
      <c r="G140" s="849">
        <v>40520</v>
      </c>
      <c r="H140" s="849">
        <v>2</v>
      </c>
      <c r="I140" s="849">
        <v>10130</v>
      </c>
      <c r="J140" s="849">
        <v>2</v>
      </c>
      <c r="K140" s="849">
        <v>20260</v>
      </c>
      <c r="L140" s="849">
        <v>1</v>
      </c>
      <c r="M140" s="849">
        <v>10130</v>
      </c>
      <c r="N140" s="849"/>
      <c r="O140" s="849"/>
      <c r="P140" s="837"/>
      <c r="Q140" s="850"/>
    </row>
    <row r="141" spans="1:17" ht="14.4" customHeight="1" x14ac:dyDescent="0.3">
      <c r="A141" s="831" t="s">
        <v>574</v>
      </c>
      <c r="B141" s="832" t="s">
        <v>4931</v>
      </c>
      <c r="C141" s="832" t="s">
        <v>5237</v>
      </c>
      <c r="D141" s="832" t="s">
        <v>5250</v>
      </c>
      <c r="E141" s="832" t="s">
        <v>5251</v>
      </c>
      <c r="F141" s="849">
        <v>90</v>
      </c>
      <c r="G141" s="849">
        <v>78751.990000000005</v>
      </c>
      <c r="H141" s="849">
        <v>1.0963662814979813</v>
      </c>
      <c r="I141" s="849">
        <v>875.02211111111114</v>
      </c>
      <c r="J141" s="849">
        <v>83</v>
      </c>
      <c r="K141" s="849">
        <v>71830</v>
      </c>
      <c r="L141" s="849">
        <v>1</v>
      </c>
      <c r="M141" s="849">
        <v>865.42168674698792</v>
      </c>
      <c r="N141" s="849">
        <v>57</v>
      </c>
      <c r="O141" s="849">
        <v>69787.95</v>
      </c>
      <c r="P141" s="837">
        <v>0.97157107058332171</v>
      </c>
      <c r="Q141" s="850">
        <v>1224.3499999999999</v>
      </c>
    </row>
    <row r="142" spans="1:17" ht="14.4" customHeight="1" x14ac:dyDescent="0.3">
      <c r="A142" s="831" t="s">
        <v>574</v>
      </c>
      <c r="B142" s="832" t="s">
        <v>4931</v>
      </c>
      <c r="C142" s="832" t="s">
        <v>5237</v>
      </c>
      <c r="D142" s="832" t="s">
        <v>5252</v>
      </c>
      <c r="E142" s="832" t="s">
        <v>5253</v>
      </c>
      <c r="F142" s="849">
        <v>8</v>
      </c>
      <c r="G142" s="849">
        <v>1960</v>
      </c>
      <c r="H142" s="849"/>
      <c r="I142" s="849">
        <v>245</v>
      </c>
      <c r="J142" s="849"/>
      <c r="K142" s="849"/>
      <c r="L142" s="849"/>
      <c r="M142" s="849"/>
      <c r="N142" s="849">
        <v>5</v>
      </c>
      <c r="O142" s="849">
        <v>1249.8</v>
      </c>
      <c r="P142" s="837"/>
      <c r="Q142" s="850">
        <v>249.95999999999998</v>
      </c>
    </row>
    <row r="143" spans="1:17" ht="14.4" customHeight="1" x14ac:dyDescent="0.3">
      <c r="A143" s="831" t="s">
        <v>574</v>
      </c>
      <c r="B143" s="832" t="s">
        <v>4931</v>
      </c>
      <c r="C143" s="832" t="s">
        <v>4967</v>
      </c>
      <c r="D143" s="832" t="s">
        <v>5254</v>
      </c>
      <c r="E143" s="832" t="s">
        <v>5255</v>
      </c>
      <c r="F143" s="849">
        <v>1</v>
      </c>
      <c r="G143" s="849">
        <v>14345.35</v>
      </c>
      <c r="H143" s="849"/>
      <c r="I143" s="849">
        <v>14345.35</v>
      </c>
      <c r="J143" s="849"/>
      <c r="K143" s="849"/>
      <c r="L143" s="849"/>
      <c r="M143" s="849"/>
      <c r="N143" s="849">
        <v>9</v>
      </c>
      <c r="O143" s="849">
        <v>129108.15000000001</v>
      </c>
      <c r="P143" s="837"/>
      <c r="Q143" s="850">
        <v>14345.35</v>
      </c>
    </row>
    <row r="144" spans="1:17" ht="14.4" customHeight="1" x14ac:dyDescent="0.3">
      <c r="A144" s="831" t="s">
        <v>574</v>
      </c>
      <c r="B144" s="832" t="s">
        <v>4931</v>
      </c>
      <c r="C144" s="832" t="s">
        <v>4967</v>
      </c>
      <c r="D144" s="832" t="s">
        <v>5256</v>
      </c>
      <c r="E144" s="832" t="s">
        <v>5257</v>
      </c>
      <c r="F144" s="849">
        <v>1</v>
      </c>
      <c r="G144" s="849">
        <v>6086.4</v>
      </c>
      <c r="H144" s="849">
        <v>0.5</v>
      </c>
      <c r="I144" s="849">
        <v>6086.4</v>
      </c>
      <c r="J144" s="849">
        <v>2</v>
      </c>
      <c r="K144" s="849">
        <v>12172.8</v>
      </c>
      <c r="L144" s="849">
        <v>1</v>
      </c>
      <c r="M144" s="849">
        <v>6086.4</v>
      </c>
      <c r="N144" s="849"/>
      <c r="O144" s="849"/>
      <c r="P144" s="837"/>
      <c r="Q144" s="850"/>
    </row>
    <row r="145" spans="1:17" ht="14.4" customHeight="1" x14ac:dyDescent="0.3">
      <c r="A145" s="831" t="s">
        <v>574</v>
      </c>
      <c r="B145" s="832" t="s">
        <v>4931</v>
      </c>
      <c r="C145" s="832" t="s">
        <v>4967</v>
      </c>
      <c r="D145" s="832" t="s">
        <v>5258</v>
      </c>
      <c r="E145" s="832" t="s">
        <v>5259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3925.63</v>
      </c>
      <c r="P145" s="837"/>
      <c r="Q145" s="850">
        <v>3925.63</v>
      </c>
    </row>
    <row r="146" spans="1:17" ht="14.4" customHeight="1" x14ac:dyDescent="0.3">
      <c r="A146" s="831" t="s">
        <v>574</v>
      </c>
      <c r="B146" s="832" t="s">
        <v>4931</v>
      </c>
      <c r="C146" s="832" t="s">
        <v>4967</v>
      </c>
      <c r="D146" s="832" t="s">
        <v>5260</v>
      </c>
      <c r="E146" s="832" t="s">
        <v>5261</v>
      </c>
      <c r="F146" s="849">
        <v>11</v>
      </c>
      <c r="G146" s="849">
        <v>57456.3</v>
      </c>
      <c r="H146" s="849">
        <v>1.5714285714285712</v>
      </c>
      <c r="I146" s="849">
        <v>5223.3</v>
      </c>
      <c r="J146" s="849">
        <v>7</v>
      </c>
      <c r="K146" s="849">
        <v>36563.100000000006</v>
      </c>
      <c r="L146" s="849">
        <v>1</v>
      </c>
      <c r="M146" s="849">
        <v>5223.3000000000011</v>
      </c>
      <c r="N146" s="849">
        <v>8</v>
      </c>
      <c r="O146" s="849">
        <v>41786.400000000001</v>
      </c>
      <c r="P146" s="837">
        <v>1.1428571428571428</v>
      </c>
      <c r="Q146" s="850">
        <v>5223.3</v>
      </c>
    </row>
    <row r="147" spans="1:17" ht="14.4" customHeight="1" x14ac:dyDescent="0.3">
      <c r="A147" s="831" t="s">
        <v>574</v>
      </c>
      <c r="B147" s="832" t="s">
        <v>4931</v>
      </c>
      <c r="C147" s="832" t="s">
        <v>4967</v>
      </c>
      <c r="D147" s="832" t="s">
        <v>5262</v>
      </c>
      <c r="E147" s="832" t="s">
        <v>5263</v>
      </c>
      <c r="F147" s="849">
        <v>23</v>
      </c>
      <c r="G147" s="849">
        <v>150866.19999999998</v>
      </c>
      <c r="H147" s="849">
        <v>1.3529411764705883</v>
      </c>
      <c r="I147" s="849">
        <v>6559.4</v>
      </c>
      <c r="J147" s="849">
        <v>17</v>
      </c>
      <c r="K147" s="849">
        <v>111509.79999999999</v>
      </c>
      <c r="L147" s="849">
        <v>1</v>
      </c>
      <c r="M147" s="849">
        <v>6559.4</v>
      </c>
      <c r="N147" s="849">
        <v>25</v>
      </c>
      <c r="O147" s="849">
        <v>163984.99999999997</v>
      </c>
      <c r="P147" s="837">
        <v>1.4705882352941175</v>
      </c>
      <c r="Q147" s="850">
        <v>6559.3999999999987</v>
      </c>
    </row>
    <row r="148" spans="1:17" ht="14.4" customHeight="1" x14ac:dyDescent="0.3">
      <c r="A148" s="831" t="s">
        <v>574</v>
      </c>
      <c r="B148" s="832" t="s">
        <v>4931</v>
      </c>
      <c r="C148" s="832" t="s">
        <v>4967</v>
      </c>
      <c r="D148" s="832" t="s">
        <v>5264</v>
      </c>
      <c r="E148" s="832" t="s">
        <v>5265</v>
      </c>
      <c r="F148" s="849"/>
      <c r="G148" s="849"/>
      <c r="H148" s="849"/>
      <c r="I148" s="849"/>
      <c r="J148" s="849">
        <v>3</v>
      </c>
      <c r="K148" s="849">
        <v>14640</v>
      </c>
      <c r="L148" s="849">
        <v>1</v>
      </c>
      <c r="M148" s="849">
        <v>4880</v>
      </c>
      <c r="N148" s="849"/>
      <c r="O148" s="849"/>
      <c r="P148" s="837"/>
      <c r="Q148" s="850"/>
    </row>
    <row r="149" spans="1:17" ht="14.4" customHeight="1" x14ac:dyDescent="0.3">
      <c r="A149" s="831" t="s">
        <v>574</v>
      </c>
      <c r="B149" s="832" t="s">
        <v>4931</v>
      </c>
      <c r="C149" s="832" t="s">
        <v>4967</v>
      </c>
      <c r="D149" s="832" t="s">
        <v>5266</v>
      </c>
      <c r="E149" s="832" t="s">
        <v>5267</v>
      </c>
      <c r="F149" s="849">
        <v>1</v>
      </c>
      <c r="G149" s="849">
        <v>6307.7</v>
      </c>
      <c r="H149" s="849">
        <v>0.5</v>
      </c>
      <c r="I149" s="849">
        <v>6307.7</v>
      </c>
      <c r="J149" s="849">
        <v>2</v>
      </c>
      <c r="K149" s="849">
        <v>12615.4</v>
      </c>
      <c r="L149" s="849">
        <v>1</v>
      </c>
      <c r="M149" s="849">
        <v>6307.7</v>
      </c>
      <c r="N149" s="849">
        <v>1</v>
      </c>
      <c r="O149" s="849">
        <v>6307.7</v>
      </c>
      <c r="P149" s="837">
        <v>0.5</v>
      </c>
      <c r="Q149" s="850">
        <v>6307.7</v>
      </c>
    </row>
    <row r="150" spans="1:17" ht="14.4" customHeight="1" x14ac:dyDescent="0.3">
      <c r="A150" s="831" t="s">
        <v>574</v>
      </c>
      <c r="B150" s="832" t="s">
        <v>4931</v>
      </c>
      <c r="C150" s="832" t="s">
        <v>4967</v>
      </c>
      <c r="D150" s="832" t="s">
        <v>5268</v>
      </c>
      <c r="E150" s="832" t="s">
        <v>5269</v>
      </c>
      <c r="F150" s="849">
        <v>1</v>
      </c>
      <c r="G150" s="849">
        <v>12558.7</v>
      </c>
      <c r="H150" s="849"/>
      <c r="I150" s="849">
        <v>12558.7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574</v>
      </c>
      <c r="B151" s="832" t="s">
        <v>4931</v>
      </c>
      <c r="C151" s="832" t="s">
        <v>4967</v>
      </c>
      <c r="D151" s="832" t="s">
        <v>5270</v>
      </c>
      <c r="E151" s="832" t="s">
        <v>5271</v>
      </c>
      <c r="F151" s="849"/>
      <c r="G151" s="849"/>
      <c r="H151" s="849"/>
      <c r="I151" s="849"/>
      <c r="J151" s="849">
        <v>1</v>
      </c>
      <c r="K151" s="849">
        <v>1732.8</v>
      </c>
      <c r="L151" s="849">
        <v>1</v>
      </c>
      <c r="M151" s="849">
        <v>1732.8</v>
      </c>
      <c r="N151" s="849"/>
      <c r="O151" s="849"/>
      <c r="P151" s="837"/>
      <c r="Q151" s="850"/>
    </row>
    <row r="152" spans="1:17" ht="14.4" customHeight="1" x14ac:dyDescent="0.3">
      <c r="A152" s="831" t="s">
        <v>574</v>
      </c>
      <c r="B152" s="832" t="s">
        <v>4931</v>
      </c>
      <c r="C152" s="832" t="s">
        <v>4967</v>
      </c>
      <c r="D152" s="832" t="s">
        <v>5272</v>
      </c>
      <c r="E152" s="832" t="s">
        <v>5273</v>
      </c>
      <c r="F152" s="849">
        <v>10</v>
      </c>
      <c r="G152" s="849">
        <v>48346.400000000001</v>
      </c>
      <c r="H152" s="849">
        <v>1.9999999999999998</v>
      </c>
      <c r="I152" s="849">
        <v>4834.6400000000003</v>
      </c>
      <c r="J152" s="849">
        <v>5</v>
      </c>
      <c r="K152" s="849">
        <v>24173.200000000004</v>
      </c>
      <c r="L152" s="849">
        <v>1</v>
      </c>
      <c r="M152" s="849">
        <v>4834.6400000000012</v>
      </c>
      <c r="N152" s="849"/>
      <c r="O152" s="849"/>
      <c r="P152" s="837"/>
      <c r="Q152" s="850"/>
    </row>
    <row r="153" spans="1:17" ht="14.4" customHeight="1" x14ac:dyDescent="0.3">
      <c r="A153" s="831" t="s">
        <v>574</v>
      </c>
      <c r="B153" s="832" t="s">
        <v>4931</v>
      </c>
      <c r="C153" s="832" t="s">
        <v>4967</v>
      </c>
      <c r="D153" s="832" t="s">
        <v>5274</v>
      </c>
      <c r="E153" s="832" t="s">
        <v>5275</v>
      </c>
      <c r="F153" s="849">
        <v>3</v>
      </c>
      <c r="G153" s="849">
        <v>15246.66</v>
      </c>
      <c r="H153" s="849">
        <v>3</v>
      </c>
      <c r="I153" s="849">
        <v>5082.22</v>
      </c>
      <c r="J153" s="849">
        <v>1</v>
      </c>
      <c r="K153" s="849">
        <v>5082.22</v>
      </c>
      <c r="L153" s="849">
        <v>1</v>
      </c>
      <c r="M153" s="849">
        <v>5082.22</v>
      </c>
      <c r="N153" s="849"/>
      <c r="O153" s="849"/>
      <c r="P153" s="837"/>
      <c r="Q153" s="850"/>
    </row>
    <row r="154" spans="1:17" ht="14.4" customHeight="1" x14ac:dyDescent="0.3">
      <c r="A154" s="831" t="s">
        <v>574</v>
      </c>
      <c r="B154" s="832" t="s">
        <v>4931</v>
      </c>
      <c r="C154" s="832" t="s">
        <v>4967</v>
      </c>
      <c r="D154" s="832" t="s">
        <v>5276</v>
      </c>
      <c r="E154" s="832" t="s">
        <v>5277</v>
      </c>
      <c r="F154" s="849">
        <v>1</v>
      </c>
      <c r="G154" s="849">
        <v>7809.52</v>
      </c>
      <c r="H154" s="849">
        <v>1</v>
      </c>
      <c r="I154" s="849">
        <v>7809.52</v>
      </c>
      <c r="J154" s="849">
        <v>1</v>
      </c>
      <c r="K154" s="849">
        <v>7809.52</v>
      </c>
      <c r="L154" s="849">
        <v>1</v>
      </c>
      <c r="M154" s="849">
        <v>7809.52</v>
      </c>
      <c r="N154" s="849">
        <v>3</v>
      </c>
      <c r="O154" s="849">
        <v>23428.560000000001</v>
      </c>
      <c r="P154" s="837">
        <v>3</v>
      </c>
      <c r="Q154" s="850">
        <v>7809.52</v>
      </c>
    </row>
    <row r="155" spans="1:17" ht="14.4" customHeight="1" x14ac:dyDescent="0.3">
      <c r="A155" s="831" t="s">
        <v>574</v>
      </c>
      <c r="B155" s="832" t="s">
        <v>4931</v>
      </c>
      <c r="C155" s="832" t="s">
        <v>4967</v>
      </c>
      <c r="D155" s="832" t="s">
        <v>5278</v>
      </c>
      <c r="E155" s="832" t="s">
        <v>5279</v>
      </c>
      <c r="F155" s="849">
        <v>48</v>
      </c>
      <c r="G155" s="849">
        <v>124970.40000000002</v>
      </c>
      <c r="H155" s="849">
        <v>1.364293314809484</v>
      </c>
      <c r="I155" s="849">
        <v>2603.5500000000006</v>
      </c>
      <c r="J155" s="849">
        <v>49</v>
      </c>
      <c r="K155" s="849">
        <v>91600.83</v>
      </c>
      <c r="L155" s="849">
        <v>1</v>
      </c>
      <c r="M155" s="849">
        <v>1869.4046938775512</v>
      </c>
      <c r="N155" s="849">
        <v>41</v>
      </c>
      <c r="O155" s="849">
        <v>76018.510000000009</v>
      </c>
      <c r="P155" s="837">
        <v>0.82988887764444941</v>
      </c>
      <c r="Q155" s="850">
        <v>1854.1100000000001</v>
      </c>
    </row>
    <row r="156" spans="1:17" ht="14.4" customHeight="1" x14ac:dyDescent="0.3">
      <c r="A156" s="831" t="s">
        <v>574</v>
      </c>
      <c r="B156" s="832" t="s">
        <v>4931</v>
      </c>
      <c r="C156" s="832" t="s">
        <v>4967</v>
      </c>
      <c r="D156" s="832" t="s">
        <v>5280</v>
      </c>
      <c r="E156" s="832" t="s">
        <v>5279</v>
      </c>
      <c r="F156" s="849">
        <v>3</v>
      </c>
      <c r="G156" s="849">
        <v>25027.86</v>
      </c>
      <c r="H156" s="849">
        <v>0.49999999999999994</v>
      </c>
      <c r="I156" s="849">
        <v>8342.6200000000008</v>
      </c>
      <c r="J156" s="849">
        <v>6</v>
      </c>
      <c r="K156" s="849">
        <v>50055.720000000008</v>
      </c>
      <c r="L156" s="849">
        <v>1</v>
      </c>
      <c r="M156" s="849">
        <v>8342.6200000000008</v>
      </c>
      <c r="N156" s="849">
        <v>17</v>
      </c>
      <c r="O156" s="849">
        <v>141824.53999999998</v>
      </c>
      <c r="P156" s="837">
        <v>2.8333333333333326</v>
      </c>
      <c r="Q156" s="850">
        <v>8342.619999999999</v>
      </c>
    </row>
    <row r="157" spans="1:17" ht="14.4" customHeight="1" x14ac:dyDescent="0.3">
      <c r="A157" s="831" t="s">
        <v>574</v>
      </c>
      <c r="B157" s="832" t="s">
        <v>4931</v>
      </c>
      <c r="C157" s="832" t="s">
        <v>4967</v>
      </c>
      <c r="D157" s="832" t="s">
        <v>5281</v>
      </c>
      <c r="E157" s="832" t="s">
        <v>5282</v>
      </c>
      <c r="F157" s="849">
        <v>24</v>
      </c>
      <c r="G157" s="849">
        <v>39321.359999999993</v>
      </c>
      <c r="H157" s="849">
        <v>3.4285714285714279</v>
      </c>
      <c r="I157" s="849">
        <v>1638.3899999999996</v>
      </c>
      <c r="J157" s="849">
        <v>7</v>
      </c>
      <c r="K157" s="849">
        <v>11468.73</v>
      </c>
      <c r="L157" s="849">
        <v>1</v>
      </c>
      <c r="M157" s="849">
        <v>1638.3899999999999</v>
      </c>
      <c r="N157" s="849">
        <v>13</v>
      </c>
      <c r="O157" s="849">
        <v>21299.07</v>
      </c>
      <c r="P157" s="837">
        <v>1.8571428571428572</v>
      </c>
      <c r="Q157" s="850">
        <v>1638.3899999999999</v>
      </c>
    </row>
    <row r="158" spans="1:17" ht="14.4" customHeight="1" x14ac:dyDescent="0.3">
      <c r="A158" s="831" t="s">
        <v>574</v>
      </c>
      <c r="B158" s="832" t="s">
        <v>4931</v>
      </c>
      <c r="C158" s="832" t="s">
        <v>4967</v>
      </c>
      <c r="D158" s="832" t="s">
        <v>5283</v>
      </c>
      <c r="E158" s="832" t="s">
        <v>5284</v>
      </c>
      <c r="F158" s="849">
        <v>17</v>
      </c>
      <c r="G158" s="849">
        <v>159391.66</v>
      </c>
      <c r="H158" s="849">
        <v>0.85</v>
      </c>
      <c r="I158" s="849">
        <v>9375.98</v>
      </c>
      <c r="J158" s="849">
        <v>20</v>
      </c>
      <c r="K158" s="849">
        <v>187519.6</v>
      </c>
      <c r="L158" s="849">
        <v>1</v>
      </c>
      <c r="M158" s="849">
        <v>9375.98</v>
      </c>
      <c r="N158" s="849">
        <v>32</v>
      </c>
      <c r="O158" s="849">
        <v>300031.35999999993</v>
      </c>
      <c r="P158" s="837">
        <v>1.5999999999999996</v>
      </c>
      <c r="Q158" s="850">
        <v>9375.9799999999977</v>
      </c>
    </row>
    <row r="159" spans="1:17" ht="14.4" customHeight="1" x14ac:dyDescent="0.3">
      <c r="A159" s="831" t="s">
        <v>574</v>
      </c>
      <c r="B159" s="832" t="s">
        <v>4931</v>
      </c>
      <c r="C159" s="832" t="s">
        <v>4967</v>
      </c>
      <c r="D159" s="832" t="s">
        <v>5285</v>
      </c>
      <c r="E159" s="832" t="s">
        <v>5286</v>
      </c>
      <c r="F159" s="849">
        <v>28</v>
      </c>
      <c r="G159" s="849">
        <v>184718.24000000002</v>
      </c>
      <c r="H159" s="849">
        <v>0.62222222222222234</v>
      </c>
      <c r="I159" s="849">
        <v>6597.0800000000008</v>
      </c>
      <c r="J159" s="849">
        <v>45</v>
      </c>
      <c r="K159" s="849">
        <v>296868.59999999998</v>
      </c>
      <c r="L159" s="849">
        <v>1</v>
      </c>
      <c r="M159" s="849">
        <v>6597.08</v>
      </c>
      <c r="N159" s="849">
        <v>69</v>
      </c>
      <c r="O159" s="849">
        <v>341403.72000000009</v>
      </c>
      <c r="P159" s="837">
        <v>1.1500162698244278</v>
      </c>
      <c r="Q159" s="850">
        <v>4947.880000000001</v>
      </c>
    </row>
    <row r="160" spans="1:17" ht="14.4" customHeight="1" x14ac:dyDescent="0.3">
      <c r="A160" s="831" t="s">
        <v>574</v>
      </c>
      <c r="B160" s="832" t="s">
        <v>4931</v>
      </c>
      <c r="C160" s="832" t="s">
        <v>4967</v>
      </c>
      <c r="D160" s="832" t="s">
        <v>5287</v>
      </c>
      <c r="E160" s="832" t="s">
        <v>5288</v>
      </c>
      <c r="F160" s="849">
        <v>1</v>
      </c>
      <c r="G160" s="849">
        <v>3537.32</v>
      </c>
      <c r="H160" s="849">
        <v>1</v>
      </c>
      <c r="I160" s="849">
        <v>3537.32</v>
      </c>
      <c r="J160" s="849">
        <v>1</v>
      </c>
      <c r="K160" s="849">
        <v>3537.32</v>
      </c>
      <c r="L160" s="849">
        <v>1</v>
      </c>
      <c r="M160" s="849">
        <v>3537.32</v>
      </c>
      <c r="N160" s="849">
        <v>3</v>
      </c>
      <c r="O160" s="849">
        <v>7958.86</v>
      </c>
      <c r="P160" s="837">
        <v>2.249968903011319</v>
      </c>
      <c r="Q160" s="850">
        <v>2652.9533333333334</v>
      </c>
    </row>
    <row r="161" spans="1:17" ht="14.4" customHeight="1" x14ac:dyDescent="0.3">
      <c r="A161" s="831" t="s">
        <v>574</v>
      </c>
      <c r="B161" s="832" t="s">
        <v>4931</v>
      </c>
      <c r="C161" s="832" t="s">
        <v>4967</v>
      </c>
      <c r="D161" s="832" t="s">
        <v>5289</v>
      </c>
      <c r="E161" s="832" t="s">
        <v>5290</v>
      </c>
      <c r="F161" s="849">
        <v>2</v>
      </c>
      <c r="G161" s="849">
        <v>3330</v>
      </c>
      <c r="H161" s="849"/>
      <c r="I161" s="849">
        <v>1665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574</v>
      </c>
      <c r="B162" s="832" t="s">
        <v>4931</v>
      </c>
      <c r="C162" s="832" t="s">
        <v>4967</v>
      </c>
      <c r="D162" s="832" t="s">
        <v>5291</v>
      </c>
      <c r="E162" s="832" t="s">
        <v>5292</v>
      </c>
      <c r="F162" s="849">
        <v>8</v>
      </c>
      <c r="G162" s="849">
        <v>48796.08</v>
      </c>
      <c r="H162" s="849">
        <v>4</v>
      </c>
      <c r="I162" s="849">
        <v>6099.51</v>
      </c>
      <c r="J162" s="849">
        <v>2</v>
      </c>
      <c r="K162" s="849">
        <v>12199.02</v>
      </c>
      <c r="L162" s="849">
        <v>1</v>
      </c>
      <c r="M162" s="849">
        <v>6099.51</v>
      </c>
      <c r="N162" s="849"/>
      <c r="O162" s="849"/>
      <c r="P162" s="837"/>
      <c r="Q162" s="850"/>
    </row>
    <row r="163" spans="1:17" ht="14.4" customHeight="1" x14ac:dyDescent="0.3">
      <c r="A163" s="831" t="s">
        <v>574</v>
      </c>
      <c r="B163" s="832" t="s">
        <v>4931</v>
      </c>
      <c r="C163" s="832" t="s">
        <v>4967</v>
      </c>
      <c r="D163" s="832" t="s">
        <v>5293</v>
      </c>
      <c r="E163" s="832" t="s">
        <v>5294</v>
      </c>
      <c r="F163" s="849">
        <v>49</v>
      </c>
      <c r="G163" s="849">
        <v>223440</v>
      </c>
      <c r="H163" s="849">
        <v>0.84482758620689657</v>
      </c>
      <c r="I163" s="849">
        <v>4560</v>
      </c>
      <c r="J163" s="849">
        <v>58</v>
      </c>
      <c r="K163" s="849">
        <v>264480</v>
      </c>
      <c r="L163" s="849">
        <v>1</v>
      </c>
      <c r="M163" s="849">
        <v>4560</v>
      </c>
      <c r="N163" s="849">
        <v>40</v>
      </c>
      <c r="O163" s="849">
        <v>82716.380000000019</v>
      </c>
      <c r="P163" s="837">
        <v>0.31275098306110111</v>
      </c>
      <c r="Q163" s="850">
        <v>2067.9095000000007</v>
      </c>
    </row>
    <row r="164" spans="1:17" ht="14.4" customHeight="1" x14ac:dyDescent="0.3">
      <c r="A164" s="831" t="s">
        <v>574</v>
      </c>
      <c r="B164" s="832" t="s">
        <v>4931</v>
      </c>
      <c r="C164" s="832" t="s">
        <v>4967</v>
      </c>
      <c r="D164" s="832" t="s">
        <v>5295</v>
      </c>
      <c r="E164" s="832" t="s">
        <v>5279</v>
      </c>
      <c r="F164" s="849">
        <v>7</v>
      </c>
      <c r="G164" s="849">
        <v>28712.739999999998</v>
      </c>
      <c r="H164" s="849">
        <v>0.53846153846153844</v>
      </c>
      <c r="I164" s="849">
        <v>4101.82</v>
      </c>
      <c r="J164" s="849">
        <v>13</v>
      </c>
      <c r="K164" s="849">
        <v>53323.659999999996</v>
      </c>
      <c r="L164" s="849">
        <v>1</v>
      </c>
      <c r="M164" s="849">
        <v>4101.82</v>
      </c>
      <c r="N164" s="849">
        <v>22</v>
      </c>
      <c r="O164" s="849">
        <v>90240.040000000008</v>
      </c>
      <c r="P164" s="837">
        <v>1.6923076923076925</v>
      </c>
      <c r="Q164" s="850">
        <v>4101.8200000000006</v>
      </c>
    </row>
    <row r="165" spans="1:17" ht="14.4" customHeight="1" x14ac:dyDescent="0.3">
      <c r="A165" s="831" t="s">
        <v>574</v>
      </c>
      <c r="B165" s="832" t="s">
        <v>4931</v>
      </c>
      <c r="C165" s="832" t="s">
        <v>4967</v>
      </c>
      <c r="D165" s="832" t="s">
        <v>5296</v>
      </c>
      <c r="E165" s="832" t="s">
        <v>5297</v>
      </c>
      <c r="F165" s="849">
        <v>25</v>
      </c>
      <c r="G165" s="849">
        <v>242982.49999999994</v>
      </c>
      <c r="H165" s="849">
        <v>0.99999999999999989</v>
      </c>
      <c r="I165" s="849">
        <v>9719.2999999999975</v>
      </c>
      <c r="J165" s="849">
        <v>25</v>
      </c>
      <c r="K165" s="849">
        <v>242982.49999999997</v>
      </c>
      <c r="L165" s="849">
        <v>1</v>
      </c>
      <c r="M165" s="849">
        <v>9719.2999999999993</v>
      </c>
      <c r="N165" s="849">
        <v>32</v>
      </c>
      <c r="O165" s="849">
        <v>233255.67999999999</v>
      </c>
      <c r="P165" s="837">
        <v>0.95996905126912435</v>
      </c>
      <c r="Q165" s="850">
        <v>7289.24</v>
      </c>
    </row>
    <row r="166" spans="1:17" ht="14.4" customHeight="1" x14ac:dyDescent="0.3">
      <c r="A166" s="831" t="s">
        <v>574</v>
      </c>
      <c r="B166" s="832" t="s">
        <v>4931</v>
      </c>
      <c r="C166" s="832" t="s">
        <v>4967</v>
      </c>
      <c r="D166" s="832" t="s">
        <v>5298</v>
      </c>
      <c r="E166" s="832" t="s">
        <v>5299</v>
      </c>
      <c r="F166" s="849">
        <v>23</v>
      </c>
      <c r="G166" s="849">
        <v>147135.6</v>
      </c>
      <c r="H166" s="849">
        <v>1.2105263157894739</v>
      </c>
      <c r="I166" s="849">
        <v>6397.2</v>
      </c>
      <c r="J166" s="849">
        <v>19</v>
      </c>
      <c r="K166" s="849">
        <v>121546.79999999999</v>
      </c>
      <c r="L166" s="849">
        <v>1</v>
      </c>
      <c r="M166" s="849">
        <v>6397.2</v>
      </c>
      <c r="N166" s="849">
        <v>24</v>
      </c>
      <c r="O166" s="849">
        <v>153532.79999999999</v>
      </c>
      <c r="P166" s="837">
        <v>1.263157894736842</v>
      </c>
      <c r="Q166" s="850">
        <v>6397.2</v>
      </c>
    </row>
    <row r="167" spans="1:17" ht="14.4" customHeight="1" x14ac:dyDescent="0.3">
      <c r="A167" s="831" t="s">
        <v>574</v>
      </c>
      <c r="B167" s="832" t="s">
        <v>4931</v>
      </c>
      <c r="C167" s="832" t="s">
        <v>4967</v>
      </c>
      <c r="D167" s="832" t="s">
        <v>5300</v>
      </c>
      <c r="E167" s="832" t="s">
        <v>5301</v>
      </c>
      <c r="F167" s="849">
        <v>1</v>
      </c>
      <c r="G167" s="849">
        <v>740</v>
      </c>
      <c r="H167" s="849"/>
      <c r="I167" s="849">
        <v>740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574</v>
      </c>
      <c r="B168" s="832" t="s">
        <v>4931</v>
      </c>
      <c r="C168" s="832" t="s">
        <v>4967</v>
      </c>
      <c r="D168" s="832" t="s">
        <v>5302</v>
      </c>
      <c r="E168" s="832" t="s">
        <v>5303</v>
      </c>
      <c r="F168" s="849">
        <v>30</v>
      </c>
      <c r="G168" s="849">
        <v>441180</v>
      </c>
      <c r="H168" s="849">
        <v>0.68181818181818177</v>
      </c>
      <c r="I168" s="849">
        <v>14706</v>
      </c>
      <c r="J168" s="849">
        <v>44</v>
      </c>
      <c r="K168" s="849">
        <v>647064</v>
      </c>
      <c r="L168" s="849">
        <v>1</v>
      </c>
      <c r="M168" s="849">
        <v>14706</v>
      </c>
      <c r="N168" s="849">
        <v>36</v>
      </c>
      <c r="O168" s="849">
        <v>460187.30000000005</v>
      </c>
      <c r="P168" s="837">
        <v>0.71119286500253465</v>
      </c>
      <c r="Q168" s="850">
        <v>12782.980555555558</v>
      </c>
    </row>
    <row r="169" spans="1:17" ht="14.4" customHeight="1" x14ac:dyDescent="0.3">
      <c r="A169" s="831" t="s">
        <v>574</v>
      </c>
      <c r="B169" s="832" t="s">
        <v>4931</v>
      </c>
      <c r="C169" s="832" t="s">
        <v>4967</v>
      </c>
      <c r="D169" s="832" t="s">
        <v>5304</v>
      </c>
      <c r="E169" s="832" t="s">
        <v>5305</v>
      </c>
      <c r="F169" s="849"/>
      <c r="G169" s="849"/>
      <c r="H169" s="849"/>
      <c r="I169" s="849"/>
      <c r="J169" s="849">
        <v>1</v>
      </c>
      <c r="K169" s="849">
        <v>9100</v>
      </c>
      <c r="L169" s="849">
        <v>1</v>
      </c>
      <c r="M169" s="849">
        <v>9100</v>
      </c>
      <c r="N169" s="849"/>
      <c r="O169" s="849"/>
      <c r="P169" s="837"/>
      <c r="Q169" s="850"/>
    </row>
    <row r="170" spans="1:17" ht="14.4" customHeight="1" x14ac:dyDescent="0.3">
      <c r="A170" s="831" t="s">
        <v>574</v>
      </c>
      <c r="B170" s="832" t="s">
        <v>4931</v>
      </c>
      <c r="C170" s="832" t="s">
        <v>4967</v>
      </c>
      <c r="D170" s="832" t="s">
        <v>5306</v>
      </c>
      <c r="E170" s="832" t="s">
        <v>5307</v>
      </c>
      <c r="F170" s="849"/>
      <c r="G170" s="849"/>
      <c r="H170" s="849"/>
      <c r="I170" s="849"/>
      <c r="J170" s="849"/>
      <c r="K170" s="849"/>
      <c r="L170" s="849"/>
      <c r="M170" s="849"/>
      <c r="N170" s="849">
        <v>3</v>
      </c>
      <c r="O170" s="849">
        <v>16248.119999999999</v>
      </c>
      <c r="P170" s="837"/>
      <c r="Q170" s="850">
        <v>5416.04</v>
      </c>
    </row>
    <row r="171" spans="1:17" ht="14.4" customHeight="1" x14ac:dyDescent="0.3">
      <c r="A171" s="831" t="s">
        <v>574</v>
      </c>
      <c r="B171" s="832" t="s">
        <v>4931</v>
      </c>
      <c r="C171" s="832" t="s">
        <v>4967</v>
      </c>
      <c r="D171" s="832" t="s">
        <v>5308</v>
      </c>
      <c r="E171" s="832" t="s">
        <v>5309</v>
      </c>
      <c r="F171" s="849">
        <v>4</v>
      </c>
      <c r="G171" s="849">
        <v>22512</v>
      </c>
      <c r="H171" s="849">
        <v>0.5714285714285714</v>
      </c>
      <c r="I171" s="849">
        <v>5628</v>
      </c>
      <c r="J171" s="849">
        <v>7</v>
      </c>
      <c r="K171" s="849">
        <v>39396</v>
      </c>
      <c r="L171" s="849">
        <v>1</v>
      </c>
      <c r="M171" s="849">
        <v>5628</v>
      </c>
      <c r="N171" s="849"/>
      <c r="O171" s="849"/>
      <c r="P171" s="837"/>
      <c r="Q171" s="850"/>
    </row>
    <row r="172" spans="1:17" ht="14.4" customHeight="1" x14ac:dyDescent="0.3">
      <c r="A172" s="831" t="s">
        <v>574</v>
      </c>
      <c r="B172" s="832" t="s">
        <v>4931</v>
      </c>
      <c r="C172" s="832" t="s">
        <v>4967</v>
      </c>
      <c r="D172" s="832" t="s">
        <v>5310</v>
      </c>
      <c r="E172" s="832" t="s">
        <v>5311</v>
      </c>
      <c r="F172" s="849">
        <v>6</v>
      </c>
      <c r="G172" s="849">
        <v>52381.799999999996</v>
      </c>
      <c r="H172" s="849">
        <v>0.85714285714285698</v>
      </c>
      <c r="I172" s="849">
        <v>8730.2999999999993</v>
      </c>
      <c r="J172" s="849">
        <v>7</v>
      </c>
      <c r="K172" s="849">
        <v>61112.100000000006</v>
      </c>
      <c r="L172" s="849">
        <v>1</v>
      </c>
      <c r="M172" s="849">
        <v>8730.3000000000011</v>
      </c>
      <c r="N172" s="849">
        <v>12</v>
      </c>
      <c r="O172" s="849">
        <v>104763.6</v>
      </c>
      <c r="P172" s="837">
        <v>1.7142857142857142</v>
      </c>
      <c r="Q172" s="850">
        <v>8730.3000000000011</v>
      </c>
    </row>
    <row r="173" spans="1:17" ht="14.4" customHeight="1" x14ac:dyDescent="0.3">
      <c r="A173" s="831" t="s">
        <v>574</v>
      </c>
      <c r="B173" s="832" t="s">
        <v>4931</v>
      </c>
      <c r="C173" s="832" t="s">
        <v>4967</v>
      </c>
      <c r="D173" s="832" t="s">
        <v>5312</v>
      </c>
      <c r="E173" s="832" t="s">
        <v>5313</v>
      </c>
      <c r="F173" s="849">
        <v>109</v>
      </c>
      <c r="G173" s="849">
        <v>1310092.8</v>
      </c>
      <c r="H173" s="849">
        <v>0.97321428571428581</v>
      </c>
      <c r="I173" s="849">
        <v>12019.2</v>
      </c>
      <c r="J173" s="849">
        <v>112</v>
      </c>
      <c r="K173" s="849">
        <v>1346150.3999999999</v>
      </c>
      <c r="L173" s="849">
        <v>1</v>
      </c>
      <c r="M173" s="849">
        <v>12019.199999999999</v>
      </c>
      <c r="N173" s="849">
        <v>89</v>
      </c>
      <c r="O173" s="849">
        <v>1069708.7999999998</v>
      </c>
      <c r="P173" s="837">
        <v>0.7946428571428571</v>
      </c>
      <c r="Q173" s="850">
        <v>12019.199999999997</v>
      </c>
    </row>
    <row r="174" spans="1:17" ht="14.4" customHeight="1" x14ac:dyDescent="0.3">
      <c r="A174" s="831" t="s">
        <v>574</v>
      </c>
      <c r="B174" s="832" t="s">
        <v>4931</v>
      </c>
      <c r="C174" s="832" t="s">
        <v>4967</v>
      </c>
      <c r="D174" s="832" t="s">
        <v>5314</v>
      </c>
      <c r="E174" s="832" t="s">
        <v>5315</v>
      </c>
      <c r="F174" s="849">
        <v>11</v>
      </c>
      <c r="G174" s="849">
        <v>234086.6</v>
      </c>
      <c r="H174" s="849">
        <v>0.68750000000000011</v>
      </c>
      <c r="I174" s="849">
        <v>21280.600000000002</v>
      </c>
      <c r="J174" s="849">
        <v>16</v>
      </c>
      <c r="K174" s="849">
        <v>340489.6</v>
      </c>
      <c r="L174" s="849">
        <v>1</v>
      </c>
      <c r="M174" s="849">
        <v>21280.6</v>
      </c>
      <c r="N174" s="849">
        <v>24</v>
      </c>
      <c r="O174" s="849">
        <v>510734.39999999991</v>
      </c>
      <c r="P174" s="837">
        <v>1.4999999999999998</v>
      </c>
      <c r="Q174" s="850">
        <v>21280.599999999995</v>
      </c>
    </row>
    <row r="175" spans="1:17" ht="14.4" customHeight="1" x14ac:dyDescent="0.3">
      <c r="A175" s="831" t="s">
        <v>574</v>
      </c>
      <c r="B175" s="832" t="s">
        <v>4931</v>
      </c>
      <c r="C175" s="832" t="s">
        <v>4967</v>
      </c>
      <c r="D175" s="832" t="s">
        <v>5316</v>
      </c>
      <c r="E175" s="832" t="s">
        <v>5317</v>
      </c>
      <c r="F175" s="849">
        <v>1</v>
      </c>
      <c r="G175" s="849">
        <v>10980.7</v>
      </c>
      <c r="H175" s="849">
        <v>0.16666666666666669</v>
      </c>
      <c r="I175" s="849">
        <v>10980.7</v>
      </c>
      <c r="J175" s="849">
        <v>6</v>
      </c>
      <c r="K175" s="849">
        <v>65884.2</v>
      </c>
      <c r="L175" s="849">
        <v>1</v>
      </c>
      <c r="M175" s="849">
        <v>10980.699999999999</v>
      </c>
      <c r="N175" s="849">
        <v>1</v>
      </c>
      <c r="O175" s="849">
        <v>10980.7</v>
      </c>
      <c r="P175" s="837">
        <v>0.16666666666666669</v>
      </c>
      <c r="Q175" s="850">
        <v>10980.7</v>
      </c>
    </row>
    <row r="176" spans="1:17" ht="14.4" customHeight="1" x14ac:dyDescent="0.3">
      <c r="A176" s="831" t="s">
        <v>574</v>
      </c>
      <c r="B176" s="832" t="s">
        <v>4931</v>
      </c>
      <c r="C176" s="832" t="s">
        <v>4967</v>
      </c>
      <c r="D176" s="832" t="s">
        <v>5318</v>
      </c>
      <c r="E176" s="832" t="s">
        <v>5319</v>
      </c>
      <c r="F176" s="849">
        <v>1</v>
      </c>
      <c r="G176" s="849">
        <v>10980.7</v>
      </c>
      <c r="H176" s="849">
        <v>0.33333333333333331</v>
      </c>
      <c r="I176" s="849">
        <v>10980.7</v>
      </c>
      <c r="J176" s="849">
        <v>3</v>
      </c>
      <c r="K176" s="849">
        <v>32942.100000000006</v>
      </c>
      <c r="L176" s="849">
        <v>1</v>
      </c>
      <c r="M176" s="849">
        <v>10980.700000000003</v>
      </c>
      <c r="N176" s="849">
        <v>1</v>
      </c>
      <c r="O176" s="849">
        <v>10980.7</v>
      </c>
      <c r="P176" s="837">
        <v>0.33333333333333331</v>
      </c>
      <c r="Q176" s="850">
        <v>10980.7</v>
      </c>
    </row>
    <row r="177" spans="1:17" ht="14.4" customHeight="1" x14ac:dyDescent="0.3">
      <c r="A177" s="831" t="s">
        <v>574</v>
      </c>
      <c r="B177" s="832" t="s">
        <v>4931</v>
      </c>
      <c r="C177" s="832" t="s">
        <v>4967</v>
      </c>
      <c r="D177" s="832" t="s">
        <v>5320</v>
      </c>
      <c r="E177" s="832" t="s">
        <v>5321</v>
      </c>
      <c r="F177" s="849">
        <v>9</v>
      </c>
      <c r="G177" s="849">
        <v>191523.59999999998</v>
      </c>
      <c r="H177" s="849">
        <v>1.1249999999999998</v>
      </c>
      <c r="I177" s="849">
        <v>21280.399999999998</v>
      </c>
      <c r="J177" s="849">
        <v>8</v>
      </c>
      <c r="K177" s="849">
        <v>170243.20000000001</v>
      </c>
      <c r="L177" s="849">
        <v>1</v>
      </c>
      <c r="M177" s="849">
        <v>21280.400000000001</v>
      </c>
      <c r="N177" s="849">
        <v>12</v>
      </c>
      <c r="O177" s="849">
        <v>255364.8</v>
      </c>
      <c r="P177" s="837">
        <v>1.4999999999999998</v>
      </c>
      <c r="Q177" s="850">
        <v>21280.399999999998</v>
      </c>
    </row>
    <row r="178" spans="1:17" ht="14.4" customHeight="1" x14ac:dyDescent="0.3">
      <c r="A178" s="831" t="s">
        <v>574</v>
      </c>
      <c r="B178" s="832" t="s">
        <v>4931</v>
      </c>
      <c r="C178" s="832" t="s">
        <v>4967</v>
      </c>
      <c r="D178" s="832" t="s">
        <v>5322</v>
      </c>
      <c r="E178" s="832" t="s">
        <v>5323</v>
      </c>
      <c r="F178" s="849">
        <v>4</v>
      </c>
      <c r="G178" s="849">
        <v>56400</v>
      </c>
      <c r="H178" s="849">
        <v>1.3333333333333333</v>
      </c>
      <c r="I178" s="849">
        <v>14100</v>
      </c>
      <c r="J178" s="849">
        <v>3</v>
      </c>
      <c r="K178" s="849">
        <v>42300</v>
      </c>
      <c r="L178" s="849">
        <v>1</v>
      </c>
      <c r="M178" s="849">
        <v>14100</v>
      </c>
      <c r="N178" s="849">
        <v>8</v>
      </c>
      <c r="O178" s="849">
        <v>112800</v>
      </c>
      <c r="P178" s="837">
        <v>2.6666666666666665</v>
      </c>
      <c r="Q178" s="850">
        <v>14100</v>
      </c>
    </row>
    <row r="179" spans="1:17" ht="14.4" customHeight="1" x14ac:dyDescent="0.3">
      <c r="A179" s="831" t="s">
        <v>574</v>
      </c>
      <c r="B179" s="832" t="s">
        <v>4931</v>
      </c>
      <c r="C179" s="832" t="s">
        <v>4967</v>
      </c>
      <c r="D179" s="832" t="s">
        <v>5324</v>
      </c>
      <c r="E179" s="832" t="s">
        <v>5325</v>
      </c>
      <c r="F179" s="849">
        <v>2</v>
      </c>
      <c r="G179" s="849">
        <v>21250</v>
      </c>
      <c r="H179" s="849">
        <v>1</v>
      </c>
      <c r="I179" s="849">
        <v>10625</v>
      </c>
      <c r="J179" s="849">
        <v>2</v>
      </c>
      <c r="K179" s="849">
        <v>21250</v>
      </c>
      <c r="L179" s="849">
        <v>1</v>
      </c>
      <c r="M179" s="849">
        <v>10625</v>
      </c>
      <c r="N179" s="849">
        <v>2</v>
      </c>
      <c r="O179" s="849">
        <v>21250</v>
      </c>
      <c r="P179" s="837">
        <v>1</v>
      </c>
      <c r="Q179" s="850">
        <v>10625</v>
      </c>
    </row>
    <row r="180" spans="1:17" ht="14.4" customHeight="1" x14ac:dyDescent="0.3">
      <c r="A180" s="831" t="s">
        <v>574</v>
      </c>
      <c r="B180" s="832" t="s">
        <v>4931</v>
      </c>
      <c r="C180" s="832" t="s">
        <v>4967</v>
      </c>
      <c r="D180" s="832" t="s">
        <v>5326</v>
      </c>
      <c r="E180" s="832" t="s">
        <v>5327</v>
      </c>
      <c r="F180" s="849">
        <v>7</v>
      </c>
      <c r="G180" s="849">
        <v>65170</v>
      </c>
      <c r="H180" s="849">
        <v>1.1666666666666667</v>
      </c>
      <c r="I180" s="849">
        <v>9310</v>
      </c>
      <c r="J180" s="849">
        <v>6</v>
      </c>
      <c r="K180" s="849">
        <v>55860</v>
      </c>
      <c r="L180" s="849">
        <v>1</v>
      </c>
      <c r="M180" s="849">
        <v>9310</v>
      </c>
      <c r="N180" s="849">
        <v>6</v>
      </c>
      <c r="O180" s="849">
        <v>55860</v>
      </c>
      <c r="P180" s="837">
        <v>1</v>
      </c>
      <c r="Q180" s="850">
        <v>9310</v>
      </c>
    </row>
    <row r="181" spans="1:17" ht="14.4" customHeight="1" x14ac:dyDescent="0.3">
      <c r="A181" s="831" t="s">
        <v>574</v>
      </c>
      <c r="B181" s="832" t="s">
        <v>4931</v>
      </c>
      <c r="C181" s="832" t="s">
        <v>4967</v>
      </c>
      <c r="D181" s="832" t="s">
        <v>5328</v>
      </c>
      <c r="E181" s="832" t="s">
        <v>5329</v>
      </c>
      <c r="F181" s="849">
        <v>5</v>
      </c>
      <c r="G181" s="849">
        <v>74382</v>
      </c>
      <c r="H181" s="849">
        <v>0.83333333333333337</v>
      </c>
      <c r="I181" s="849">
        <v>14876.4</v>
      </c>
      <c r="J181" s="849">
        <v>6</v>
      </c>
      <c r="K181" s="849">
        <v>89258.4</v>
      </c>
      <c r="L181" s="849">
        <v>1</v>
      </c>
      <c r="M181" s="849">
        <v>14876.4</v>
      </c>
      <c r="N181" s="849">
        <v>6</v>
      </c>
      <c r="O181" s="849">
        <v>89258.4</v>
      </c>
      <c r="P181" s="837">
        <v>1</v>
      </c>
      <c r="Q181" s="850">
        <v>14876.4</v>
      </c>
    </row>
    <row r="182" spans="1:17" ht="14.4" customHeight="1" x14ac:dyDescent="0.3">
      <c r="A182" s="831" t="s">
        <v>574</v>
      </c>
      <c r="B182" s="832" t="s">
        <v>4931</v>
      </c>
      <c r="C182" s="832" t="s">
        <v>4967</v>
      </c>
      <c r="D182" s="832" t="s">
        <v>5330</v>
      </c>
      <c r="E182" s="832" t="s">
        <v>5331</v>
      </c>
      <c r="F182" s="849">
        <v>1</v>
      </c>
      <c r="G182" s="849">
        <v>9261.7000000000007</v>
      </c>
      <c r="H182" s="849">
        <v>0.5</v>
      </c>
      <c r="I182" s="849">
        <v>9261.7000000000007</v>
      </c>
      <c r="J182" s="849">
        <v>2</v>
      </c>
      <c r="K182" s="849">
        <v>18523.400000000001</v>
      </c>
      <c r="L182" s="849">
        <v>1</v>
      </c>
      <c r="M182" s="849">
        <v>9261.7000000000007</v>
      </c>
      <c r="N182" s="849">
        <v>1</v>
      </c>
      <c r="O182" s="849">
        <v>9261.7000000000007</v>
      </c>
      <c r="P182" s="837">
        <v>0.5</v>
      </c>
      <c r="Q182" s="850">
        <v>9261.7000000000007</v>
      </c>
    </row>
    <row r="183" spans="1:17" ht="14.4" customHeight="1" x14ac:dyDescent="0.3">
      <c r="A183" s="831" t="s">
        <v>574</v>
      </c>
      <c r="B183" s="832" t="s">
        <v>4931</v>
      </c>
      <c r="C183" s="832" t="s">
        <v>4967</v>
      </c>
      <c r="D183" s="832" t="s">
        <v>5332</v>
      </c>
      <c r="E183" s="832" t="s">
        <v>5333</v>
      </c>
      <c r="F183" s="849"/>
      <c r="G183" s="849"/>
      <c r="H183" s="849"/>
      <c r="I183" s="849"/>
      <c r="J183" s="849">
        <v>1</v>
      </c>
      <c r="K183" s="849">
        <v>9261.7000000000007</v>
      </c>
      <c r="L183" s="849">
        <v>1</v>
      </c>
      <c r="M183" s="849">
        <v>9261.7000000000007</v>
      </c>
      <c r="N183" s="849"/>
      <c r="O183" s="849"/>
      <c r="P183" s="837"/>
      <c r="Q183" s="850"/>
    </row>
    <row r="184" spans="1:17" ht="14.4" customHeight="1" x14ac:dyDescent="0.3">
      <c r="A184" s="831" t="s">
        <v>574</v>
      </c>
      <c r="B184" s="832" t="s">
        <v>4931</v>
      </c>
      <c r="C184" s="832" t="s">
        <v>4967</v>
      </c>
      <c r="D184" s="832" t="s">
        <v>5334</v>
      </c>
      <c r="E184" s="832" t="s">
        <v>5335</v>
      </c>
      <c r="F184" s="849">
        <v>7</v>
      </c>
      <c r="G184" s="849">
        <v>64831.900000000009</v>
      </c>
      <c r="H184" s="849">
        <v>0.875</v>
      </c>
      <c r="I184" s="849">
        <v>9261.7000000000007</v>
      </c>
      <c r="J184" s="849">
        <v>8</v>
      </c>
      <c r="K184" s="849">
        <v>74093.600000000006</v>
      </c>
      <c r="L184" s="849">
        <v>1</v>
      </c>
      <c r="M184" s="849">
        <v>9261.7000000000007</v>
      </c>
      <c r="N184" s="849">
        <v>7</v>
      </c>
      <c r="O184" s="849">
        <v>64831.899999999994</v>
      </c>
      <c r="P184" s="837">
        <v>0.87499999999999989</v>
      </c>
      <c r="Q184" s="850">
        <v>9261.6999999999989</v>
      </c>
    </row>
    <row r="185" spans="1:17" ht="14.4" customHeight="1" x14ac:dyDescent="0.3">
      <c r="A185" s="831" t="s">
        <v>574</v>
      </c>
      <c r="B185" s="832" t="s">
        <v>4931</v>
      </c>
      <c r="C185" s="832" t="s">
        <v>4967</v>
      </c>
      <c r="D185" s="832" t="s">
        <v>5336</v>
      </c>
      <c r="E185" s="832" t="s">
        <v>5337</v>
      </c>
      <c r="F185" s="849">
        <v>2</v>
      </c>
      <c r="G185" s="849">
        <v>18523.400000000001</v>
      </c>
      <c r="H185" s="849">
        <v>0.4</v>
      </c>
      <c r="I185" s="849">
        <v>9261.7000000000007</v>
      </c>
      <c r="J185" s="849">
        <v>5</v>
      </c>
      <c r="K185" s="849">
        <v>46308.5</v>
      </c>
      <c r="L185" s="849">
        <v>1</v>
      </c>
      <c r="M185" s="849">
        <v>9261.7000000000007</v>
      </c>
      <c r="N185" s="849">
        <v>3</v>
      </c>
      <c r="O185" s="849">
        <v>27785.100000000002</v>
      </c>
      <c r="P185" s="837">
        <v>0.60000000000000009</v>
      </c>
      <c r="Q185" s="850">
        <v>9261.7000000000007</v>
      </c>
    </row>
    <row r="186" spans="1:17" ht="14.4" customHeight="1" x14ac:dyDescent="0.3">
      <c r="A186" s="831" t="s">
        <v>574</v>
      </c>
      <c r="B186" s="832" t="s">
        <v>4931</v>
      </c>
      <c r="C186" s="832" t="s">
        <v>4967</v>
      </c>
      <c r="D186" s="832" t="s">
        <v>5338</v>
      </c>
      <c r="E186" s="832" t="s">
        <v>5339</v>
      </c>
      <c r="F186" s="849">
        <v>2</v>
      </c>
      <c r="G186" s="849">
        <v>18697.400000000001</v>
      </c>
      <c r="H186" s="849"/>
      <c r="I186" s="849">
        <v>9348.7000000000007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574</v>
      </c>
      <c r="B187" s="832" t="s">
        <v>4931</v>
      </c>
      <c r="C187" s="832" t="s">
        <v>4967</v>
      </c>
      <c r="D187" s="832" t="s">
        <v>5340</v>
      </c>
      <c r="E187" s="832" t="s">
        <v>5341</v>
      </c>
      <c r="F187" s="849">
        <v>26</v>
      </c>
      <c r="G187" s="849">
        <v>206561.16000000003</v>
      </c>
      <c r="H187" s="849">
        <v>6.5000000000000009</v>
      </c>
      <c r="I187" s="849">
        <v>7944.6600000000017</v>
      </c>
      <c r="J187" s="849">
        <v>4</v>
      </c>
      <c r="K187" s="849">
        <v>31778.639999999999</v>
      </c>
      <c r="L187" s="849">
        <v>1</v>
      </c>
      <c r="M187" s="849">
        <v>7944.66</v>
      </c>
      <c r="N187" s="849"/>
      <c r="O187" s="849"/>
      <c r="P187" s="837"/>
      <c r="Q187" s="850"/>
    </row>
    <row r="188" spans="1:17" ht="14.4" customHeight="1" x14ac:dyDescent="0.3">
      <c r="A188" s="831" t="s">
        <v>574</v>
      </c>
      <c r="B188" s="832" t="s">
        <v>4931</v>
      </c>
      <c r="C188" s="832" t="s">
        <v>4967</v>
      </c>
      <c r="D188" s="832" t="s">
        <v>5342</v>
      </c>
      <c r="E188" s="832" t="s">
        <v>5343</v>
      </c>
      <c r="F188" s="849">
        <v>19</v>
      </c>
      <c r="G188" s="849">
        <v>160762.41999999998</v>
      </c>
      <c r="H188" s="849">
        <v>3.1666666666666661</v>
      </c>
      <c r="I188" s="849">
        <v>8461.1799999999985</v>
      </c>
      <c r="J188" s="849">
        <v>6</v>
      </c>
      <c r="K188" s="849">
        <v>50767.08</v>
      </c>
      <c r="L188" s="849">
        <v>1</v>
      </c>
      <c r="M188" s="849">
        <v>8461.18</v>
      </c>
      <c r="N188" s="849"/>
      <c r="O188" s="849"/>
      <c r="P188" s="837"/>
      <c r="Q188" s="850"/>
    </row>
    <row r="189" spans="1:17" ht="14.4" customHeight="1" x14ac:dyDescent="0.3">
      <c r="A189" s="831" t="s">
        <v>574</v>
      </c>
      <c r="B189" s="832" t="s">
        <v>4931</v>
      </c>
      <c r="C189" s="832" t="s">
        <v>4967</v>
      </c>
      <c r="D189" s="832" t="s">
        <v>5344</v>
      </c>
      <c r="E189" s="832" t="s">
        <v>5345</v>
      </c>
      <c r="F189" s="849">
        <v>9</v>
      </c>
      <c r="G189" s="849">
        <v>52745.759999999995</v>
      </c>
      <c r="H189" s="849">
        <v>0.6428571428571429</v>
      </c>
      <c r="I189" s="849">
        <v>5860.6399999999994</v>
      </c>
      <c r="J189" s="849">
        <v>14</v>
      </c>
      <c r="K189" s="849">
        <v>82048.959999999992</v>
      </c>
      <c r="L189" s="849">
        <v>1</v>
      </c>
      <c r="M189" s="849">
        <v>5860.6399999999994</v>
      </c>
      <c r="N189" s="849">
        <v>12</v>
      </c>
      <c r="O189" s="849">
        <v>70327.679999999993</v>
      </c>
      <c r="P189" s="837">
        <v>0.8571428571428571</v>
      </c>
      <c r="Q189" s="850">
        <v>5860.6399999999994</v>
      </c>
    </row>
    <row r="190" spans="1:17" ht="14.4" customHeight="1" x14ac:dyDescent="0.3">
      <c r="A190" s="831" t="s">
        <v>574</v>
      </c>
      <c r="B190" s="832" t="s">
        <v>4931</v>
      </c>
      <c r="C190" s="832" t="s">
        <v>4967</v>
      </c>
      <c r="D190" s="832" t="s">
        <v>5346</v>
      </c>
      <c r="E190" s="832" t="s">
        <v>5347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7437.74</v>
      </c>
      <c r="P190" s="837"/>
      <c r="Q190" s="850">
        <v>7437.74</v>
      </c>
    </row>
    <row r="191" spans="1:17" ht="14.4" customHeight="1" x14ac:dyDescent="0.3">
      <c r="A191" s="831" t="s">
        <v>574</v>
      </c>
      <c r="B191" s="832" t="s">
        <v>4931</v>
      </c>
      <c r="C191" s="832" t="s">
        <v>4967</v>
      </c>
      <c r="D191" s="832" t="s">
        <v>5348</v>
      </c>
      <c r="E191" s="832" t="s">
        <v>5349</v>
      </c>
      <c r="F191" s="849"/>
      <c r="G191" s="849"/>
      <c r="H191" s="849"/>
      <c r="I191" s="849"/>
      <c r="J191" s="849"/>
      <c r="K191" s="849"/>
      <c r="L191" s="849"/>
      <c r="M191" s="849"/>
      <c r="N191" s="849">
        <v>5</v>
      </c>
      <c r="O191" s="849">
        <v>483</v>
      </c>
      <c r="P191" s="837"/>
      <c r="Q191" s="850">
        <v>96.6</v>
      </c>
    </row>
    <row r="192" spans="1:17" ht="14.4" customHeight="1" x14ac:dyDescent="0.3">
      <c r="A192" s="831" t="s">
        <v>574</v>
      </c>
      <c r="B192" s="832" t="s">
        <v>4931</v>
      </c>
      <c r="C192" s="832" t="s">
        <v>4967</v>
      </c>
      <c r="D192" s="832" t="s">
        <v>5350</v>
      </c>
      <c r="E192" s="832" t="s">
        <v>5351</v>
      </c>
      <c r="F192" s="849">
        <v>1</v>
      </c>
      <c r="G192" s="849">
        <v>5924.89</v>
      </c>
      <c r="H192" s="849"/>
      <c r="I192" s="849">
        <v>5924.89</v>
      </c>
      <c r="J192" s="849"/>
      <c r="K192" s="849"/>
      <c r="L192" s="849"/>
      <c r="M192" s="849"/>
      <c r="N192" s="849">
        <v>5</v>
      </c>
      <c r="O192" s="849">
        <v>29624.45</v>
      </c>
      <c r="P192" s="837"/>
      <c r="Q192" s="850">
        <v>5924.89</v>
      </c>
    </row>
    <row r="193" spans="1:17" ht="14.4" customHeight="1" x14ac:dyDescent="0.3">
      <c r="A193" s="831" t="s">
        <v>574</v>
      </c>
      <c r="B193" s="832" t="s">
        <v>4931</v>
      </c>
      <c r="C193" s="832" t="s">
        <v>4967</v>
      </c>
      <c r="D193" s="832" t="s">
        <v>5352</v>
      </c>
      <c r="E193" s="832" t="s">
        <v>5353</v>
      </c>
      <c r="F193" s="849">
        <v>20</v>
      </c>
      <c r="G193" s="849">
        <v>273328.40000000002</v>
      </c>
      <c r="H193" s="849">
        <v>0.60606060606060608</v>
      </c>
      <c r="I193" s="849">
        <v>13666.420000000002</v>
      </c>
      <c r="J193" s="849">
        <v>33</v>
      </c>
      <c r="K193" s="849">
        <v>450991.86</v>
      </c>
      <c r="L193" s="849">
        <v>1</v>
      </c>
      <c r="M193" s="849">
        <v>13666.42</v>
      </c>
      <c r="N193" s="849">
        <v>26</v>
      </c>
      <c r="O193" s="849">
        <v>266494.79999999993</v>
      </c>
      <c r="P193" s="837">
        <v>0.59090822614847183</v>
      </c>
      <c r="Q193" s="850">
        <v>10249.799999999997</v>
      </c>
    </row>
    <row r="194" spans="1:17" ht="14.4" customHeight="1" x14ac:dyDescent="0.3">
      <c r="A194" s="831" t="s">
        <v>574</v>
      </c>
      <c r="B194" s="832" t="s">
        <v>4931</v>
      </c>
      <c r="C194" s="832" t="s">
        <v>4967</v>
      </c>
      <c r="D194" s="832" t="s">
        <v>5354</v>
      </c>
      <c r="E194" s="832" t="s">
        <v>5355</v>
      </c>
      <c r="F194" s="849">
        <v>1</v>
      </c>
      <c r="G194" s="849">
        <v>6755.23</v>
      </c>
      <c r="H194" s="849"/>
      <c r="I194" s="849">
        <v>6755.23</v>
      </c>
      <c r="J194" s="849"/>
      <c r="K194" s="849"/>
      <c r="L194" s="849"/>
      <c r="M194" s="849"/>
      <c r="N194" s="849">
        <v>3</v>
      </c>
      <c r="O194" s="849">
        <v>20265.689999999999</v>
      </c>
      <c r="P194" s="837"/>
      <c r="Q194" s="850">
        <v>6755.23</v>
      </c>
    </row>
    <row r="195" spans="1:17" ht="14.4" customHeight="1" x14ac:dyDescent="0.3">
      <c r="A195" s="831" t="s">
        <v>574</v>
      </c>
      <c r="B195" s="832" t="s">
        <v>4931</v>
      </c>
      <c r="C195" s="832" t="s">
        <v>4967</v>
      </c>
      <c r="D195" s="832" t="s">
        <v>5356</v>
      </c>
      <c r="E195" s="832" t="s">
        <v>5357</v>
      </c>
      <c r="F195" s="849">
        <v>1</v>
      </c>
      <c r="G195" s="849">
        <v>6653.25</v>
      </c>
      <c r="H195" s="849">
        <v>0.33333333333333331</v>
      </c>
      <c r="I195" s="849">
        <v>6653.25</v>
      </c>
      <c r="J195" s="849">
        <v>3</v>
      </c>
      <c r="K195" s="849">
        <v>19959.75</v>
      </c>
      <c r="L195" s="849">
        <v>1</v>
      </c>
      <c r="M195" s="849">
        <v>6653.25</v>
      </c>
      <c r="N195" s="849">
        <v>3</v>
      </c>
      <c r="O195" s="849">
        <v>19959.75</v>
      </c>
      <c r="P195" s="837">
        <v>1</v>
      </c>
      <c r="Q195" s="850">
        <v>6653.25</v>
      </c>
    </row>
    <row r="196" spans="1:17" ht="14.4" customHeight="1" x14ac:dyDescent="0.3">
      <c r="A196" s="831" t="s">
        <v>574</v>
      </c>
      <c r="B196" s="832" t="s">
        <v>4931</v>
      </c>
      <c r="C196" s="832" t="s">
        <v>4967</v>
      </c>
      <c r="D196" s="832" t="s">
        <v>5358</v>
      </c>
      <c r="E196" s="832" t="s">
        <v>5359</v>
      </c>
      <c r="F196" s="849">
        <v>2</v>
      </c>
      <c r="G196" s="849">
        <v>21816.28</v>
      </c>
      <c r="H196" s="849">
        <v>0.5</v>
      </c>
      <c r="I196" s="849">
        <v>10908.14</v>
      </c>
      <c r="J196" s="849">
        <v>4</v>
      </c>
      <c r="K196" s="849">
        <v>43632.56</v>
      </c>
      <c r="L196" s="849">
        <v>1</v>
      </c>
      <c r="M196" s="849">
        <v>10908.14</v>
      </c>
      <c r="N196" s="849">
        <v>3</v>
      </c>
      <c r="O196" s="849">
        <v>32724.42</v>
      </c>
      <c r="P196" s="837">
        <v>0.75</v>
      </c>
      <c r="Q196" s="850">
        <v>10908.14</v>
      </c>
    </row>
    <row r="197" spans="1:17" ht="14.4" customHeight="1" x14ac:dyDescent="0.3">
      <c r="A197" s="831" t="s">
        <v>574</v>
      </c>
      <c r="B197" s="832" t="s">
        <v>4931</v>
      </c>
      <c r="C197" s="832" t="s">
        <v>4967</v>
      </c>
      <c r="D197" s="832" t="s">
        <v>5174</v>
      </c>
      <c r="E197" s="832" t="s">
        <v>5360</v>
      </c>
      <c r="F197" s="849"/>
      <c r="G197" s="849"/>
      <c r="H197" s="849"/>
      <c r="I197" s="849"/>
      <c r="J197" s="849">
        <v>0.3</v>
      </c>
      <c r="K197" s="849">
        <v>7069.44</v>
      </c>
      <c r="L197" s="849">
        <v>1</v>
      </c>
      <c r="M197" s="849">
        <v>23564.799999999999</v>
      </c>
      <c r="N197" s="849"/>
      <c r="O197" s="849"/>
      <c r="P197" s="837"/>
      <c r="Q197" s="850"/>
    </row>
    <row r="198" spans="1:17" ht="14.4" customHeight="1" x14ac:dyDescent="0.3">
      <c r="A198" s="831" t="s">
        <v>574</v>
      </c>
      <c r="B198" s="832" t="s">
        <v>4931</v>
      </c>
      <c r="C198" s="832" t="s">
        <v>4967</v>
      </c>
      <c r="D198" s="832" t="s">
        <v>4968</v>
      </c>
      <c r="E198" s="832" t="s">
        <v>4969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162.80000000000001</v>
      </c>
      <c r="P198" s="837"/>
      <c r="Q198" s="850">
        <v>162.80000000000001</v>
      </c>
    </row>
    <row r="199" spans="1:17" ht="14.4" customHeight="1" x14ac:dyDescent="0.3">
      <c r="A199" s="831" t="s">
        <v>574</v>
      </c>
      <c r="B199" s="832" t="s">
        <v>4931</v>
      </c>
      <c r="C199" s="832" t="s">
        <v>4967</v>
      </c>
      <c r="D199" s="832" t="s">
        <v>5361</v>
      </c>
      <c r="E199" s="832" t="s">
        <v>5362</v>
      </c>
      <c r="F199" s="849">
        <v>4</v>
      </c>
      <c r="G199" s="849">
        <v>10826.68</v>
      </c>
      <c r="H199" s="849">
        <v>2</v>
      </c>
      <c r="I199" s="849">
        <v>2706.67</v>
      </c>
      <c r="J199" s="849">
        <v>2</v>
      </c>
      <c r="K199" s="849">
        <v>5413.34</v>
      </c>
      <c r="L199" s="849">
        <v>1</v>
      </c>
      <c r="M199" s="849">
        <v>2706.67</v>
      </c>
      <c r="N199" s="849">
        <v>3</v>
      </c>
      <c r="O199" s="849">
        <v>8120.01</v>
      </c>
      <c r="P199" s="837">
        <v>1.5</v>
      </c>
      <c r="Q199" s="850">
        <v>2706.67</v>
      </c>
    </row>
    <row r="200" spans="1:17" ht="14.4" customHeight="1" x14ac:dyDescent="0.3">
      <c r="A200" s="831" t="s">
        <v>574</v>
      </c>
      <c r="B200" s="832" t="s">
        <v>4931</v>
      </c>
      <c r="C200" s="832" t="s">
        <v>4967</v>
      </c>
      <c r="D200" s="832" t="s">
        <v>5363</v>
      </c>
      <c r="E200" s="832" t="s">
        <v>5364</v>
      </c>
      <c r="F200" s="849">
        <v>4</v>
      </c>
      <c r="G200" s="849">
        <v>2252</v>
      </c>
      <c r="H200" s="849">
        <v>1.9801980198019802E-2</v>
      </c>
      <c r="I200" s="849">
        <v>563</v>
      </c>
      <c r="J200" s="849">
        <v>202</v>
      </c>
      <c r="K200" s="849">
        <v>113726</v>
      </c>
      <c r="L200" s="849">
        <v>1</v>
      </c>
      <c r="M200" s="849">
        <v>563</v>
      </c>
      <c r="N200" s="849">
        <v>287</v>
      </c>
      <c r="O200" s="849">
        <v>161581</v>
      </c>
      <c r="P200" s="837">
        <v>1.4207920792079207</v>
      </c>
      <c r="Q200" s="850">
        <v>563</v>
      </c>
    </row>
    <row r="201" spans="1:17" ht="14.4" customHeight="1" x14ac:dyDescent="0.3">
      <c r="A201" s="831" t="s">
        <v>574</v>
      </c>
      <c r="B201" s="832" t="s">
        <v>4931</v>
      </c>
      <c r="C201" s="832" t="s">
        <v>4967</v>
      </c>
      <c r="D201" s="832" t="s">
        <v>5365</v>
      </c>
      <c r="E201" s="832" t="s">
        <v>5366</v>
      </c>
      <c r="F201" s="849">
        <v>3</v>
      </c>
      <c r="G201" s="849">
        <v>33971.79</v>
      </c>
      <c r="H201" s="849"/>
      <c r="I201" s="849">
        <v>11323.93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574</v>
      </c>
      <c r="B202" s="832" t="s">
        <v>4931</v>
      </c>
      <c r="C202" s="832" t="s">
        <v>4967</v>
      </c>
      <c r="D202" s="832" t="s">
        <v>5367</v>
      </c>
      <c r="E202" s="832" t="s">
        <v>5368</v>
      </c>
      <c r="F202" s="849">
        <v>5</v>
      </c>
      <c r="G202" s="849">
        <v>98815</v>
      </c>
      <c r="H202" s="849">
        <v>1.6666666666666667</v>
      </c>
      <c r="I202" s="849">
        <v>19763</v>
      </c>
      <c r="J202" s="849">
        <v>3</v>
      </c>
      <c r="K202" s="849">
        <v>59289</v>
      </c>
      <c r="L202" s="849">
        <v>1</v>
      </c>
      <c r="M202" s="849">
        <v>19763</v>
      </c>
      <c r="N202" s="849">
        <v>2</v>
      </c>
      <c r="O202" s="849">
        <v>39526</v>
      </c>
      <c r="P202" s="837">
        <v>0.66666666666666663</v>
      </c>
      <c r="Q202" s="850">
        <v>19763</v>
      </c>
    </row>
    <row r="203" spans="1:17" ht="14.4" customHeight="1" x14ac:dyDescent="0.3">
      <c r="A203" s="831" t="s">
        <v>574</v>
      </c>
      <c r="B203" s="832" t="s">
        <v>4931</v>
      </c>
      <c r="C203" s="832" t="s">
        <v>4967</v>
      </c>
      <c r="D203" s="832" t="s">
        <v>5369</v>
      </c>
      <c r="E203" s="832" t="s">
        <v>5370</v>
      </c>
      <c r="F203" s="849">
        <v>1</v>
      </c>
      <c r="G203" s="849">
        <v>3416</v>
      </c>
      <c r="H203" s="849">
        <v>1</v>
      </c>
      <c r="I203" s="849">
        <v>3416</v>
      </c>
      <c r="J203" s="849">
        <v>1</v>
      </c>
      <c r="K203" s="849">
        <v>3416</v>
      </c>
      <c r="L203" s="849">
        <v>1</v>
      </c>
      <c r="M203" s="849">
        <v>3416</v>
      </c>
      <c r="N203" s="849"/>
      <c r="O203" s="849"/>
      <c r="P203" s="837"/>
      <c r="Q203" s="850"/>
    </row>
    <row r="204" spans="1:17" ht="14.4" customHeight="1" x14ac:dyDescent="0.3">
      <c r="A204" s="831" t="s">
        <v>574</v>
      </c>
      <c r="B204" s="832" t="s">
        <v>4931</v>
      </c>
      <c r="C204" s="832" t="s">
        <v>4967</v>
      </c>
      <c r="D204" s="832" t="s">
        <v>5371</v>
      </c>
      <c r="E204" s="832" t="s">
        <v>5372</v>
      </c>
      <c r="F204" s="849"/>
      <c r="G204" s="849"/>
      <c r="H204" s="849"/>
      <c r="I204" s="849"/>
      <c r="J204" s="849"/>
      <c r="K204" s="849"/>
      <c r="L204" s="849"/>
      <c r="M204" s="849"/>
      <c r="N204" s="849">
        <v>5</v>
      </c>
      <c r="O204" s="849">
        <v>28529</v>
      </c>
      <c r="P204" s="837"/>
      <c r="Q204" s="850">
        <v>5705.8</v>
      </c>
    </row>
    <row r="205" spans="1:17" ht="14.4" customHeight="1" x14ac:dyDescent="0.3">
      <c r="A205" s="831" t="s">
        <v>574</v>
      </c>
      <c r="B205" s="832" t="s">
        <v>4931</v>
      </c>
      <c r="C205" s="832" t="s">
        <v>4967</v>
      </c>
      <c r="D205" s="832" t="s">
        <v>5373</v>
      </c>
      <c r="E205" s="832" t="s">
        <v>5374</v>
      </c>
      <c r="F205" s="849">
        <v>3</v>
      </c>
      <c r="G205" s="849">
        <v>35834.699999999997</v>
      </c>
      <c r="H205" s="849"/>
      <c r="I205" s="849">
        <v>11944.9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574</v>
      </c>
      <c r="B206" s="832" t="s">
        <v>4931</v>
      </c>
      <c r="C206" s="832" t="s">
        <v>4967</v>
      </c>
      <c r="D206" s="832" t="s">
        <v>5375</v>
      </c>
      <c r="E206" s="832" t="s">
        <v>5376</v>
      </c>
      <c r="F206" s="849"/>
      <c r="G206" s="849"/>
      <c r="H206" s="849"/>
      <c r="I206" s="849"/>
      <c r="J206" s="849">
        <v>2</v>
      </c>
      <c r="K206" s="849">
        <v>16320</v>
      </c>
      <c r="L206" s="849">
        <v>1</v>
      </c>
      <c r="M206" s="849">
        <v>8160</v>
      </c>
      <c r="N206" s="849"/>
      <c r="O206" s="849"/>
      <c r="P206" s="837"/>
      <c r="Q206" s="850"/>
    </row>
    <row r="207" spans="1:17" ht="14.4" customHeight="1" x14ac:dyDescent="0.3">
      <c r="A207" s="831" t="s">
        <v>574</v>
      </c>
      <c r="B207" s="832" t="s">
        <v>4931</v>
      </c>
      <c r="C207" s="832" t="s">
        <v>4967</v>
      </c>
      <c r="D207" s="832" t="s">
        <v>5377</v>
      </c>
      <c r="E207" s="832" t="s">
        <v>5378</v>
      </c>
      <c r="F207" s="849"/>
      <c r="G207" s="849"/>
      <c r="H207" s="849"/>
      <c r="I207" s="849"/>
      <c r="J207" s="849"/>
      <c r="K207" s="849"/>
      <c r="L207" s="849"/>
      <c r="M207" s="849"/>
      <c r="N207" s="849">
        <v>2</v>
      </c>
      <c r="O207" s="849">
        <v>2425.1</v>
      </c>
      <c r="P207" s="837"/>
      <c r="Q207" s="850">
        <v>1212.55</v>
      </c>
    </row>
    <row r="208" spans="1:17" ht="14.4" customHeight="1" x14ac:dyDescent="0.3">
      <c r="A208" s="831" t="s">
        <v>574</v>
      </c>
      <c r="B208" s="832" t="s">
        <v>4931</v>
      </c>
      <c r="C208" s="832" t="s">
        <v>4967</v>
      </c>
      <c r="D208" s="832" t="s">
        <v>4972</v>
      </c>
      <c r="E208" s="832" t="s">
        <v>4973</v>
      </c>
      <c r="F208" s="849">
        <v>9</v>
      </c>
      <c r="G208" s="849">
        <v>12871.619999999999</v>
      </c>
      <c r="H208" s="849">
        <v>0.89999999999999991</v>
      </c>
      <c r="I208" s="849">
        <v>1430.1799999999998</v>
      </c>
      <c r="J208" s="849">
        <v>10</v>
      </c>
      <c r="K208" s="849">
        <v>14301.800000000001</v>
      </c>
      <c r="L208" s="849">
        <v>1</v>
      </c>
      <c r="M208" s="849">
        <v>1430.18</v>
      </c>
      <c r="N208" s="849">
        <v>10</v>
      </c>
      <c r="O208" s="849">
        <v>14301.8</v>
      </c>
      <c r="P208" s="837">
        <v>0.99999999999999989</v>
      </c>
      <c r="Q208" s="850">
        <v>1430.1799999999998</v>
      </c>
    </row>
    <row r="209" spans="1:17" ht="14.4" customHeight="1" x14ac:dyDescent="0.3">
      <c r="A209" s="831" t="s">
        <v>574</v>
      </c>
      <c r="B209" s="832" t="s">
        <v>4931</v>
      </c>
      <c r="C209" s="832" t="s">
        <v>4967</v>
      </c>
      <c r="D209" s="832" t="s">
        <v>5379</v>
      </c>
      <c r="E209" s="832" t="s">
        <v>5380</v>
      </c>
      <c r="F209" s="849">
        <v>2</v>
      </c>
      <c r="G209" s="849">
        <v>2379.9</v>
      </c>
      <c r="H209" s="849">
        <v>1</v>
      </c>
      <c r="I209" s="849">
        <v>1189.95</v>
      </c>
      <c r="J209" s="849">
        <v>2</v>
      </c>
      <c r="K209" s="849">
        <v>2379.9</v>
      </c>
      <c r="L209" s="849">
        <v>1</v>
      </c>
      <c r="M209" s="849">
        <v>1189.95</v>
      </c>
      <c r="N209" s="849">
        <v>10</v>
      </c>
      <c r="O209" s="849">
        <v>11899.5</v>
      </c>
      <c r="P209" s="837">
        <v>5</v>
      </c>
      <c r="Q209" s="850">
        <v>1189.95</v>
      </c>
    </row>
    <row r="210" spans="1:17" ht="14.4" customHeight="1" x14ac:dyDescent="0.3">
      <c r="A210" s="831" t="s">
        <v>574</v>
      </c>
      <c r="B210" s="832" t="s">
        <v>4931</v>
      </c>
      <c r="C210" s="832" t="s">
        <v>4967</v>
      </c>
      <c r="D210" s="832" t="s">
        <v>5381</v>
      </c>
      <c r="E210" s="832" t="s">
        <v>5382</v>
      </c>
      <c r="F210" s="849">
        <v>2</v>
      </c>
      <c r="G210" s="849">
        <v>2082.2600000000002</v>
      </c>
      <c r="H210" s="849">
        <v>1</v>
      </c>
      <c r="I210" s="849">
        <v>1041.1300000000001</v>
      </c>
      <c r="J210" s="849">
        <v>2</v>
      </c>
      <c r="K210" s="849">
        <v>2082.2600000000002</v>
      </c>
      <c r="L210" s="849">
        <v>1</v>
      </c>
      <c r="M210" s="849">
        <v>1041.1300000000001</v>
      </c>
      <c r="N210" s="849">
        <v>9</v>
      </c>
      <c r="O210" s="849">
        <v>9370.1700000000019</v>
      </c>
      <c r="P210" s="837">
        <v>4.5</v>
      </c>
      <c r="Q210" s="850">
        <v>1041.1300000000001</v>
      </c>
    </row>
    <row r="211" spans="1:17" ht="14.4" customHeight="1" x14ac:dyDescent="0.3">
      <c r="A211" s="831" t="s">
        <v>574</v>
      </c>
      <c r="B211" s="832" t="s">
        <v>4931</v>
      </c>
      <c r="C211" s="832" t="s">
        <v>4967</v>
      </c>
      <c r="D211" s="832" t="s">
        <v>5383</v>
      </c>
      <c r="E211" s="832" t="s">
        <v>5384</v>
      </c>
      <c r="F211" s="849">
        <v>2</v>
      </c>
      <c r="G211" s="849">
        <v>2719.42</v>
      </c>
      <c r="H211" s="849">
        <v>2</v>
      </c>
      <c r="I211" s="849">
        <v>1359.71</v>
      </c>
      <c r="J211" s="849">
        <v>1</v>
      </c>
      <c r="K211" s="849">
        <v>1359.71</v>
      </c>
      <c r="L211" s="849">
        <v>1</v>
      </c>
      <c r="M211" s="849">
        <v>1359.71</v>
      </c>
      <c r="N211" s="849">
        <v>8</v>
      </c>
      <c r="O211" s="849">
        <v>10877.68</v>
      </c>
      <c r="P211" s="837">
        <v>8</v>
      </c>
      <c r="Q211" s="850">
        <v>1359.71</v>
      </c>
    </row>
    <row r="212" spans="1:17" ht="14.4" customHeight="1" x14ac:dyDescent="0.3">
      <c r="A212" s="831" t="s">
        <v>574</v>
      </c>
      <c r="B212" s="832" t="s">
        <v>4931</v>
      </c>
      <c r="C212" s="832" t="s">
        <v>4967</v>
      </c>
      <c r="D212" s="832" t="s">
        <v>5385</v>
      </c>
      <c r="E212" s="832" t="s">
        <v>5386</v>
      </c>
      <c r="F212" s="849">
        <v>4</v>
      </c>
      <c r="G212" s="849">
        <v>32727.96</v>
      </c>
      <c r="H212" s="849">
        <v>0.44444444444444448</v>
      </c>
      <c r="I212" s="849">
        <v>8181.99</v>
      </c>
      <c r="J212" s="849">
        <v>9</v>
      </c>
      <c r="K212" s="849">
        <v>73637.909999999989</v>
      </c>
      <c r="L212" s="849">
        <v>1</v>
      </c>
      <c r="M212" s="849">
        <v>8181.9899999999989</v>
      </c>
      <c r="N212" s="849">
        <v>10</v>
      </c>
      <c r="O212" s="849">
        <v>81819.900000000009</v>
      </c>
      <c r="P212" s="837">
        <v>1.1111111111111114</v>
      </c>
      <c r="Q212" s="850">
        <v>8181.9900000000007</v>
      </c>
    </row>
    <row r="213" spans="1:17" ht="14.4" customHeight="1" x14ac:dyDescent="0.3">
      <c r="A213" s="831" t="s">
        <v>574</v>
      </c>
      <c r="B213" s="832" t="s">
        <v>4931</v>
      </c>
      <c r="C213" s="832" t="s">
        <v>4967</v>
      </c>
      <c r="D213" s="832" t="s">
        <v>5387</v>
      </c>
      <c r="E213" s="832" t="s">
        <v>5388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5900.6</v>
      </c>
      <c r="P213" s="837"/>
      <c r="Q213" s="850">
        <v>5900.6</v>
      </c>
    </row>
    <row r="214" spans="1:17" ht="14.4" customHeight="1" x14ac:dyDescent="0.3">
      <c r="A214" s="831" t="s">
        <v>574</v>
      </c>
      <c r="B214" s="832" t="s">
        <v>4931</v>
      </c>
      <c r="C214" s="832" t="s">
        <v>4967</v>
      </c>
      <c r="D214" s="832" t="s">
        <v>5389</v>
      </c>
      <c r="E214" s="832" t="s">
        <v>5390</v>
      </c>
      <c r="F214" s="849"/>
      <c r="G214" s="849"/>
      <c r="H214" s="849"/>
      <c r="I214" s="849"/>
      <c r="J214" s="849"/>
      <c r="K214" s="849"/>
      <c r="L214" s="849"/>
      <c r="M214" s="849"/>
      <c r="N214" s="849">
        <v>2</v>
      </c>
      <c r="O214" s="849">
        <v>2151.5</v>
      </c>
      <c r="P214" s="837"/>
      <c r="Q214" s="850">
        <v>1075.75</v>
      </c>
    </row>
    <row r="215" spans="1:17" ht="14.4" customHeight="1" x14ac:dyDescent="0.3">
      <c r="A215" s="831" t="s">
        <v>574</v>
      </c>
      <c r="B215" s="832" t="s">
        <v>4931</v>
      </c>
      <c r="C215" s="832" t="s">
        <v>4967</v>
      </c>
      <c r="D215" s="832" t="s">
        <v>5391</v>
      </c>
      <c r="E215" s="832" t="s">
        <v>5392</v>
      </c>
      <c r="F215" s="849">
        <v>1</v>
      </c>
      <c r="G215" s="849">
        <v>7140.5</v>
      </c>
      <c r="H215" s="849"/>
      <c r="I215" s="849">
        <v>7140.5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574</v>
      </c>
      <c r="B216" s="832" t="s">
        <v>4931</v>
      </c>
      <c r="C216" s="832" t="s">
        <v>4967</v>
      </c>
      <c r="D216" s="832" t="s">
        <v>4974</v>
      </c>
      <c r="E216" s="832" t="s">
        <v>4975</v>
      </c>
      <c r="F216" s="849">
        <v>9</v>
      </c>
      <c r="G216" s="849">
        <v>14550.57</v>
      </c>
      <c r="H216" s="849">
        <v>0.9</v>
      </c>
      <c r="I216" s="849">
        <v>1616.73</v>
      </c>
      <c r="J216" s="849">
        <v>10</v>
      </c>
      <c r="K216" s="849">
        <v>16167.3</v>
      </c>
      <c r="L216" s="849">
        <v>1</v>
      </c>
      <c r="M216" s="849">
        <v>1616.73</v>
      </c>
      <c r="N216" s="849">
        <v>10</v>
      </c>
      <c r="O216" s="849">
        <v>16167.3</v>
      </c>
      <c r="P216" s="837">
        <v>1</v>
      </c>
      <c r="Q216" s="850">
        <v>1616.73</v>
      </c>
    </row>
    <row r="217" spans="1:17" ht="14.4" customHeight="1" x14ac:dyDescent="0.3">
      <c r="A217" s="831" t="s">
        <v>574</v>
      </c>
      <c r="B217" s="832" t="s">
        <v>4931</v>
      </c>
      <c r="C217" s="832" t="s">
        <v>4967</v>
      </c>
      <c r="D217" s="832" t="s">
        <v>5393</v>
      </c>
      <c r="E217" s="832" t="s">
        <v>5394</v>
      </c>
      <c r="F217" s="849">
        <v>1</v>
      </c>
      <c r="G217" s="849">
        <v>7491.46</v>
      </c>
      <c r="H217" s="849">
        <v>0.25</v>
      </c>
      <c r="I217" s="849">
        <v>7491.46</v>
      </c>
      <c r="J217" s="849">
        <v>4</v>
      </c>
      <c r="K217" s="849">
        <v>29965.84</v>
      </c>
      <c r="L217" s="849">
        <v>1</v>
      </c>
      <c r="M217" s="849">
        <v>7491.46</v>
      </c>
      <c r="N217" s="849">
        <v>2</v>
      </c>
      <c r="O217" s="849">
        <v>14982.92</v>
      </c>
      <c r="P217" s="837">
        <v>0.5</v>
      </c>
      <c r="Q217" s="850">
        <v>7491.46</v>
      </c>
    </row>
    <row r="218" spans="1:17" ht="14.4" customHeight="1" x14ac:dyDescent="0.3">
      <c r="A218" s="831" t="s">
        <v>574</v>
      </c>
      <c r="B218" s="832" t="s">
        <v>4931</v>
      </c>
      <c r="C218" s="832" t="s">
        <v>4967</v>
      </c>
      <c r="D218" s="832" t="s">
        <v>5395</v>
      </c>
      <c r="E218" s="832" t="s">
        <v>5396</v>
      </c>
      <c r="F218" s="849"/>
      <c r="G218" s="849"/>
      <c r="H218" s="849"/>
      <c r="I218" s="849"/>
      <c r="J218" s="849">
        <v>2</v>
      </c>
      <c r="K218" s="849">
        <v>497.46</v>
      </c>
      <c r="L218" s="849">
        <v>1</v>
      </c>
      <c r="M218" s="849">
        <v>248.73</v>
      </c>
      <c r="N218" s="849"/>
      <c r="O218" s="849"/>
      <c r="P218" s="837"/>
      <c r="Q218" s="850"/>
    </row>
    <row r="219" spans="1:17" ht="14.4" customHeight="1" x14ac:dyDescent="0.3">
      <c r="A219" s="831" t="s">
        <v>574</v>
      </c>
      <c r="B219" s="832" t="s">
        <v>4931</v>
      </c>
      <c r="C219" s="832" t="s">
        <v>4967</v>
      </c>
      <c r="D219" s="832" t="s">
        <v>5397</v>
      </c>
      <c r="E219" s="832" t="s">
        <v>5398</v>
      </c>
      <c r="F219" s="849">
        <v>1</v>
      </c>
      <c r="G219" s="849">
        <v>4550</v>
      </c>
      <c r="H219" s="849"/>
      <c r="I219" s="849">
        <v>4550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574</v>
      </c>
      <c r="B220" s="832" t="s">
        <v>4931</v>
      </c>
      <c r="C220" s="832" t="s">
        <v>4967</v>
      </c>
      <c r="D220" s="832" t="s">
        <v>5399</v>
      </c>
      <c r="E220" s="832" t="s">
        <v>5400</v>
      </c>
      <c r="F220" s="849">
        <v>6</v>
      </c>
      <c r="G220" s="849">
        <v>31790.04</v>
      </c>
      <c r="H220" s="849">
        <v>0.8571428571428571</v>
      </c>
      <c r="I220" s="849">
        <v>5298.34</v>
      </c>
      <c r="J220" s="849">
        <v>7</v>
      </c>
      <c r="K220" s="849">
        <v>37088.380000000005</v>
      </c>
      <c r="L220" s="849">
        <v>1</v>
      </c>
      <c r="M220" s="849">
        <v>5298.3400000000011</v>
      </c>
      <c r="N220" s="849">
        <v>7</v>
      </c>
      <c r="O220" s="849">
        <v>37088.380000000005</v>
      </c>
      <c r="P220" s="837">
        <v>1</v>
      </c>
      <c r="Q220" s="850">
        <v>5298.3400000000011</v>
      </c>
    </row>
    <row r="221" spans="1:17" ht="14.4" customHeight="1" x14ac:dyDescent="0.3">
      <c r="A221" s="831" t="s">
        <v>574</v>
      </c>
      <c r="B221" s="832" t="s">
        <v>4931</v>
      </c>
      <c r="C221" s="832" t="s">
        <v>4967</v>
      </c>
      <c r="D221" s="832" t="s">
        <v>5401</v>
      </c>
      <c r="E221" s="832" t="s">
        <v>5402</v>
      </c>
      <c r="F221" s="849"/>
      <c r="G221" s="849"/>
      <c r="H221" s="849"/>
      <c r="I221" s="849"/>
      <c r="J221" s="849">
        <v>4</v>
      </c>
      <c r="K221" s="849">
        <v>10662.64</v>
      </c>
      <c r="L221" s="849">
        <v>1</v>
      </c>
      <c r="M221" s="849">
        <v>2665.66</v>
      </c>
      <c r="N221" s="849">
        <v>3</v>
      </c>
      <c r="O221" s="849">
        <v>7996.98</v>
      </c>
      <c r="P221" s="837">
        <v>0.75</v>
      </c>
      <c r="Q221" s="850">
        <v>2665.66</v>
      </c>
    </row>
    <row r="222" spans="1:17" ht="14.4" customHeight="1" x14ac:dyDescent="0.3">
      <c r="A222" s="831" t="s">
        <v>574</v>
      </c>
      <c r="B222" s="832" t="s">
        <v>4931</v>
      </c>
      <c r="C222" s="832" t="s">
        <v>4967</v>
      </c>
      <c r="D222" s="832" t="s">
        <v>5403</v>
      </c>
      <c r="E222" s="832" t="s">
        <v>5404</v>
      </c>
      <c r="F222" s="849">
        <v>16</v>
      </c>
      <c r="G222" s="849">
        <v>94395.840000000011</v>
      </c>
      <c r="H222" s="849">
        <v>0.2711864406779661</v>
      </c>
      <c r="I222" s="849">
        <v>5899.7400000000007</v>
      </c>
      <c r="J222" s="849">
        <v>59</v>
      </c>
      <c r="K222" s="849">
        <v>348084.66000000003</v>
      </c>
      <c r="L222" s="849">
        <v>1</v>
      </c>
      <c r="M222" s="849">
        <v>5899.7400000000007</v>
      </c>
      <c r="N222" s="849">
        <v>41</v>
      </c>
      <c r="O222" s="849">
        <v>184090</v>
      </c>
      <c r="P222" s="837">
        <v>0.52886559264059496</v>
      </c>
      <c r="Q222" s="850">
        <v>4490</v>
      </c>
    </row>
    <row r="223" spans="1:17" ht="14.4" customHeight="1" x14ac:dyDescent="0.3">
      <c r="A223" s="831" t="s">
        <v>574</v>
      </c>
      <c r="B223" s="832" t="s">
        <v>4931</v>
      </c>
      <c r="C223" s="832" t="s">
        <v>4967</v>
      </c>
      <c r="D223" s="832" t="s">
        <v>5405</v>
      </c>
      <c r="E223" s="832" t="s">
        <v>5406</v>
      </c>
      <c r="F223" s="849">
        <v>1</v>
      </c>
      <c r="G223" s="849">
        <v>5499.04</v>
      </c>
      <c r="H223" s="849"/>
      <c r="I223" s="849">
        <v>5499.04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574</v>
      </c>
      <c r="B224" s="832" t="s">
        <v>4931</v>
      </c>
      <c r="C224" s="832" t="s">
        <v>4967</v>
      </c>
      <c r="D224" s="832" t="s">
        <v>5407</v>
      </c>
      <c r="E224" s="832" t="s">
        <v>5408</v>
      </c>
      <c r="F224" s="849">
        <v>1</v>
      </c>
      <c r="G224" s="849">
        <v>15311.7</v>
      </c>
      <c r="H224" s="849"/>
      <c r="I224" s="849">
        <v>15311.7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574</v>
      </c>
      <c r="B225" s="832" t="s">
        <v>4931</v>
      </c>
      <c r="C225" s="832" t="s">
        <v>4967</v>
      </c>
      <c r="D225" s="832" t="s">
        <v>5409</v>
      </c>
      <c r="E225" s="832" t="s">
        <v>5410</v>
      </c>
      <c r="F225" s="849">
        <v>18</v>
      </c>
      <c r="G225" s="849">
        <v>183582</v>
      </c>
      <c r="H225" s="849">
        <v>1.5</v>
      </c>
      <c r="I225" s="849">
        <v>10199</v>
      </c>
      <c r="J225" s="849">
        <v>12</v>
      </c>
      <c r="K225" s="849">
        <v>122388</v>
      </c>
      <c r="L225" s="849">
        <v>1</v>
      </c>
      <c r="M225" s="849">
        <v>10199</v>
      </c>
      <c r="N225" s="849">
        <v>13</v>
      </c>
      <c r="O225" s="849">
        <v>132587</v>
      </c>
      <c r="P225" s="837">
        <v>1.0833333333333333</v>
      </c>
      <c r="Q225" s="850">
        <v>10199</v>
      </c>
    </row>
    <row r="226" spans="1:17" ht="14.4" customHeight="1" x14ac:dyDescent="0.3">
      <c r="A226" s="831" t="s">
        <v>574</v>
      </c>
      <c r="B226" s="832" t="s">
        <v>4931</v>
      </c>
      <c r="C226" s="832" t="s">
        <v>4967</v>
      </c>
      <c r="D226" s="832" t="s">
        <v>5411</v>
      </c>
      <c r="E226" s="832" t="s">
        <v>5412</v>
      </c>
      <c r="F226" s="849">
        <v>1</v>
      </c>
      <c r="G226" s="849">
        <v>8098.04</v>
      </c>
      <c r="H226" s="849"/>
      <c r="I226" s="849">
        <v>8098.04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574</v>
      </c>
      <c r="B227" s="832" t="s">
        <v>4931</v>
      </c>
      <c r="C227" s="832" t="s">
        <v>4967</v>
      </c>
      <c r="D227" s="832" t="s">
        <v>5413</v>
      </c>
      <c r="E227" s="832" t="s">
        <v>5414</v>
      </c>
      <c r="F227" s="849">
        <v>8</v>
      </c>
      <c r="G227" s="849">
        <v>92346.4</v>
      </c>
      <c r="H227" s="849">
        <v>8</v>
      </c>
      <c r="I227" s="849">
        <v>11543.3</v>
      </c>
      <c r="J227" s="849">
        <v>1</v>
      </c>
      <c r="K227" s="849">
        <v>11543.3</v>
      </c>
      <c r="L227" s="849">
        <v>1</v>
      </c>
      <c r="M227" s="849">
        <v>11543.3</v>
      </c>
      <c r="N227" s="849">
        <v>4</v>
      </c>
      <c r="O227" s="849">
        <v>46173.2</v>
      </c>
      <c r="P227" s="837">
        <v>4</v>
      </c>
      <c r="Q227" s="850">
        <v>11543.3</v>
      </c>
    </row>
    <row r="228" spans="1:17" ht="14.4" customHeight="1" x14ac:dyDescent="0.3">
      <c r="A228" s="831" t="s">
        <v>574</v>
      </c>
      <c r="B228" s="832" t="s">
        <v>4931</v>
      </c>
      <c r="C228" s="832" t="s">
        <v>4967</v>
      </c>
      <c r="D228" s="832" t="s">
        <v>5415</v>
      </c>
      <c r="E228" s="832" t="s">
        <v>5416</v>
      </c>
      <c r="F228" s="849">
        <v>14</v>
      </c>
      <c r="G228" s="849">
        <v>170513</v>
      </c>
      <c r="H228" s="849">
        <v>1.5555555555555556</v>
      </c>
      <c r="I228" s="849">
        <v>12179.5</v>
      </c>
      <c r="J228" s="849">
        <v>9</v>
      </c>
      <c r="K228" s="849">
        <v>109615.5</v>
      </c>
      <c r="L228" s="849">
        <v>1</v>
      </c>
      <c r="M228" s="849">
        <v>12179.5</v>
      </c>
      <c r="N228" s="849">
        <v>5</v>
      </c>
      <c r="O228" s="849">
        <v>60897.5</v>
      </c>
      <c r="P228" s="837">
        <v>0.55555555555555558</v>
      </c>
      <c r="Q228" s="850">
        <v>12179.5</v>
      </c>
    </row>
    <row r="229" spans="1:17" ht="14.4" customHeight="1" x14ac:dyDescent="0.3">
      <c r="A229" s="831" t="s">
        <v>574</v>
      </c>
      <c r="B229" s="832" t="s">
        <v>4931</v>
      </c>
      <c r="C229" s="832" t="s">
        <v>4967</v>
      </c>
      <c r="D229" s="832" t="s">
        <v>5417</v>
      </c>
      <c r="E229" s="832" t="s">
        <v>5418</v>
      </c>
      <c r="F229" s="849"/>
      <c r="G229" s="849"/>
      <c r="H229" s="849"/>
      <c r="I229" s="849"/>
      <c r="J229" s="849">
        <v>3</v>
      </c>
      <c r="K229" s="849">
        <v>17708.61</v>
      </c>
      <c r="L229" s="849">
        <v>1</v>
      </c>
      <c r="M229" s="849">
        <v>5902.87</v>
      </c>
      <c r="N229" s="849"/>
      <c r="O229" s="849"/>
      <c r="P229" s="837"/>
      <c r="Q229" s="850"/>
    </row>
    <row r="230" spans="1:17" ht="14.4" customHeight="1" x14ac:dyDescent="0.3">
      <c r="A230" s="831" t="s">
        <v>574</v>
      </c>
      <c r="B230" s="832" t="s">
        <v>4931</v>
      </c>
      <c r="C230" s="832" t="s">
        <v>4967</v>
      </c>
      <c r="D230" s="832" t="s">
        <v>5419</v>
      </c>
      <c r="E230" s="832" t="s">
        <v>5420</v>
      </c>
      <c r="F230" s="849">
        <v>2</v>
      </c>
      <c r="G230" s="849">
        <v>2685.9</v>
      </c>
      <c r="H230" s="849">
        <v>2</v>
      </c>
      <c r="I230" s="849">
        <v>1342.95</v>
      </c>
      <c r="J230" s="849">
        <v>1</v>
      </c>
      <c r="K230" s="849">
        <v>1342.95</v>
      </c>
      <c r="L230" s="849">
        <v>1</v>
      </c>
      <c r="M230" s="849">
        <v>1342.95</v>
      </c>
      <c r="N230" s="849">
        <v>8</v>
      </c>
      <c r="O230" s="849">
        <v>10743.6</v>
      </c>
      <c r="P230" s="837">
        <v>8</v>
      </c>
      <c r="Q230" s="850">
        <v>1342.95</v>
      </c>
    </row>
    <row r="231" spans="1:17" ht="14.4" customHeight="1" x14ac:dyDescent="0.3">
      <c r="A231" s="831" t="s">
        <v>574</v>
      </c>
      <c r="B231" s="832" t="s">
        <v>4931</v>
      </c>
      <c r="C231" s="832" t="s">
        <v>4967</v>
      </c>
      <c r="D231" s="832" t="s">
        <v>5421</v>
      </c>
      <c r="E231" s="832" t="s">
        <v>5422</v>
      </c>
      <c r="F231" s="849">
        <v>1</v>
      </c>
      <c r="G231" s="849">
        <v>8093.4</v>
      </c>
      <c r="H231" s="849">
        <v>0.16666666666666669</v>
      </c>
      <c r="I231" s="849">
        <v>8093.4</v>
      </c>
      <c r="J231" s="849">
        <v>6</v>
      </c>
      <c r="K231" s="849">
        <v>48560.399999999994</v>
      </c>
      <c r="L231" s="849">
        <v>1</v>
      </c>
      <c r="M231" s="849">
        <v>8093.3999999999987</v>
      </c>
      <c r="N231" s="849">
        <v>2</v>
      </c>
      <c r="O231" s="849">
        <v>16186.8</v>
      </c>
      <c r="P231" s="837">
        <v>0.33333333333333337</v>
      </c>
      <c r="Q231" s="850">
        <v>8093.4</v>
      </c>
    </row>
    <row r="232" spans="1:17" ht="14.4" customHeight="1" x14ac:dyDescent="0.3">
      <c r="A232" s="831" t="s">
        <v>574</v>
      </c>
      <c r="B232" s="832" t="s">
        <v>4931</v>
      </c>
      <c r="C232" s="832" t="s">
        <v>4967</v>
      </c>
      <c r="D232" s="832" t="s">
        <v>5423</v>
      </c>
      <c r="E232" s="832" t="s">
        <v>5424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7936.7</v>
      </c>
      <c r="P232" s="837"/>
      <c r="Q232" s="850">
        <v>7936.7</v>
      </c>
    </row>
    <row r="233" spans="1:17" ht="14.4" customHeight="1" x14ac:dyDescent="0.3">
      <c r="A233" s="831" t="s">
        <v>574</v>
      </c>
      <c r="B233" s="832" t="s">
        <v>4931</v>
      </c>
      <c r="C233" s="832" t="s">
        <v>4967</v>
      </c>
      <c r="D233" s="832" t="s">
        <v>5425</v>
      </c>
      <c r="E233" s="832" t="s">
        <v>5426</v>
      </c>
      <c r="F233" s="849">
        <v>2</v>
      </c>
      <c r="G233" s="849">
        <v>11092</v>
      </c>
      <c r="H233" s="849"/>
      <c r="I233" s="849">
        <v>5546</v>
      </c>
      <c r="J233" s="849"/>
      <c r="K233" s="849"/>
      <c r="L233" s="849"/>
      <c r="M233" s="849"/>
      <c r="N233" s="849">
        <v>1</v>
      </c>
      <c r="O233" s="849">
        <v>5546</v>
      </c>
      <c r="P233" s="837"/>
      <c r="Q233" s="850">
        <v>5546</v>
      </c>
    </row>
    <row r="234" spans="1:17" ht="14.4" customHeight="1" x14ac:dyDescent="0.3">
      <c r="A234" s="831" t="s">
        <v>574</v>
      </c>
      <c r="B234" s="832" t="s">
        <v>4931</v>
      </c>
      <c r="C234" s="832" t="s">
        <v>4967</v>
      </c>
      <c r="D234" s="832" t="s">
        <v>5427</v>
      </c>
      <c r="E234" s="832" t="s">
        <v>5428</v>
      </c>
      <c r="F234" s="849">
        <v>1</v>
      </c>
      <c r="G234" s="849">
        <v>5900</v>
      </c>
      <c r="H234" s="849"/>
      <c r="I234" s="849">
        <v>5900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574</v>
      </c>
      <c r="B235" s="832" t="s">
        <v>4931</v>
      </c>
      <c r="C235" s="832" t="s">
        <v>4967</v>
      </c>
      <c r="D235" s="832" t="s">
        <v>5429</v>
      </c>
      <c r="E235" s="832" t="s">
        <v>5430</v>
      </c>
      <c r="F235" s="849">
        <v>1</v>
      </c>
      <c r="G235" s="849">
        <v>1487.39</v>
      </c>
      <c r="H235" s="849">
        <v>0.14285714285714288</v>
      </c>
      <c r="I235" s="849">
        <v>1487.39</v>
      </c>
      <c r="J235" s="849">
        <v>7</v>
      </c>
      <c r="K235" s="849">
        <v>10411.73</v>
      </c>
      <c r="L235" s="849">
        <v>1</v>
      </c>
      <c r="M235" s="849">
        <v>1487.3899999999999</v>
      </c>
      <c r="N235" s="849">
        <v>1</v>
      </c>
      <c r="O235" s="849">
        <v>1487.39</v>
      </c>
      <c r="P235" s="837">
        <v>0.14285714285714288</v>
      </c>
      <c r="Q235" s="850">
        <v>1487.39</v>
      </c>
    </row>
    <row r="236" spans="1:17" ht="14.4" customHeight="1" x14ac:dyDescent="0.3">
      <c r="A236" s="831" t="s">
        <v>574</v>
      </c>
      <c r="B236" s="832" t="s">
        <v>4931</v>
      </c>
      <c r="C236" s="832" t="s">
        <v>4967</v>
      </c>
      <c r="D236" s="832" t="s">
        <v>5431</v>
      </c>
      <c r="E236" s="832" t="s">
        <v>5432</v>
      </c>
      <c r="F236" s="849">
        <v>1</v>
      </c>
      <c r="G236" s="849">
        <v>15846</v>
      </c>
      <c r="H236" s="849">
        <v>0.5</v>
      </c>
      <c r="I236" s="849">
        <v>15846</v>
      </c>
      <c r="J236" s="849">
        <v>2</v>
      </c>
      <c r="K236" s="849">
        <v>31692</v>
      </c>
      <c r="L236" s="849">
        <v>1</v>
      </c>
      <c r="M236" s="849">
        <v>15846</v>
      </c>
      <c r="N236" s="849"/>
      <c r="O236" s="849"/>
      <c r="P236" s="837"/>
      <c r="Q236" s="850"/>
    </row>
    <row r="237" spans="1:17" ht="14.4" customHeight="1" x14ac:dyDescent="0.3">
      <c r="A237" s="831" t="s">
        <v>574</v>
      </c>
      <c r="B237" s="832" t="s">
        <v>4931</v>
      </c>
      <c r="C237" s="832" t="s">
        <v>4967</v>
      </c>
      <c r="D237" s="832" t="s">
        <v>5433</v>
      </c>
      <c r="E237" s="832" t="s">
        <v>5434</v>
      </c>
      <c r="F237" s="849"/>
      <c r="G237" s="849"/>
      <c r="H237" s="849"/>
      <c r="I237" s="849"/>
      <c r="J237" s="849">
        <v>1</v>
      </c>
      <c r="K237" s="849">
        <v>12350.5</v>
      </c>
      <c r="L237" s="849">
        <v>1</v>
      </c>
      <c r="M237" s="849">
        <v>12350.5</v>
      </c>
      <c r="N237" s="849"/>
      <c r="O237" s="849"/>
      <c r="P237" s="837"/>
      <c r="Q237" s="850"/>
    </row>
    <row r="238" spans="1:17" ht="14.4" customHeight="1" x14ac:dyDescent="0.3">
      <c r="A238" s="831" t="s">
        <v>574</v>
      </c>
      <c r="B238" s="832" t="s">
        <v>4931</v>
      </c>
      <c r="C238" s="832" t="s">
        <v>4967</v>
      </c>
      <c r="D238" s="832" t="s">
        <v>5435</v>
      </c>
      <c r="E238" s="832" t="s">
        <v>5436</v>
      </c>
      <c r="F238" s="849"/>
      <c r="G238" s="849"/>
      <c r="H238" s="849"/>
      <c r="I238" s="849"/>
      <c r="J238" s="849"/>
      <c r="K238" s="849"/>
      <c r="L238" s="849"/>
      <c r="M238" s="849"/>
      <c r="N238" s="849">
        <v>2</v>
      </c>
      <c r="O238" s="849">
        <v>9717.64</v>
      </c>
      <c r="P238" s="837"/>
      <c r="Q238" s="850">
        <v>4858.82</v>
      </c>
    </row>
    <row r="239" spans="1:17" ht="14.4" customHeight="1" x14ac:dyDescent="0.3">
      <c r="A239" s="831" t="s">
        <v>574</v>
      </c>
      <c r="B239" s="832" t="s">
        <v>4931</v>
      </c>
      <c r="C239" s="832" t="s">
        <v>4967</v>
      </c>
      <c r="D239" s="832" t="s">
        <v>5437</v>
      </c>
      <c r="E239" s="832" t="s">
        <v>5438</v>
      </c>
      <c r="F239" s="849"/>
      <c r="G239" s="849"/>
      <c r="H239" s="849"/>
      <c r="I239" s="849"/>
      <c r="J239" s="849">
        <v>1</v>
      </c>
      <c r="K239" s="849">
        <v>9793.1200000000008</v>
      </c>
      <c r="L239" s="849">
        <v>1</v>
      </c>
      <c r="M239" s="849">
        <v>9793.1200000000008</v>
      </c>
      <c r="N239" s="849"/>
      <c r="O239" s="849"/>
      <c r="P239" s="837"/>
      <c r="Q239" s="850"/>
    </row>
    <row r="240" spans="1:17" ht="14.4" customHeight="1" x14ac:dyDescent="0.3">
      <c r="A240" s="831" t="s">
        <v>574</v>
      </c>
      <c r="B240" s="832" t="s">
        <v>4931</v>
      </c>
      <c r="C240" s="832" t="s">
        <v>4967</v>
      </c>
      <c r="D240" s="832" t="s">
        <v>5439</v>
      </c>
      <c r="E240" s="832" t="s">
        <v>5440</v>
      </c>
      <c r="F240" s="849"/>
      <c r="G240" s="849"/>
      <c r="H240" s="849"/>
      <c r="I240" s="849"/>
      <c r="J240" s="849">
        <v>1</v>
      </c>
      <c r="K240" s="849">
        <v>9356.7000000000007</v>
      </c>
      <c r="L240" s="849">
        <v>1</v>
      </c>
      <c r="M240" s="849">
        <v>9356.7000000000007</v>
      </c>
      <c r="N240" s="849">
        <v>6</v>
      </c>
      <c r="O240" s="849">
        <v>56140.200000000004</v>
      </c>
      <c r="P240" s="837">
        <v>6</v>
      </c>
      <c r="Q240" s="850">
        <v>9356.7000000000007</v>
      </c>
    </row>
    <row r="241" spans="1:17" ht="14.4" customHeight="1" x14ac:dyDescent="0.3">
      <c r="A241" s="831" t="s">
        <v>574</v>
      </c>
      <c r="B241" s="832" t="s">
        <v>4931</v>
      </c>
      <c r="C241" s="832" t="s">
        <v>4967</v>
      </c>
      <c r="D241" s="832" t="s">
        <v>5441</v>
      </c>
      <c r="E241" s="832" t="s">
        <v>5442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4400</v>
      </c>
      <c r="P241" s="837"/>
      <c r="Q241" s="850">
        <v>4400</v>
      </c>
    </row>
    <row r="242" spans="1:17" ht="14.4" customHeight="1" x14ac:dyDescent="0.3">
      <c r="A242" s="831" t="s">
        <v>574</v>
      </c>
      <c r="B242" s="832" t="s">
        <v>4931</v>
      </c>
      <c r="C242" s="832" t="s">
        <v>4967</v>
      </c>
      <c r="D242" s="832" t="s">
        <v>5443</v>
      </c>
      <c r="E242" s="832" t="s">
        <v>5444</v>
      </c>
      <c r="F242" s="849"/>
      <c r="G242" s="849"/>
      <c r="H242" s="849"/>
      <c r="I242" s="849"/>
      <c r="J242" s="849"/>
      <c r="K242" s="849"/>
      <c r="L242" s="849"/>
      <c r="M242" s="849"/>
      <c r="N242" s="849">
        <v>11</v>
      </c>
      <c r="O242" s="849">
        <v>59576.44</v>
      </c>
      <c r="P242" s="837"/>
      <c r="Q242" s="850">
        <v>5416.04</v>
      </c>
    </row>
    <row r="243" spans="1:17" ht="14.4" customHeight="1" x14ac:dyDescent="0.3">
      <c r="A243" s="831" t="s">
        <v>574</v>
      </c>
      <c r="B243" s="832" t="s">
        <v>4931</v>
      </c>
      <c r="C243" s="832" t="s">
        <v>4967</v>
      </c>
      <c r="D243" s="832" t="s">
        <v>5445</v>
      </c>
      <c r="E243" s="832" t="s">
        <v>5446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13795</v>
      </c>
      <c r="P243" s="837"/>
      <c r="Q243" s="850">
        <v>13795</v>
      </c>
    </row>
    <row r="244" spans="1:17" ht="14.4" customHeight="1" x14ac:dyDescent="0.3">
      <c r="A244" s="831" t="s">
        <v>574</v>
      </c>
      <c r="B244" s="832" t="s">
        <v>4931</v>
      </c>
      <c r="C244" s="832" t="s">
        <v>4967</v>
      </c>
      <c r="D244" s="832" t="s">
        <v>5447</v>
      </c>
      <c r="E244" s="832" t="s">
        <v>5448</v>
      </c>
      <c r="F244" s="849"/>
      <c r="G244" s="849"/>
      <c r="H244" s="849"/>
      <c r="I244" s="849"/>
      <c r="J244" s="849"/>
      <c r="K244" s="849"/>
      <c r="L244" s="849"/>
      <c r="M244" s="849"/>
      <c r="N244" s="849">
        <v>2</v>
      </c>
      <c r="O244" s="849">
        <v>25413.7</v>
      </c>
      <c r="P244" s="837"/>
      <c r="Q244" s="850">
        <v>12706.85</v>
      </c>
    </row>
    <row r="245" spans="1:17" ht="14.4" customHeight="1" x14ac:dyDescent="0.3">
      <c r="A245" s="831" t="s">
        <v>574</v>
      </c>
      <c r="B245" s="832" t="s">
        <v>4931</v>
      </c>
      <c r="C245" s="832" t="s">
        <v>4967</v>
      </c>
      <c r="D245" s="832" t="s">
        <v>5449</v>
      </c>
      <c r="E245" s="832" t="s">
        <v>5450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12161.4</v>
      </c>
      <c r="P245" s="837"/>
      <c r="Q245" s="850">
        <v>12161.4</v>
      </c>
    </row>
    <row r="246" spans="1:17" ht="14.4" customHeight="1" x14ac:dyDescent="0.3">
      <c r="A246" s="831" t="s">
        <v>574</v>
      </c>
      <c r="B246" s="832" t="s">
        <v>4931</v>
      </c>
      <c r="C246" s="832" t="s">
        <v>4967</v>
      </c>
      <c r="D246" s="832" t="s">
        <v>5451</v>
      </c>
      <c r="E246" s="832" t="s">
        <v>5452</v>
      </c>
      <c r="F246" s="849"/>
      <c r="G246" s="849"/>
      <c r="H246" s="849"/>
      <c r="I246" s="849"/>
      <c r="J246" s="849"/>
      <c r="K246" s="849"/>
      <c r="L246" s="849"/>
      <c r="M246" s="849"/>
      <c r="N246" s="849">
        <v>1</v>
      </c>
      <c r="O246" s="849">
        <v>63430.64</v>
      </c>
      <c r="P246" s="837"/>
      <c r="Q246" s="850">
        <v>63430.64</v>
      </c>
    </row>
    <row r="247" spans="1:17" ht="14.4" customHeight="1" x14ac:dyDescent="0.3">
      <c r="A247" s="831" t="s">
        <v>574</v>
      </c>
      <c r="B247" s="832" t="s">
        <v>4931</v>
      </c>
      <c r="C247" s="832" t="s">
        <v>4967</v>
      </c>
      <c r="D247" s="832" t="s">
        <v>5453</v>
      </c>
      <c r="E247" s="832" t="s">
        <v>5448</v>
      </c>
      <c r="F247" s="849"/>
      <c r="G247" s="849"/>
      <c r="H247" s="849"/>
      <c r="I247" s="849"/>
      <c r="J247" s="849"/>
      <c r="K247" s="849"/>
      <c r="L247" s="849"/>
      <c r="M247" s="849"/>
      <c r="N247" s="849">
        <v>2</v>
      </c>
      <c r="O247" s="849">
        <v>12707.9</v>
      </c>
      <c r="P247" s="837"/>
      <c r="Q247" s="850">
        <v>6353.95</v>
      </c>
    </row>
    <row r="248" spans="1:17" ht="14.4" customHeight="1" x14ac:dyDescent="0.3">
      <c r="A248" s="831" t="s">
        <v>574</v>
      </c>
      <c r="B248" s="832" t="s">
        <v>4931</v>
      </c>
      <c r="C248" s="832" t="s">
        <v>4967</v>
      </c>
      <c r="D248" s="832" t="s">
        <v>5454</v>
      </c>
      <c r="E248" s="832" t="s">
        <v>5455</v>
      </c>
      <c r="F248" s="849"/>
      <c r="G248" s="849"/>
      <c r="H248" s="849"/>
      <c r="I248" s="849"/>
      <c r="J248" s="849"/>
      <c r="K248" s="849"/>
      <c r="L248" s="849"/>
      <c r="M248" s="849"/>
      <c r="N248" s="849">
        <v>22</v>
      </c>
      <c r="O248" s="849">
        <v>18399.7</v>
      </c>
      <c r="P248" s="837"/>
      <c r="Q248" s="850">
        <v>836.35</v>
      </c>
    </row>
    <row r="249" spans="1:17" ht="14.4" customHeight="1" x14ac:dyDescent="0.3">
      <c r="A249" s="831" t="s">
        <v>574</v>
      </c>
      <c r="B249" s="832" t="s">
        <v>4931</v>
      </c>
      <c r="C249" s="832" t="s">
        <v>4967</v>
      </c>
      <c r="D249" s="832" t="s">
        <v>5456</v>
      </c>
      <c r="E249" s="832" t="s">
        <v>5457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9195.65</v>
      </c>
      <c r="P249" s="837"/>
      <c r="Q249" s="850">
        <v>9195.65</v>
      </c>
    </row>
    <row r="250" spans="1:17" ht="14.4" customHeight="1" x14ac:dyDescent="0.3">
      <c r="A250" s="831" t="s">
        <v>574</v>
      </c>
      <c r="B250" s="832" t="s">
        <v>4931</v>
      </c>
      <c r="C250" s="832" t="s">
        <v>4967</v>
      </c>
      <c r="D250" s="832" t="s">
        <v>5458</v>
      </c>
      <c r="E250" s="832" t="s">
        <v>5459</v>
      </c>
      <c r="F250" s="849"/>
      <c r="G250" s="849"/>
      <c r="H250" s="849"/>
      <c r="I250" s="849"/>
      <c r="J250" s="849"/>
      <c r="K250" s="849"/>
      <c r="L250" s="849"/>
      <c r="M250" s="849"/>
      <c r="N250" s="849">
        <v>1</v>
      </c>
      <c r="O250" s="849">
        <v>7809.52</v>
      </c>
      <c r="P250" s="837"/>
      <c r="Q250" s="850">
        <v>7809.52</v>
      </c>
    </row>
    <row r="251" spans="1:17" ht="14.4" customHeight="1" x14ac:dyDescent="0.3">
      <c r="A251" s="831" t="s">
        <v>574</v>
      </c>
      <c r="B251" s="832" t="s">
        <v>4931</v>
      </c>
      <c r="C251" s="832" t="s">
        <v>4967</v>
      </c>
      <c r="D251" s="832" t="s">
        <v>5460</v>
      </c>
      <c r="E251" s="832" t="s">
        <v>5461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1597.04</v>
      </c>
      <c r="P251" s="837"/>
      <c r="Q251" s="850">
        <v>1597.04</v>
      </c>
    </row>
    <row r="252" spans="1:17" ht="14.4" customHeight="1" x14ac:dyDescent="0.3">
      <c r="A252" s="831" t="s">
        <v>574</v>
      </c>
      <c r="B252" s="832" t="s">
        <v>4931</v>
      </c>
      <c r="C252" s="832" t="s">
        <v>4967</v>
      </c>
      <c r="D252" s="832" t="s">
        <v>5462</v>
      </c>
      <c r="E252" s="832" t="s">
        <v>5463</v>
      </c>
      <c r="F252" s="849"/>
      <c r="G252" s="849"/>
      <c r="H252" s="849"/>
      <c r="I252" s="849"/>
      <c r="J252" s="849">
        <v>1</v>
      </c>
      <c r="K252" s="849">
        <v>10980.7</v>
      </c>
      <c r="L252" s="849">
        <v>1</v>
      </c>
      <c r="M252" s="849">
        <v>10980.7</v>
      </c>
      <c r="N252" s="849"/>
      <c r="O252" s="849"/>
      <c r="P252" s="837"/>
      <c r="Q252" s="850"/>
    </row>
    <row r="253" spans="1:17" ht="14.4" customHeight="1" x14ac:dyDescent="0.3">
      <c r="A253" s="831" t="s">
        <v>574</v>
      </c>
      <c r="B253" s="832" t="s">
        <v>4931</v>
      </c>
      <c r="C253" s="832" t="s">
        <v>4967</v>
      </c>
      <c r="D253" s="832" t="s">
        <v>5464</v>
      </c>
      <c r="E253" s="832" t="s">
        <v>5465</v>
      </c>
      <c r="F253" s="849">
        <v>1</v>
      </c>
      <c r="G253" s="849">
        <v>5900.7</v>
      </c>
      <c r="H253" s="849"/>
      <c r="I253" s="849">
        <v>5900.7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574</v>
      </c>
      <c r="B254" s="832" t="s">
        <v>4931</v>
      </c>
      <c r="C254" s="832" t="s">
        <v>4932</v>
      </c>
      <c r="D254" s="832" t="s">
        <v>5466</v>
      </c>
      <c r="E254" s="832" t="s">
        <v>5467</v>
      </c>
      <c r="F254" s="849">
        <v>68</v>
      </c>
      <c r="G254" s="849">
        <v>13328</v>
      </c>
      <c r="H254" s="849">
        <v>1.2592592592592593</v>
      </c>
      <c r="I254" s="849">
        <v>196</v>
      </c>
      <c r="J254" s="849">
        <v>54</v>
      </c>
      <c r="K254" s="849">
        <v>10584</v>
      </c>
      <c r="L254" s="849">
        <v>1</v>
      </c>
      <c r="M254" s="849">
        <v>196</v>
      </c>
      <c r="N254" s="849">
        <v>69</v>
      </c>
      <c r="O254" s="849">
        <v>13728</v>
      </c>
      <c r="P254" s="837">
        <v>1.2970521541950113</v>
      </c>
      <c r="Q254" s="850">
        <v>198.95652173913044</v>
      </c>
    </row>
    <row r="255" spans="1:17" ht="14.4" customHeight="1" x14ac:dyDescent="0.3">
      <c r="A255" s="831" t="s">
        <v>574</v>
      </c>
      <c r="B255" s="832" t="s">
        <v>4931</v>
      </c>
      <c r="C255" s="832" t="s">
        <v>4932</v>
      </c>
      <c r="D255" s="832" t="s">
        <v>5468</v>
      </c>
      <c r="E255" s="832" t="s">
        <v>5469</v>
      </c>
      <c r="F255" s="849">
        <v>608</v>
      </c>
      <c r="G255" s="849">
        <v>237120</v>
      </c>
      <c r="H255" s="849">
        <v>0.91615794760837643</v>
      </c>
      <c r="I255" s="849">
        <v>390</v>
      </c>
      <c r="J255" s="849">
        <v>662</v>
      </c>
      <c r="K255" s="849">
        <v>258820</v>
      </c>
      <c r="L255" s="849">
        <v>1</v>
      </c>
      <c r="M255" s="849">
        <v>390.96676737160124</v>
      </c>
      <c r="N255" s="849">
        <v>790</v>
      </c>
      <c r="O255" s="849">
        <v>309650</v>
      </c>
      <c r="P255" s="837">
        <v>1.1963913144270149</v>
      </c>
      <c r="Q255" s="850">
        <v>391.96202531645571</v>
      </c>
    </row>
    <row r="256" spans="1:17" ht="14.4" customHeight="1" x14ac:dyDescent="0.3">
      <c r="A256" s="831" t="s">
        <v>574</v>
      </c>
      <c r="B256" s="832" t="s">
        <v>4931</v>
      </c>
      <c r="C256" s="832" t="s">
        <v>4932</v>
      </c>
      <c r="D256" s="832" t="s">
        <v>4994</v>
      </c>
      <c r="E256" s="832" t="s">
        <v>4995</v>
      </c>
      <c r="F256" s="849">
        <v>3</v>
      </c>
      <c r="G256" s="849">
        <v>1890</v>
      </c>
      <c r="H256" s="849">
        <v>1.497622820919176</v>
      </c>
      <c r="I256" s="849">
        <v>630</v>
      </c>
      <c r="J256" s="849">
        <v>2</v>
      </c>
      <c r="K256" s="849">
        <v>1262</v>
      </c>
      <c r="L256" s="849">
        <v>1</v>
      </c>
      <c r="M256" s="849">
        <v>631</v>
      </c>
      <c r="N256" s="849">
        <v>2</v>
      </c>
      <c r="O256" s="849">
        <v>1268</v>
      </c>
      <c r="P256" s="837">
        <v>1.0047543581616483</v>
      </c>
      <c r="Q256" s="850">
        <v>634</v>
      </c>
    </row>
    <row r="257" spans="1:17" ht="14.4" customHeight="1" x14ac:dyDescent="0.3">
      <c r="A257" s="831" t="s">
        <v>574</v>
      </c>
      <c r="B257" s="832" t="s">
        <v>4931</v>
      </c>
      <c r="C257" s="832" t="s">
        <v>4932</v>
      </c>
      <c r="D257" s="832" t="s">
        <v>4996</v>
      </c>
      <c r="E257" s="832" t="s">
        <v>4997</v>
      </c>
      <c r="F257" s="849">
        <v>2</v>
      </c>
      <c r="G257" s="849">
        <v>784</v>
      </c>
      <c r="H257" s="849">
        <v>0.49872773536895676</v>
      </c>
      <c r="I257" s="849">
        <v>392</v>
      </c>
      <c r="J257" s="849">
        <v>4</v>
      </c>
      <c r="K257" s="849">
        <v>1572</v>
      </c>
      <c r="L257" s="849">
        <v>1</v>
      </c>
      <c r="M257" s="849">
        <v>393</v>
      </c>
      <c r="N257" s="849"/>
      <c r="O257" s="849"/>
      <c r="P257" s="837"/>
      <c r="Q257" s="850"/>
    </row>
    <row r="258" spans="1:17" ht="14.4" customHeight="1" x14ac:dyDescent="0.3">
      <c r="A258" s="831" t="s">
        <v>574</v>
      </c>
      <c r="B258" s="832" t="s">
        <v>4931</v>
      </c>
      <c r="C258" s="832" t="s">
        <v>4932</v>
      </c>
      <c r="D258" s="832" t="s">
        <v>4933</v>
      </c>
      <c r="E258" s="832" t="s">
        <v>4934</v>
      </c>
      <c r="F258" s="849">
        <v>1356</v>
      </c>
      <c r="G258" s="849">
        <v>340356</v>
      </c>
      <c r="H258" s="849">
        <v>0.9405451113794695</v>
      </c>
      <c r="I258" s="849">
        <v>251</v>
      </c>
      <c r="J258" s="849">
        <v>1436</v>
      </c>
      <c r="K258" s="849">
        <v>361871</v>
      </c>
      <c r="L258" s="849">
        <v>1</v>
      </c>
      <c r="M258" s="849">
        <v>251.99930362116993</v>
      </c>
      <c r="N258" s="849">
        <v>1372</v>
      </c>
      <c r="O258" s="849">
        <v>348488</v>
      </c>
      <c r="P258" s="837">
        <v>0.96301720778951616</v>
      </c>
      <c r="Q258" s="850">
        <v>254</v>
      </c>
    </row>
    <row r="259" spans="1:17" ht="14.4" customHeight="1" x14ac:dyDescent="0.3">
      <c r="A259" s="831" t="s">
        <v>574</v>
      </c>
      <c r="B259" s="832" t="s">
        <v>4931</v>
      </c>
      <c r="C259" s="832" t="s">
        <v>4932</v>
      </c>
      <c r="D259" s="832" t="s">
        <v>5470</v>
      </c>
      <c r="E259" s="832" t="s">
        <v>5471</v>
      </c>
      <c r="F259" s="849"/>
      <c r="G259" s="849"/>
      <c r="H259" s="849"/>
      <c r="I259" s="849"/>
      <c r="J259" s="849">
        <v>2</v>
      </c>
      <c r="K259" s="849">
        <v>3322</v>
      </c>
      <c r="L259" s="849">
        <v>1</v>
      </c>
      <c r="M259" s="849">
        <v>1661</v>
      </c>
      <c r="N259" s="849"/>
      <c r="O259" s="849"/>
      <c r="P259" s="837"/>
      <c r="Q259" s="850"/>
    </row>
    <row r="260" spans="1:17" ht="14.4" customHeight="1" x14ac:dyDescent="0.3">
      <c r="A260" s="831" t="s">
        <v>574</v>
      </c>
      <c r="B260" s="832" t="s">
        <v>4931</v>
      </c>
      <c r="C260" s="832" t="s">
        <v>4932</v>
      </c>
      <c r="D260" s="832" t="s">
        <v>5472</v>
      </c>
      <c r="E260" s="832" t="s">
        <v>5473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1539</v>
      </c>
      <c r="P260" s="837"/>
      <c r="Q260" s="850">
        <v>1539</v>
      </c>
    </row>
    <row r="261" spans="1:17" ht="14.4" customHeight="1" x14ac:dyDescent="0.3">
      <c r="A261" s="831" t="s">
        <v>574</v>
      </c>
      <c r="B261" s="832" t="s">
        <v>4931</v>
      </c>
      <c r="C261" s="832" t="s">
        <v>4932</v>
      </c>
      <c r="D261" s="832" t="s">
        <v>5474</v>
      </c>
      <c r="E261" s="832" t="s">
        <v>5475</v>
      </c>
      <c r="F261" s="849"/>
      <c r="G261" s="849"/>
      <c r="H261" s="849"/>
      <c r="I261" s="849"/>
      <c r="J261" s="849">
        <v>1</v>
      </c>
      <c r="K261" s="849">
        <v>7474</v>
      </c>
      <c r="L261" s="849">
        <v>1</v>
      </c>
      <c r="M261" s="849">
        <v>7474</v>
      </c>
      <c r="N261" s="849"/>
      <c r="O261" s="849"/>
      <c r="P261" s="837"/>
      <c r="Q261" s="850"/>
    </row>
    <row r="262" spans="1:17" ht="14.4" customHeight="1" x14ac:dyDescent="0.3">
      <c r="A262" s="831" t="s">
        <v>574</v>
      </c>
      <c r="B262" s="832" t="s">
        <v>4931</v>
      </c>
      <c r="C262" s="832" t="s">
        <v>4932</v>
      </c>
      <c r="D262" s="832" t="s">
        <v>5476</v>
      </c>
      <c r="E262" s="832" t="s">
        <v>5477</v>
      </c>
      <c r="F262" s="849">
        <v>19</v>
      </c>
      <c r="G262" s="849">
        <v>11685</v>
      </c>
      <c r="H262" s="849">
        <v>0.57482290436835892</v>
      </c>
      <c r="I262" s="849">
        <v>615</v>
      </c>
      <c r="J262" s="849">
        <v>33</v>
      </c>
      <c r="K262" s="849">
        <v>20328</v>
      </c>
      <c r="L262" s="849">
        <v>1</v>
      </c>
      <c r="M262" s="849">
        <v>616</v>
      </c>
      <c r="N262" s="849">
        <v>25</v>
      </c>
      <c r="O262" s="849">
        <v>19675</v>
      </c>
      <c r="P262" s="837">
        <v>0.96787682014954746</v>
      </c>
      <c r="Q262" s="850">
        <v>787</v>
      </c>
    </row>
    <row r="263" spans="1:17" ht="14.4" customHeight="1" x14ac:dyDescent="0.3">
      <c r="A263" s="831" t="s">
        <v>574</v>
      </c>
      <c r="B263" s="832" t="s">
        <v>4931</v>
      </c>
      <c r="C263" s="832" t="s">
        <v>4932</v>
      </c>
      <c r="D263" s="832" t="s">
        <v>5478</v>
      </c>
      <c r="E263" s="832" t="s">
        <v>5479</v>
      </c>
      <c r="F263" s="849">
        <v>36</v>
      </c>
      <c r="G263" s="849">
        <v>111636</v>
      </c>
      <c r="H263" s="849">
        <v>0.53644847238373494</v>
      </c>
      <c r="I263" s="849">
        <v>3101</v>
      </c>
      <c r="J263" s="849">
        <v>67</v>
      </c>
      <c r="K263" s="849">
        <v>208102</v>
      </c>
      <c r="L263" s="849">
        <v>1</v>
      </c>
      <c r="M263" s="849">
        <v>3106</v>
      </c>
      <c r="N263" s="849">
        <v>51</v>
      </c>
      <c r="O263" s="849">
        <v>159222</v>
      </c>
      <c r="P263" s="837">
        <v>0.76511518390020283</v>
      </c>
      <c r="Q263" s="850">
        <v>3122</v>
      </c>
    </row>
    <row r="264" spans="1:17" ht="14.4" customHeight="1" x14ac:dyDescent="0.3">
      <c r="A264" s="831" t="s">
        <v>574</v>
      </c>
      <c r="B264" s="832" t="s">
        <v>4931</v>
      </c>
      <c r="C264" s="832" t="s">
        <v>4932</v>
      </c>
      <c r="D264" s="832" t="s">
        <v>5480</v>
      </c>
      <c r="E264" s="832" t="s">
        <v>5481</v>
      </c>
      <c r="F264" s="849"/>
      <c r="G264" s="849"/>
      <c r="H264" s="849"/>
      <c r="I264" s="849"/>
      <c r="J264" s="849">
        <v>1</v>
      </c>
      <c r="K264" s="849">
        <v>3956</v>
      </c>
      <c r="L264" s="849">
        <v>1</v>
      </c>
      <c r="M264" s="849">
        <v>3956</v>
      </c>
      <c r="N264" s="849"/>
      <c r="O264" s="849"/>
      <c r="P264" s="837"/>
      <c r="Q264" s="850"/>
    </row>
    <row r="265" spans="1:17" ht="14.4" customHeight="1" x14ac:dyDescent="0.3">
      <c r="A265" s="831" t="s">
        <v>574</v>
      </c>
      <c r="B265" s="832" t="s">
        <v>4931</v>
      </c>
      <c r="C265" s="832" t="s">
        <v>4932</v>
      </c>
      <c r="D265" s="832" t="s">
        <v>5482</v>
      </c>
      <c r="E265" s="832" t="s">
        <v>5483</v>
      </c>
      <c r="F265" s="849">
        <v>12</v>
      </c>
      <c r="G265" s="849">
        <v>178032</v>
      </c>
      <c r="H265" s="849">
        <v>0.66536607242964463</v>
      </c>
      <c r="I265" s="849">
        <v>14836</v>
      </c>
      <c r="J265" s="849">
        <v>18</v>
      </c>
      <c r="K265" s="849">
        <v>267570</v>
      </c>
      <c r="L265" s="849">
        <v>1</v>
      </c>
      <c r="M265" s="849">
        <v>14865</v>
      </c>
      <c r="N265" s="849">
        <v>23</v>
      </c>
      <c r="O265" s="849">
        <v>344126</v>
      </c>
      <c r="P265" s="837">
        <v>1.286115782785813</v>
      </c>
      <c r="Q265" s="850">
        <v>14962</v>
      </c>
    </row>
    <row r="266" spans="1:17" ht="14.4" customHeight="1" x14ac:dyDescent="0.3">
      <c r="A266" s="831" t="s">
        <v>574</v>
      </c>
      <c r="B266" s="832" t="s">
        <v>4931</v>
      </c>
      <c r="C266" s="832" t="s">
        <v>4932</v>
      </c>
      <c r="D266" s="832" t="s">
        <v>5484</v>
      </c>
      <c r="E266" s="832" t="s">
        <v>5485</v>
      </c>
      <c r="F266" s="849">
        <v>5</v>
      </c>
      <c r="G266" s="849">
        <v>31715</v>
      </c>
      <c r="H266" s="849">
        <v>1.6645672597491208</v>
      </c>
      <c r="I266" s="849">
        <v>6343</v>
      </c>
      <c r="J266" s="849">
        <v>3</v>
      </c>
      <c r="K266" s="849">
        <v>19053</v>
      </c>
      <c r="L266" s="849">
        <v>1</v>
      </c>
      <c r="M266" s="849">
        <v>6351</v>
      </c>
      <c r="N266" s="849">
        <v>4</v>
      </c>
      <c r="O266" s="849">
        <v>25528</v>
      </c>
      <c r="P266" s="837">
        <v>1.3398414947777253</v>
      </c>
      <c r="Q266" s="850">
        <v>6382</v>
      </c>
    </row>
    <row r="267" spans="1:17" ht="14.4" customHeight="1" x14ac:dyDescent="0.3">
      <c r="A267" s="831" t="s">
        <v>574</v>
      </c>
      <c r="B267" s="832" t="s">
        <v>4931</v>
      </c>
      <c r="C267" s="832" t="s">
        <v>4932</v>
      </c>
      <c r="D267" s="832" t="s">
        <v>5486</v>
      </c>
      <c r="E267" s="832" t="s">
        <v>5487</v>
      </c>
      <c r="F267" s="849">
        <v>4</v>
      </c>
      <c r="G267" s="849">
        <v>41492</v>
      </c>
      <c r="H267" s="849">
        <v>1.3308955606877084</v>
      </c>
      <c r="I267" s="849">
        <v>10373</v>
      </c>
      <c r="J267" s="849">
        <v>3</v>
      </c>
      <c r="K267" s="849">
        <v>31176</v>
      </c>
      <c r="L267" s="849">
        <v>1</v>
      </c>
      <c r="M267" s="849">
        <v>10392</v>
      </c>
      <c r="N267" s="849">
        <v>1</v>
      </c>
      <c r="O267" s="849">
        <v>10457</v>
      </c>
      <c r="P267" s="837">
        <v>0.33541827046445982</v>
      </c>
      <c r="Q267" s="850">
        <v>10457</v>
      </c>
    </row>
    <row r="268" spans="1:17" ht="14.4" customHeight="1" x14ac:dyDescent="0.3">
      <c r="A268" s="831" t="s">
        <v>574</v>
      </c>
      <c r="B268" s="832" t="s">
        <v>4931</v>
      </c>
      <c r="C268" s="832" t="s">
        <v>4932</v>
      </c>
      <c r="D268" s="832" t="s">
        <v>5488</v>
      </c>
      <c r="E268" s="832" t="s">
        <v>5489</v>
      </c>
      <c r="F268" s="849">
        <v>13</v>
      </c>
      <c r="G268" s="849">
        <v>32799</v>
      </c>
      <c r="H268" s="849">
        <v>0.99881235154394299</v>
      </c>
      <c r="I268" s="849">
        <v>2523</v>
      </c>
      <c r="J268" s="849">
        <v>13</v>
      </c>
      <c r="K268" s="849">
        <v>32838</v>
      </c>
      <c r="L268" s="849">
        <v>1</v>
      </c>
      <c r="M268" s="849">
        <v>2526</v>
      </c>
      <c r="N268" s="849">
        <v>9</v>
      </c>
      <c r="O268" s="849">
        <v>22833</v>
      </c>
      <c r="P268" s="837">
        <v>0.69532249223460629</v>
      </c>
      <c r="Q268" s="850">
        <v>2537</v>
      </c>
    </row>
    <row r="269" spans="1:17" ht="14.4" customHeight="1" x14ac:dyDescent="0.3">
      <c r="A269" s="831" t="s">
        <v>574</v>
      </c>
      <c r="B269" s="832" t="s">
        <v>4931</v>
      </c>
      <c r="C269" s="832" t="s">
        <v>4932</v>
      </c>
      <c r="D269" s="832" t="s">
        <v>5490</v>
      </c>
      <c r="E269" s="832" t="s">
        <v>5491</v>
      </c>
      <c r="F269" s="849">
        <v>1</v>
      </c>
      <c r="G269" s="849">
        <v>3616</v>
      </c>
      <c r="H269" s="849">
        <v>0.99834345665378244</v>
      </c>
      <c r="I269" s="849">
        <v>3616</v>
      </c>
      <c r="J269" s="849">
        <v>1</v>
      </c>
      <c r="K269" s="849">
        <v>3622</v>
      </c>
      <c r="L269" s="849">
        <v>1</v>
      </c>
      <c r="M269" s="849">
        <v>3622</v>
      </c>
      <c r="N269" s="849"/>
      <c r="O269" s="849"/>
      <c r="P269" s="837"/>
      <c r="Q269" s="850"/>
    </row>
    <row r="270" spans="1:17" ht="14.4" customHeight="1" x14ac:dyDescent="0.3">
      <c r="A270" s="831" t="s">
        <v>574</v>
      </c>
      <c r="B270" s="832" t="s">
        <v>4931</v>
      </c>
      <c r="C270" s="832" t="s">
        <v>4932</v>
      </c>
      <c r="D270" s="832" t="s">
        <v>5492</v>
      </c>
      <c r="E270" s="832" t="s">
        <v>5493</v>
      </c>
      <c r="F270" s="849">
        <v>198</v>
      </c>
      <c r="G270" s="849">
        <v>548657</v>
      </c>
      <c r="H270" s="849">
        <v>1.0248011221956781</v>
      </c>
      <c r="I270" s="849">
        <v>2770.9949494949497</v>
      </c>
      <c r="J270" s="849">
        <v>193</v>
      </c>
      <c r="K270" s="849">
        <v>535379</v>
      </c>
      <c r="L270" s="849">
        <v>1</v>
      </c>
      <c r="M270" s="849">
        <v>2773.984455958549</v>
      </c>
      <c r="N270" s="849">
        <v>224</v>
      </c>
      <c r="O270" s="849">
        <v>624064</v>
      </c>
      <c r="P270" s="837">
        <v>1.1656490075255099</v>
      </c>
      <c r="Q270" s="850">
        <v>2786</v>
      </c>
    </row>
    <row r="271" spans="1:17" ht="14.4" customHeight="1" x14ac:dyDescent="0.3">
      <c r="A271" s="831" t="s">
        <v>574</v>
      </c>
      <c r="B271" s="832" t="s">
        <v>4931</v>
      </c>
      <c r="C271" s="832" t="s">
        <v>4932</v>
      </c>
      <c r="D271" s="832" t="s">
        <v>5494</v>
      </c>
      <c r="E271" s="832" t="s">
        <v>5495</v>
      </c>
      <c r="F271" s="849">
        <v>85</v>
      </c>
      <c r="G271" s="849">
        <v>524705</v>
      </c>
      <c r="H271" s="849">
        <v>0.91294324390159032</v>
      </c>
      <c r="I271" s="849">
        <v>6173</v>
      </c>
      <c r="J271" s="849">
        <v>93</v>
      </c>
      <c r="K271" s="849">
        <v>574740</v>
      </c>
      <c r="L271" s="849">
        <v>1</v>
      </c>
      <c r="M271" s="849">
        <v>6180</v>
      </c>
      <c r="N271" s="849">
        <v>80</v>
      </c>
      <c r="O271" s="849">
        <v>496560</v>
      </c>
      <c r="P271" s="837">
        <v>0.86397327487211606</v>
      </c>
      <c r="Q271" s="850">
        <v>6207</v>
      </c>
    </row>
    <row r="272" spans="1:17" ht="14.4" customHeight="1" x14ac:dyDescent="0.3">
      <c r="A272" s="831" t="s">
        <v>574</v>
      </c>
      <c r="B272" s="832" t="s">
        <v>4931</v>
      </c>
      <c r="C272" s="832" t="s">
        <v>4932</v>
      </c>
      <c r="D272" s="832" t="s">
        <v>5496</v>
      </c>
      <c r="E272" s="832" t="s">
        <v>5497</v>
      </c>
      <c r="F272" s="849">
        <v>1</v>
      </c>
      <c r="G272" s="849">
        <v>11395</v>
      </c>
      <c r="H272" s="849">
        <v>0.99789823977581227</v>
      </c>
      <c r="I272" s="849">
        <v>11395</v>
      </c>
      <c r="J272" s="849">
        <v>1</v>
      </c>
      <c r="K272" s="849">
        <v>11419</v>
      </c>
      <c r="L272" s="849">
        <v>1</v>
      </c>
      <c r="M272" s="849">
        <v>11419</v>
      </c>
      <c r="N272" s="849">
        <v>1</v>
      </c>
      <c r="O272" s="849">
        <v>11500</v>
      </c>
      <c r="P272" s="837">
        <v>1.0070934407566337</v>
      </c>
      <c r="Q272" s="850">
        <v>11500</v>
      </c>
    </row>
    <row r="273" spans="1:17" ht="14.4" customHeight="1" x14ac:dyDescent="0.3">
      <c r="A273" s="831" t="s">
        <v>574</v>
      </c>
      <c r="B273" s="832" t="s">
        <v>4931</v>
      </c>
      <c r="C273" s="832" t="s">
        <v>4932</v>
      </c>
      <c r="D273" s="832" t="s">
        <v>5498</v>
      </c>
      <c r="E273" s="832" t="s">
        <v>5499</v>
      </c>
      <c r="F273" s="849">
        <v>7</v>
      </c>
      <c r="G273" s="849">
        <v>17220</v>
      </c>
      <c r="H273" s="849">
        <v>1.3982947624847746</v>
      </c>
      <c r="I273" s="849">
        <v>2460</v>
      </c>
      <c r="J273" s="849">
        <v>5</v>
      </c>
      <c r="K273" s="849">
        <v>12315</v>
      </c>
      <c r="L273" s="849">
        <v>1</v>
      </c>
      <c r="M273" s="849">
        <v>2463</v>
      </c>
      <c r="N273" s="849">
        <v>9</v>
      </c>
      <c r="O273" s="849">
        <v>22275</v>
      </c>
      <c r="P273" s="837">
        <v>1.8087697929354445</v>
      </c>
      <c r="Q273" s="850">
        <v>2475</v>
      </c>
    </row>
    <row r="274" spans="1:17" ht="14.4" customHeight="1" x14ac:dyDescent="0.3">
      <c r="A274" s="831" t="s">
        <v>574</v>
      </c>
      <c r="B274" s="832" t="s">
        <v>4931</v>
      </c>
      <c r="C274" s="832" t="s">
        <v>4932</v>
      </c>
      <c r="D274" s="832" t="s">
        <v>5500</v>
      </c>
      <c r="E274" s="832" t="s">
        <v>5501</v>
      </c>
      <c r="F274" s="849">
        <v>6</v>
      </c>
      <c r="G274" s="849">
        <v>19866</v>
      </c>
      <c r="H274" s="849">
        <v>0.85585042219541618</v>
      </c>
      <c r="I274" s="849">
        <v>3311</v>
      </c>
      <c r="J274" s="849">
        <v>7</v>
      </c>
      <c r="K274" s="849">
        <v>23212</v>
      </c>
      <c r="L274" s="849">
        <v>1</v>
      </c>
      <c r="M274" s="849">
        <v>3316</v>
      </c>
      <c r="N274" s="849">
        <v>1</v>
      </c>
      <c r="O274" s="849">
        <v>3331</v>
      </c>
      <c r="P274" s="837">
        <v>0.14350336033086333</v>
      </c>
      <c r="Q274" s="850">
        <v>3331</v>
      </c>
    </row>
    <row r="275" spans="1:17" ht="14.4" customHeight="1" x14ac:dyDescent="0.3">
      <c r="A275" s="831" t="s">
        <v>574</v>
      </c>
      <c r="B275" s="832" t="s">
        <v>4931</v>
      </c>
      <c r="C275" s="832" t="s">
        <v>4932</v>
      </c>
      <c r="D275" s="832" t="s">
        <v>5502</v>
      </c>
      <c r="E275" s="832" t="s">
        <v>5503</v>
      </c>
      <c r="F275" s="849">
        <v>3</v>
      </c>
      <c r="G275" s="849">
        <v>9699</v>
      </c>
      <c r="H275" s="849">
        <v>1.4976837554045708</v>
      </c>
      <c r="I275" s="849">
        <v>3233</v>
      </c>
      <c r="J275" s="849">
        <v>2</v>
      </c>
      <c r="K275" s="849">
        <v>6476</v>
      </c>
      <c r="L275" s="849">
        <v>1</v>
      </c>
      <c r="M275" s="849">
        <v>3238</v>
      </c>
      <c r="N275" s="849">
        <v>1</v>
      </c>
      <c r="O275" s="849">
        <v>3254</v>
      </c>
      <c r="P275" s="837">
        <v>0.50247066090179127</v>
      </c>
      <c r="Q275" s="850">
        <v>3254</v>
      </c>
    </row>
    <row r="276" spans="1:17" ht="14.4" customHeight="1" x14ac:dyDescent="0.3">
      <c r="A276" s="831" t="s">
        <v>574</v>
      </c>
      <c r="B276" s="832" t="s">
        <v>4931</v>
      </c>
      <c r="C276" s="832" t="s">
        <v>4932</v>
      </c>
      <c r="D276" s="832" t="s">
        <v>5504</v>
      </c>
      <c r="E276" s="832" t="s">
        <v>5505</v>
      </c>
      <c r="F276" s="849">
        <v>11</v>
      </c>
      <c r="G276" s="849">
        <v>27093</v>
      </c>
      <c r="H276" s="849">
        <v>1.5695168578380256</v>
      </c>
      <c r="I276" s="849">
        <v>2463</v>
      </c>
      <c r="J276" s="849">
        <v>7</v>
      </c>
      <c r="K276" s="849">
        <v>17262</v>
      </c>
      <c r="L276" s="849">
        <v>1</v>
      </c>
      <c r="M276" s="849">
        <v>2466</v>
      </c>
      <c r="N276" s="849">
        <v>10</v>
      </c>
      <c r="O276" s="849">
        <v>24770</v>
      </c>
      <c r="P276" s="837">
        <v>1.434943807206581</v>
      </c>
      <c r="Q276" s="850">
        <v>2477</v>
      </c>
    </row>
    <row r="277" spans="1:17" ht="14.4" customHeight="1" x14ac:dyDescent="0.3">
      <c r="A277" s="831" t="s">
        <v>574</v>
      </c>
      <c r="B277" s="832" t="s">
        <v>4931</v>
      </c>
      <c r="C277" s="832" t="s">
        <v>4932</v>
      </c>
      <c r="D277" s="832" t="s">
        <v>5506</v>
      </c>
      <c r="E277" s="832" t="s">
        <v>5507</v>
      </c>
      <c r="F277" s="849">
        <v>16</v>
      </c>
      <c r="G277" s="849">
        <v>164416</v>
      </c>
      <c r="H277" s="849">
        <v>1.5970471102476931</v>
      </c>
      <c r="I277" s="849">
        <v>10276</v>
      </c>
      <c r="J277" s="849">
        <v>10</v>
      </c>
      <c r="K277" s="849">
        <v>102950</v>
      </c>
      <c r="L277" s="849">
        <v>1</v>
      </c>
      <c r="M277" s="849">
        <v>10295</v>
      </c>
      <c r="N277" s="849">
        <v>10</v>
      </c>
      <c r="O277" s="849">
        <v>103610</v>
      </c>
      <c r="P277" s="837">
        <v>1.0064108790675086</v>
      </c>
      <c r="Q277" s="850">
        <v>10361</v>
      </c>
    </row>
    <row r="278" spans="1:17" ht="14.4" customHeight="1" x14ac:dyDescent="0.3">
      <c r="A278" s="831" t="s">
        <v>574</v>
      </c>
      <c r="B278" s="832" t="s">
        <v>4931</v>
      </c>
      <c r="C278" s="832" t="s">
        <v>4932</v>
      </c>
      <c r="D278" s="832" t="s">
        <v>5508</v>
      </c>
      <c r="E278" s="832" t="s">
        <v>5509</v>
      </c>
      <c r="F278" s="849">
        <v>14</v>
      </c>
      <c r="G278" s="849">
        <v>48720</v>
      </c>
      <c r="H278" s="849">
        <v>0.93199426111908179</v>
      </c>
      <c r="I278" s="849">
        <v>3480</v>
      </c>
      <c r="J278" s="849">
        <v>15</v>
      </c>
      <c r="K278" s="849">
        <v>52275</v>
      </c>
      <c r="L278" s="849">
        <v>1</v>
      </c>
      <c r="M278" s="849">
        <v>3485</v>
      </c>
      <c r="N278" s="849">
        <v>9</v>
      </c>
      <c r="O278" s="849">
        <v>31509</v>
      </c>
      <c r="P278" s="837">
        <v>0.60275466284074608</v>
      </c>
      <c r="Q278" s="850">
        <v>3501</v>
      </c>
    </row>
    <row r="279" spans="1:17" ht="14.4" customHeight="1" x14ac:dyDescent="0.3">
      <c r="A279" s="831" t="s">
        <v>574</v>
      </c>
      <c r="B279" s="832" t="s">
        <v>4931</v>
      </c>
      <c r="C279" s="832" t="s">
        <v>4932</v>
      </c>
      <c r="D279" s="832" t="s">
        <v>5510</v>
      </c>
      <c r="E279" s="832" t="s">
        <v>5511</v>
      </c>
      <c r="F279" s="849"/>
      <c r="G279" s="849"/>
      <c r="H279" s="849"/>
      <c r="I279" s="849"/>
      <c r="J279" s="849">
        <v>4</v>
      </c>
      <c r="K279" s="849">
        <v>17640</v>
      </c>
      <c r="L279" s="849">
        <v>1</v>
      </c>
      <c r="M279" s="849">
        <v>4410</v>
      </c>
      <c r="N279" s="849">
        <v>5</v>
      </c>
      <c r="O279" s="849">
        <v>22160</v>
      </c>
      <c r="P279" s="837">
        <v>1.256235827664399</v>
      </c>
      <c r="Q279" s="850">
        <v>4432</v>
      </c>
    </row>
    <row r="280" spans="1:17" ht="14.4" customHeight="1" x14ac:dyDescent="0.3">
      <c r="A280" s="831" t="s">
        <v>574</v>
      </c>
      <c r="B280" s="832" t="s">
        <v>4931</v>
      </c>
      <c r="C280" s="832" t="s">
        <v>4932</v>
      </c>
      <c r="D280" s="832" t="s">
        <v>5512</v>
      </c>
      <c r="E280" s="832" t="s">
        <v>5513</v>
      </c>
      <c r="F280" s="849">
        <v>17</v>
      </c>
      <c r="G280" s="849">
        <v>36482</v>
      </c>
      <c r="H280" s="849">
        <v>0.67905072126570498</v>
      </c>
      <c r="I280" s="849">
        <v>2146</v>
      </c>
      <c r="J280" s="849">
        <v>25</v>
      </c>
      <c r="K280" s="849">
        <v>53725</v>
      </c>
      <c r="L280" s="849">
        <v>1</v>
      </c>
      <c r="M280" s="849">
        <v>2149</v>
      </c>
      <c r="N280" s="849">
        <v>24</v>
      </c>
      <c r="O280" s="849">
        <v>51864</v>
      </c>
      <c r="P280" s="837">
        <v>0.96536063285248952</v>
      </c>
      <c r="Q280" s="850">
        <v>2161</v>
      </c>
    </row>
    <row r="281" spans="1:17" ht="14.4" customHeight="1" x14ac:dyDescent="0.3">
      <c r="A281" s="831" t="s">
        <v>574</v>
      </c>
      <c r="B281" s="832" t="s">
        <v>4931</v>
      </c>
      <c r="C281" s="832" t="s">
        <v>4932</v>
      </c>
      <c r="D281" s="832" t="s">
        <v>5514</v>
      </c>
      <c r="E281" s="832" t="s">
        <v>5515</v>
      </c>
      <c r="F281" s="849">
        <v>10</v>
      </c>
      <c r="G281" s="849">
        <v>16790</v>
      </c>
      <c r="H281" s="849">
        <v>0.90800930182250827</v>
      </c>
      <c r="I281" s="849">
        <v>1679</v>
      </c>
      <c r="J281" s="849">
        <v>11</v>
      </c>
      <c r="K281" s="849">
        <v>18491</v>
      </c>
      <c r="L281" s="849">
        <v>1</v>
      </c>
      <c r="M281" s="849">
        <v>1681</v>
      </c>
      <c r="N281" s="849">
        <v>9</v>
      </c>
      <c r="O281" s="849">
        <v>15192</v>
      </c>
      <c r="P281" s="837">
        <v>0.82158888107728079</v>
      </c>
      <c r="Q281" s="850">
        <v>1688</v>
      </c>
    </row>
    <row r="282" spans="1:17" ht="14.4" customHeight="1" x14ac:dyDescent="0.3">
      <c r="A282" s="831" t="s">
        <v>574</v>
      </c>
      <c r="B282" s="832" t="s">
        <v>4931</v>
      </c>
      <c r="C282" s="832" t="s">
        <v>4932</v>
      </c>
      <c r="D282" s="832" t="s">
        <v>5516</v>
      </c>
      <c r="E282" s="832" t="s">
        <v>5517</v>
      </c>
      <c r="F282" s="849">
        <v>3</v>
      </c>
      <c r="G282" s="849">
        <v>6944</v>
      </c>
      <c r="H282" s="849">
        <v>0.99856197871728503</v>
      </c>
      <c r="I282" s="849">
        <v>2314.6666666666665</v>
      </c>
      <c r="J282" s="849">
        <v>3</v>
      </c>
      <c r="K282" s="849">
        <v>6954</v>
      </c>
      <c r="L282" s="849">
        <v>1</v>
      </c>
      <c r="M282" s="849">
        <v>2318</v>
      </c>
      <c r="N282" s="849">
        <v>4</v>
      </c>
      <c r="O282" s="849">
        <v>9320</v>
      </c>
      <c r="P282" s="837">
        <v>1.3402358354903652</v>
      </c>
      <c r="Q282" s="850">
        <v>2330</v>
      </c>
    </row>
    <row r="283" spans="1:17" ht="14.4" customHeight="1" x14ac:dyDescent="0.3">
      <c r="A283" s="831" t="s">
        <v>574</v>
      </c>
      <c r="B283" s="832" t="s">
        <v>4931</v>
      </c>
      <c r="C283" s="832" t="s">
        <v>4932</v>
      </c>
      <c r="D283" s="832" t="s">
        <v>5518</v>
      </c>
      <c r="E283" s="832" t="s">
        <v>5519</v>
      </c>
      <c r="F283" s="849">
        <v>19</v>
      </c>
      <c r="G283" s="849">
        <v>52630</v>
      </c>
      <c r="H283" s="849">
        <v>0.99891813919942296</v>
      </c>
      <c r="I283" s="849">
        <v>2770</v>
      </c>
      <c r="J283" s="849">
        <v>19</v>
      </c>
      <c r="K283" s="849">
        <v>52687</v>
      </c>
      <c r="L283" s="849">
        <v>1</v>
      </c>
      <c r="M283" s="849">
        <v>2773</v>
      </c>
      <c r="N283" s="849">
        <v>42</v>
      </c>
      <c r="O283" s="849">
        <v>116970</v>
      </c>
      <c r="P283" s="837">
        <v>2.2200922428682599</v>
      </c>
      <c r="Q283" s="850">
        <v>2785</v>
      </c>
    </row>
    <row r="284" spans="1:17" ht="14.4" customHeight="1" x14ac:dyDescent="0.3">
      <c r="A284" s="831" t="s">
        <v>574</v>
      </c>
      <c r="B284" s="832" t="s">
        <v>4931</v>
      </c>
      <c r="C284" s="832" t="s">
        <v>4932</v>
      </c>
      <c r="D284" s="832" t="s">
        <v>5520</v>
      </c>
      <c r="E284" s="832" t="s">
        <v>5521</v>
      </c>
      <c r="F284" s="849">
        <v>10</v>
      </c>
      <c r="G284" s="849">
        <v>33210</v>
      </c>
      <c r="H284" s="849">
        <v>0.45386213305636036</v>
      </c>
      <c r="I284" s="849">
        <v>3321</v>
      </c>
      <c r="J284" s="849">
        <v>22</v>
      </c>
      <c r="K284" s="849">
        <v>73172</v>
      </c>
      <c r="L284" s="849">
        <v>1</v>
      </c>
      <c r="M284" s="849">
        <v>3326</v>
      </c>
      <c r="N284" s="849">
        <v>15</v>
      </c>
      <c r="O284" s="849">
        <v>50130</v>
      </c>
      <c r="P284" s="837">
        <v>0.68509812496583389</v>
      </c>
      <c r="Q284" s="850">
        <v>3342</v>
      </c>
    </row>
    <row r="285" spans="1:17" ht="14.4" customHeight="1" x14ac:dyDescent="0.3">
      <c r="A285" s="831" t="s">
        <v>574</v>
      </c>
      <c r="B285" s="832" t="s">
        <v>4931</v>
      </c>
      <c r="C285" s="832" t="s">
        <v>4932</v>
      </c>
      <c r="D285" s="832" t="s">
        <v>5006</v>
      </c>
      <c r="E285" s="832" t="s">
        <v>5007</v>
      </c>
      <c r="F285" s="849">
        <v>20</v>
      </c>
      <c r="G285" s="849">
        <v>1920</v>
      </c>
      <c r="H285" s="849"/>
      <c r="I285" s="849">
        <v>96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574</v>
      </c>
      <c r="B286" s="832" t="s">
        <v>4931</v>
      </c>
      <c r="C286" s="832" t="s">
        <v>4932</v>
      </c>
      <c r="D286" s="832" t="s">
        <v>5522</v>
      </c>
      <c r="E286" s="832" t="s">
        <v>5523</v>
      </c>
      <c r="F286" s="849">
        <v>26</v>
      </c>
      <c r="G286" s="849">
        <v>84630</v>
      </c>
      <c r="H286" s="849">
        <v>2.1653361989560946</v>
      </c>
      <c r="I286" s="849">
        <v>3255</v>
      </c>
      <c r="J286" s="849">
        <v>12</v>
      </c>
      <c r="K286" s="849">
        <v>39084</v>
      </c>
      <c r="L286" s="849">
        <v>1</v>
      </c>
      <c r="M286" s="849">
        <v>3257</v>
      </c>
      <c r="N286" s="849">
        <v>10</v>
      </c>
      <c r="O286" s="849">
        <v>32640</v>
      </c>
      <c r="P286" s="837">
        <v>0.83512434755910347</v>
      </c>
      <c r="Q286" s="850">
        <v>3264</v>
      </c>
    </row>
    <row r="287" spans="1:17" ht="14.4" customHeight="1" x14ac:dyDescent="0.3">
      <c r="A287" s="831" t="s">
        <v>574</v>
      </c>
      <c r="B287" s="832" t="s">
        <v>4931</v>
      </c>
      <c r="C287" s="832" t="s">
        <v>4932</v>
      </c>
      <c r="D287" s="832" t="s">
        <v>5524</v>
      </c>
      <c r="E287" s="832" t="s">
        <v>5525</v>
      </c>
      <c r="F287" s="849">
        <v>7</v>
      </c>
      <c r="G287" s="849">
        <v>25382</v>
      </c>
      <c r="H287" s="849">
        <v>1.7475901955384192</v>
      </c>
      <c r="I287" s="849">
        <v>3626</v>
      </c>
      <c r="J287" s="849">
        <v>4</v>
      </c>
      <c r="K287" s="849">
        <v>14524</v>
      </c>
      <c r="L287" s="849">
        <v>1</v>
      </c>
      <c r="M287" s="849">
        <v>3631</v>
      </c>
      <c r="N287" s="849">
        <v>4</v>
      </c>
      <c r="O287" s="849">
        <v>14588</v>
      </c>
      <c r="P287" s="837">
        <v>1.0044064995868907</v>
      </c>
      <c r="Q287" s="850">
        <v>3647</v>
      </c>
    </row>
    <row r="288" spans="1:17" ht="14.4" customHeight="1" x14ac:dyDescent="0.3">
      <c r="A288" s="831" t="s">
        <v>574</v>
      </c>
      <c r="B288" s="832" t="s">
        <v>4931</v>
      </c>
      <c r="C288" s="832" t="s">
        <v>4932</v>
      </c>
      <c r="D288" s="832" t="s">
        <v>5526</v>
      </c>
      <c r="E288" s="832" t="s">
        <v>5527</v>
      </c>
      <c r="F288" s="849">
        <v>4</v>
      </c>
      <c r="G288" s="849">
        <v>9864</v>
      </c>
      <c r="H288" s="849">
        <v>3.9951397326852978</v>
      </c>
      <c r="I288" s="849">
        <v>2466</v>
      </c>
      <c r="J288" s="849">
        <v>1</v>
      </c>
      <c r="K288" s="849">
        <v>2469</v>
      </c>
      <c r="L288" s="849">
        <v>1</v>
      </c>
      <c r="M288" s="849">
        <v>2469</v>
      </c>
      <c r="N288" s="849">
        <v>1</v>
      </c>
      <c r="O288" s="849">
        <v>2480</v>
      </c>
      <c r="P288" s="837">
        <v>1.0044552450384772</v>
      </c>
      <c r="Q288" s="850">
        <v>2480</v>
      </c>
    </row>
    <row r="289" spans="1:17" ht="14.4" customHeight="1" x14ac:dyDescent="0.3">
      <c r="A289" s="831" t="s">
        <v>574</v>
      </c>
      <c r="B289" s="832" t="s">
        <v>4931</v>
      </c>
      <c r="C289" s="832" t="s">
        <v>4932</v>
      </c>
      <c r="D289" s="832" t="s">
        <v>5528</v>
      </c>
      <c r="E289" s="832" t="s">
        <v>5529</v>
      </c>
      <c r="F289" s="849">
        <v>5</v>
      </c>
      <c r="G289" s="849">
        <v>15035</v>
      </c>
      <c r="H289" s="849">
        <v>0.99833997343957503</v>
      </c>
      <c r="I289" s="849">
        <v>3007</v>
      </c>
      <c r="J289" s="849">
        <v>5</v>
      </c>
      <c r="K289" s="849">
        <v>15060</v>
      </c>
      <c r="L289" s="849">
        <v>1</v>
      </c>
      <c r="M289" s="849">
        <v>3012</v>
      </c>
      <c r="N289" s="849">
        <v>6</v>
      </c>
      <c r="O289" s="849">
        <v>18168</v>
      </c>
      <c r="P289" s="837">
        <v>1.2063745019920318</v>
      </c>
      <c r="Q289" s="850">
        <v>3028</v>
      </c>
    </row>
    <row r="290" spans="1:17" ht="14.4" customHeight="1" x14ac:dyDescent="0.3">
      <c r="A290" s="831" t="s">
        <v>574</v>
      </c>
      <c r="B290" s="832" t="s">
        <v>4931</v>
      </c>
      <c r="C290" s="832" t="s">
        <v>4932</v>
      </c>
      <c r="D290" s="832" t="s">
        <v>5530</v>
      </c>
      <c r="E290" s="832" t="s">
        <v>5531</v>
      </c>
      <c r="F290" s="849">
        <v>1</v>
      </c>
      <c r="G290" s="849">
        <v>289</v>
      </c>
      <c r="H290" s="849"/>
      <c r="I290" s="849">
        <v>289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574</v>
      </c>
      <c r="B291" s="832" t="s">
        <v>4931</v>
      </c>
      <c r="C291" s="832" t="s">
        <v>4932</v>
      </c>
      <c r="D291" s="832" t="s">
        <v>5532</v>
      </c>
      <c r="E291" s="832" t="s">
        <v>5533</v>
      </c>
      <c r="F291" s="849">
        <v>124</v>
      </c>
      <c r="G291" s="849">
        <v>638352</v>
      </c>
      <c r="H291" s="849">
        <v>0.72514619883040932</v>
      </c>
      <c r="I291" s="849">
        <v>5148</v>
      </c>
      <c r="J291" s="849">
        <v>171</v>
      </c>
      <c r="K291" s="849">
        <v>880308</v>
      </c>
      <c r="L291" s="849">
        <v>1</v>
      </c>
      <c r="M291" s="849">
        <v>5148</v>
      </c>
      <c r="N291" s="849">
        <v>183</v>
      </c>
      <c r="O291" s="849">
        <v>942084</v>
      </c>
      <c r="P291" s="837">
        <v>1.0701754385964912</v>
      </c>
      <c r="Q291" s="850">
        <v>5148</v>
      </c>
    </row>
    <row r="292" spans="1:17" ht="14.4" customHeight="1" x14ac:dyDescent="0.3">
      <c r="A292" s="831" t="s">
        <v>574</v>
      </c>
      <c r="B292" s="832" t="s">
        <v>4931</v>
      </c>
      <c r="C292" s="832" t="s">
        <v>4932</v>
      </c>
      <c r="D292" s="832" t="s">
        <v>5534</v>
      </c>
      <c r="E292" s="832" t="s">
        <v>5535</v>
      </c>
      <c r="F292" s="849">
        <v>43</v>
      </c>
      <c r="G292" s="849">
        <v>212291</v>
      </c>
      <c r="H292" s="849">
        <v>1.3432058615104272</v>
      </c>
      <c r="I292" s="849">
        <v>4937</v>
      </c>
      <c r="J292" s="849">
        <v>32</v>
      </c>
      <c r="K292" s="849">
        <v>158048</v>
      </c>
      <c r="L292" s="849">
        <v>1</v>
      </c>
      <c r="M292" s="849">
        <v>4939</v>
      </c>
      <c r="N292" s="849">
        <v>41</v>
      </c>
      <c r="O292" s="849">
        <v>202704</v>
      </c>
      <c r="P292" s="837">
        <v>1.2825470743065397</v>
      </c>
      <c r="Q292" s="850">
        <v>4944</v>
      </c>
    </row>
    <row r="293" spans="1:17" ht="14.4" customHeight="1" x14ac:dyDescent="0.3">
      <c r="A293" s="831" t="s">
        <v>574</v>
      </c>
      <c r="B293" s="832" t="s">
        <v>4931</v>
      </c>
      <c r="C293" s="832" t="s">
        <v>4932</v>
      </c>
      <c r="D293" s="832" t="s">
        <v>5536</v>
      </c>
      <c r="E293" s="832" t="s">
        <v>5537</v>
      </c>
      <c r="F293" s="849">
        <v>4</v>
      </c>
      <c r="G293" s="849">
        <v>37144</v>
      </c>
      <c r="H293" s="849">
        <v>1.3306107827332976</v>
      </c>
      <c r="I293" s="849">
        <v>9286</v>
      </c>
      <c r="J293" s="849">
        <v>3</v>
      </c>
      <c r="K293" s="849">
        <v>27915</v>
      </c>
      <c r="L293" s="849">
        <v>1</v>
      </c>
      <c r="M293" s="849">
        <v>9305</v>
      </c>
      <c r="N293" s="849">
        <v>2</v>
      </c>
      <c r="O293" s="849">
        <v>18742</v>
      </c>
      <c r="P293" s="837">
        <v>0.67139530718251839</v>
      </c>
      <c r="Q293" s="850">
        <v>9371</v>
      </c>
    </row>
    <row r="294" spans="1:17" ht="14.4" customHeight="1" x14ac:dyDescent="0.3">
      <c r="A294" s="831" t="s">
        <v>574</v>
      </c>
      <c r="B294" s="832" t="s">
        <v>4931</v>
      </c>
      <c r="C294" s="832" t="s">
        <v>4932</v>
      </c>
      <c r="D294" s="832" t="s">
        <v>5538</v>
      </c>
      <c r="E294" s="832" t="s">
        <v>5539</v>
      </c>
      <c r="F294" s="849">
        <v>4</v>
      </c>
      <c r="G294" s="849">
        <v>10912</v>
      </c>
      <c r="H294" s="849">
        <v>3.9926820343944383</v>
      </c>
      <c r="I294" s="849">
        <v>2728</v>
      </c>
      <c r="J294" s="849">
        <v>1</v>
      </c>
      <c r="K294" s="849">
        <v>2733</v>
      </c>
      <c r="L294" s="849">
        <v>1</v>
      </c>
      <c r="M294" s="849">
        <v>2733</v>
      </c>
      <c r="N294" s="849">
        <v>1</v>
      </c>
      <c r="O294" s="849">
        <v>2748</v>
      </c>
      <c r="P294" s="837">
        <v>1.0054884742041712</v>
      </c>
      <c r="Q294" s="850">
        <v>2748</v>
      </c>
    </row>
    <row r="295" spans="1:17" ht="14.4" customHeight="1" x14ac:dyDescent="0.3">
      <c r="A295" s="831" t="s">
        <v>574</v>
      </c>
      <c r="B295" s="832" t="s">
        <v>4931</v>
      </c>
      <c r="C295" s="832" t="s">
        <v>4932</v>
      </c>
      <c r="D295" s="832" t="s">
        <v>5540</v>
      </c>
      <c r="E295" s="832" t="s">
        <v>5541</v>
      </c>
      <c r="F295" s="849">
        <v>1</v>
      </c>
      <c r="G295" s="849">
        <v>710</v>
      </c>
      <c r="H295" s="849">
        <v>0.9971910112359551</v>
      </c>
      <c r="I295" s="849">
        <v>710</v>
      </c>
      <c r="J295" s="849">
        <v>1</v>
      </c>
      <c r="K295" s="849">
        <v>712</v>
      </c>
      <c r="L295" s="849">
        <v>1</v>
      </c>
      <c r="M295" s="849">
        <v>712</v>
      </c>
      <c r="N295" s="849">
        <v>3</v>
      </c>
      <c r="O295" s="849">
        <v>2535</v>
      </c>
      <c r="P295" s="837">
        <v>3.5603932584269664</v>
      </c>
      <c r="Q295" s="850">
        <v>845</v>
      </c>
    </row>
    <row r="296" spans="1:17" ht="14.4" customHeight="1" x14ac:dyDescent="0.3">
      <c r="A296" s="831" t="s">
        <v>574</v>
      </c>
      <c r="B296" s="832" t="s">
        <v>4931</v>
      </c>
      <c r="C296" s="832" t="s">
        <v>4932</v>
      </c>
      <c r="D296" s="832" t="s">
        <v>5542</v>
      </c>
      <c r="E296" s="832" t="s">
        <v>5543</v>
      </c>
      <c r="F296" s="849">
        <v>11</v>
      </c>
      <c r="G296" s="849">
        <v>39666</v>
      </c>
      <c r="H296" s="849">
        <v>2.1981712385702412</v>
      </c>
      <c r="I296" s="849">
        <v>3606</v>
      </c>
      <c r="J296" s="849">
        <v>5</v>
      </c>
      <c r="K296" s="849">
        <v>18045</v>
      </c>
      <c r="L296" s="849">
        <v>1</v>
      </c>
      <c r="M296" s="849">
        <v>3609</v>
      </c>
      <c r="N296" s="849">
        <v>14</v>
      </c>
      <c r="O296" s="849">
        <v>50694</v>
      </c>
      <c r="P296" s="837">
        <v>2.8093100581878638</v>
      </c>
      <c r="Q296" s="850">
        <v>3621</v>
      </c>
    </row>
    <row r="297" spans="1:17" ht="14.4" customHeight="1" x14ac:dyDescent="0.3">
      <c r="A297" s="831" t="s">
        <v>574</v>
      </c>
      <c r="B297" s="832" t="s">
        <v>4931</v>
      </c>
      <c r="C297" s="832" t="s">
        <v>4932</v>
      </c>
      <c r="D297" s="832" t="s">
        <v>5544</v>
      </c>
      <c r="E297" s="832" t="s">
        <v>5545</v>
      </c>
      <c r="F297" s="849"/>
      <c r="G297" s="849"/>
      <c r="H297" s="849"/>
      <c r="I297" s="849"/>
      <c r="J297" s="849"/>
      <c r="K297" s="849"/>
      <c r="L297" s="849"/>
      <c r="M297" s="849"/>
      <c r="N297" s="849">
        <v>1</v>
      </c>
      <c r="O297" s="849">
        <v>9858</v>
      </c>
      <c r="P297" s="837"/>
      <c r="Q297" s="850">
        <v>9858</v>
      </c>
    </row>
    <row r="298" spans="1:17" ht="14.4" customHeight="1" x14ac:dyDescent="0.3">
      <c r="A298" s="831" t="s">
        <v>574</v>
      </c>
      <c r="B298" s="832" t="s">
        <v>4931</v>
      </c>
      <c r="C298" s="832" t="s">
        <v>4932</v>
      </c>
      <c r="D298" s="832" t="s">
        <v>5546</v>
      </c>
      <c r="E298" s="832" t="s">
        <v>5547</v>
      </c>
      <c r="F298" s="849">
        <v>7</v>
      </c>
      <c r="G298" s="849">
        <v>6734</v>
      </c>
      <c r="H298" s="849">
        <v>1.1642461964038728</v>
      </c>
      <c r="I298" s="849">
        <v>962</v>
      </c>
      <c r="J298" s="849">
        <v>6</v>
      </c>
      <c r="K298" s="849">
        <v>5784</v>
      </c>
      <c r="L298" s="849">
        <v>1</v>
      </c>
      <c r="M298" s="849">
        <v>964</v>
      </c>
      <c r="N298" s="849">
        <v>3</v>
      </c>
      <c r="O298" s="849">
        <v>2907</v>
      </c>
      <c r="P298" s="837">
        <v>0.50259336099585061</v>
      </c>
      <c r="Q298" s="850">
        <v>969</v>
      </c>
    </row>
    <row r="299" spans="1:17" ht="14.4" customHeight="1" x14ac:dyDescent="0.3">
      <c r="A299" s="831" t="s">
        <v>574</v>
      </c>
      <c r="B299" s="832" t="s">
        <v>4931</v>
      </c>
      <c r="C299" s="832" t="s">
        <v>4932</v>
      </c>
      <c r="D299" s="832" t="s">
        <v>5548</v>
      </c>
      <c r="E299" s="832" t="s">
        <v>5549</v>
      </c>
      <c r="F299" s="849">
        <v>3</v>
      </c>
      <c r="G299" s="849">
        <v>1284</v>
      </c>
      <c r="H299" s="849">
        <v>3</v>
      </c>
      <c r="I299" s="849">
        <v>428</v>
      </c>
      <c r="J299" s="849">
        <v>1</v>
      </c>
      <c r="K299" s="849">
        <v>428</v>
      </c>
      <c r="L299" s="849">
        <v>1</v>
      </c>
      <c r="M299" s="849">
        <v>428</v>
      </c>
      <c r="N299" s="849">
        <v>3</v>
      </c>
      <c r="O299" s="849">
        <v>1290</v>
      </c>
      <c r="P299" s="837">
        <v>3.014018691588785</v>
      </c>
      <c r="Q299" s="850">
        <v>430</v>
      </c>
    </row>
    <row r="300" spans="1:17" ht="14.4" customHeight="1" x14ac:dyDescent="0.3">
      <c r="A300" s="831" t="s">
        <v>574</v>
      </c>
      <c r="B300" s="832" t="s">
        <v>4931</v>
      </c>
      <c r="C300" s="832" t="s">
        <v>4932</v>
      </c>
      <c r="D300" s="832" t="s">
        <v>5550</v>
      </c>
      <c r="E300" s="832" t="s">
        <v>5551</v>
      </c>
      <c r="F300" s="849">
        <v>1</v>
      </c>
      <c r="G300" s="849">
        <v>10112</v>
      </c>
      <c r="H300" s="849">
        <v>0.99812456815714146</v>
      </c>
      <c r="I300" s="849">
        <v>10112</v>
      </c>
      <c r="J300" s="849">
        <v>1</v>
      </c>
      <c r="K300" s="849">
        <v>10131</v>
      </c>
      <c r="L300" s="849">
        <v>1</v>
      </c>
      <c r="M300" s="849">
        <v>10131</v>
      </c>
      <c r="N300" s="849">
        <v>1</v>
      </c>
      <c r="O300" s="849">
        <v>10196</v>
      </c>
      <c r="P300" s="837">
        <v>1.0064159510413582</v>
      </c>
      <c r="Q300" s="850">
        <v>10196</v>
      </c>
    </row>
    <row r="301" spans="1:17" ht="14.4" customHeight="1" x14ac:dyDescent="0.3">
      <c r="A301" s="831" t="s">
        <v>574</v>
      </c>
      <c r="B301" s="832" t="s">
        <v>4931</v>
      </c>
      <c r="C301" s="832" t="s">
        <v>4932</v>
      </c>
      <c r="D301" s="832" t="s">
        <v>5552</v>
      </c>
      <c r="E301" s="832" t="s">
        <v>5553</v>
      </c>
      <c r="F301" s="849">
        <v>4</v>
      </c>
      <c r="G301" s="849">
        <v>19692</v>
      </c>
      <c r="H301" s="849">
        <v>0.79918831168831173</v>
      </c>
      <c r="I301" s="849">
        <v>4923</v>
      </c>
      <c r="J301" s="849">
        <v>5</v>
      </c>
      <c r="K301" s="849">
        <v>24640</v>
      </c>
      <c r="L301" s="849">
        <v>1</v>
      </c>
      <c r="M301" s="849">
        <v>4928</v>
      </c>
      <c r="N301" s="849">
        <v>11</v>
      </c>
      <c r="O301" s="849">
        <v>54428</v>
      </c>
      <c r="P301" s="837">
        <v>2.2089285714285714</v>
      </c>
      <c r="Q301" s="850">
        <v>4948</v>
      </c>
    </row>
    <row r="302" spans="1:17" ht="14.4" customHeight="1" x14ac:dyDescent="0.3">
      <c r="A302" s="831" t="s">
        <v>574</v>
      </c>
      <c r="B302" s="832" t="s">
        <v>4931</v>
      </c>
      <c r="C302" s="832" t="s">
        <v>4932</v>
      </c>
      <c r="D302" s="832" t="s">
        <v>5014</v>
      </c>
      <c r="E302" s="832" t="s">
        <v>5015</v>
      </c>
      <c r="F302" s="849"/>
      <c r="G302" s="849"/>
      <c r="H302" s="849"/>
      <c r="I302" s="849"/>
      <c r="J302" s="849"/>
      <c r="K302" s="849"/>
      <c r="L302" s="849"/>
      <c r="M302" s="849"/>
      <c r="N302" s="849">
        <v>3</v>
      </c>
      <c r="O302" s="849">
        <v>2055</v>
      </c>
      <c r="P302" s="837"/>
      <c r="Q302" s="850">
        <v>685</v>
      </c>
    </row>
    <row r="303" spans="1:17" ht="14.4" customHeight="1" x14ac:dyDescent="0.3">
      <c r="A303" s="831" t="s">
        <v>574</v>
      </c>
      <c r="B303" s="832" t="s">
        <v>4931</v>
      </c>
      <c r="C303" s="832" t="s">
        <v>4932</v>
      </c>
      <c r="D303" s="832" t="s">
        <v>5554</v>
      </c>
      <c r="E303" s="832" t="s">
        <v>5555</v>
      </c>
      <c r="F303" s="849">
        <v>5</v>
      </c>
      <c r="G303" s="849">
        <v>8545</v>
      </c>
      <c r="H303" s="849">
        <v>1.6637461059190031</v>
      </c>
      <c r="I303" s="849">
        <v>1709</v>
      </c>
      <c r="J303" s="849">
        <v>3</v>
      </c>
      <c r="K303" s="849">
        <v>5136</v>
      </c>
      <c r="L303" s="849">
        <v>1</v>
      </c>
      <c r="M303" s="849">
        <v>1712</v>
      </c>
      <c r="N303" s="849"/>
      <c r="O303" s="849"/>
      <c r="P303" s="837"/>
      <c r="Q303" s="850"/>
    </row>
    <row r="304" spans="1:17" ht="14.4" customHeight="1" x14ac:dyDescent="0.3">
      <c r="A304" s="831" t="s">
        <v>574</v>
      </c>
      <c r="B304" s="832" t="s">
        <v>4931</v>
      </c>
      <c r="C304" s="832" t="s">
        <v>4932</v>
      </c>
      <c r="D304" s="832" t="s">
        <v>5016</v>
      </c>
      <c r="E304" s="832" t="s">
        <v>5017</v>
      </c>
      <c r="F304" s="849">
        <v>4</v>
      </c>
      <c r="G304" s="849">
        <v>4112</v>
      </c>
      <c r="H304" s="849"/>
      <c r="I304" s="849">
        <v>1028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574</v>
      </c>
      <c r="B305" s="832" t="s">
        <v>4931</v>
      </c>
      <c r="C305" s="832" t="s">
        <v>4932</v>
      </c>
      <c r="D305" s="832" t="s">
        <v>5556</v>
      </c>
      <c r="E305" s="832" t="s">
        <v>5557</v>
      </c>
      <c r="F305" s="849">
        <v>1</v>
      </c>
      <c r="G305" s="849">
        <v>837</v>
      </c>
      <c r="H305" s="849">
        <v>0.49880810488676997</v>
      </c>
      <c r="I305" s="849">
        <v>837</v>
      </c>
      <c r="J305" s="849">
        <v>2</v>
      </c>
      <c r="K305" s="849">
        <v>1678</v>
      </c>
      <c r="L305" s="849">
        <v>1</v>
      </c>
      <c r="M305" s="849">
        <v>839</v>
      </c>
      <c r="N305" s="849"/>
      <c r="O305" s="849"/>
      <c r="P305" s="837"/>
      <c r="Q305" s="850"/>
    </row>
    <row r="306" spans="1:17" ht="14.4" customHeight="1" x14ac:dyDescent="0.3">
      <c r="A306" s="831" t="s">
        <v>574</v>
      </c>
      <c r="B306" s="832" t="s">
        <v>4931</v>
      </c>
      <c r="C306" s="832" t="s">
        <v>4932</v>
      </c>
      <c r="D306" s="832" t="s">
        <v>5558</v>
      </c>
      <c r="E306" s="832" t="s">
        <v>5559</v>
      </c>
      <c r="F306" s="849">
        <v>0</v>
      </c>
      <c r="G306" s="849">
        <v>0</v>
      </c>
      <c r="H306" s="849"/>
      <c r="I306" s="849"/>
      <c r="J306" s="849">
        <v>0</v>
      </c>
      <c r="K306" s="849">
        <v>0</v>
      </c>
      <c r="L306" s="849"/>
      <c r="M306" s="849"/>
      <c r="N306" s="849">
        <v>0</v>
      </c>
      <c r="O306" s="849">
        <v>0</v>
      </c>
      <c r="P306" s="837"/>
      <c r="Q306" s="850"/>
    </row>
    <row r="307" spans="1:17" ht="14.4" customHeight="1" x14ac:dyDescent="0.3">
      <c r="A307" s="831" t="s">
        <v>574</v>
      </c>
      <c r="B307" s="832" t="s">
        <v>4931</v>
      </c>
      <c r="C307" s="832" t="s">
        <v>4932</v>
      </c>
      <c r="D307" s="832" t="s">
        <v>5560</v>
      </c>
      <c r="E307" s="832" t="s">
        <v>5561</v>
      </c>
      <c r="F307" s="849">
        <v>2525</v>
      </c>
      <c r="G307" s="849">
        <v>0</v>
      </c>
      <c r="H307" s="849"/>
      <c r="I307" s="849">
        <v>0</v>
      </c>
      <c r="J307" s="849">
        <v>2367</v>
      </c>
      <c r="K307" s="849">
        <v>0</v>
      </c>
      <c r="L307" s="849"/>
      <c r="M307" s="849">
        <v>0</v>
      </c>
      <c r="N307" s="849">
        <v>2512</v>
      </c>
      <c r="O307" s="849">
        <v>0</v>
      </c>
      <c r="P307" s="837"/>
      <c r="Q307" s="850">
        <v>0</v>
      </c>
    </row>
    <row r="308" spans="1:17" ht="14.4" customHeight="1" x14ac:dyDescent="0.3">
      <c r="A308" s="831" t="s">
        <v>574</v>
      </c>
      <c r="B308" s="832" t="s">
        <v>4931</v>
      </c>
      <c r="C308" s="832" t="s">
        <v>4932</v>
      </c>
      <c r="D308" s="832" t="s">
        <v>5562</v>
      </c>
      <c r="E308" s="832" t="s">
        <v>5563</v>
      </c>
      <c r="F308" s="849">
        <v>5</v>
      </c>
      <c r="G308" s="849">
        <v>0</v>
      </c>
      <c r="H308" s="849"/>
      <c r="I308" s="849">
        <v>0</v>
      </c>
      <c r="J308" s="849">
        <v>3</v>
      </c>
      <c r="K308" s="849">
        <v>0</v>
      </c>
      <c r="L308" s="849"/>
      <c r="M308" s="849">
        <v>0</v>
      </c>
      <c r="N308" s="849">
        <v>2</v>
      </c>
      <c r="O308" s="849">
        <v>0</v>
      </c>
      <c r="P308" s="837"/>
      <c r="Q308" s="850">
        <v>0</v>
      </c>
    </row>
    <row r="309" spans="1:17" ht="14.4" customHeight="1" x14ac:dyDescent="0.3">
      <c r="A309" s="831" t="s">
        <v>574</v>
      </c>
      <c r="B309" s="832" t="s">
        <v>4931</v>
      </c>
      <c r="C309" s="832" t="s">
        <v>4932</v>
      </c>
      <c r="D309" s="832" t="s">
        <v>5564</v>
      </c>
      <c r="E309" s="832" t="s">
        <v>5565</v>
      </c>
      <c r="F309" s="849"/>
      <c r="G309" s="849"/>
      <c r="H309" s="849"/>
      <c r="I309" s="849"/>
      <c r="J309" s="849">
        <v>2</v>
      </c>
      <c r="K309" s="849">
        <v>0</v>
      </c>
      <c r="L309" s="849"/>
      <c r="M309" s="849">
        <v>0</v>
      </c>
      <c r="N309" s="849"/>
      <c r="O309" s="849"/>
      <c r="P309" s="837"/>
      <c r="Q309" s="850"/>
    </row>
    <row r="310" spans="1:17" ht="14.4" customHeight="1" x14ac:dyDescent="0.3">
      <c r="A310" s="831" t="s">
        <v>574</v>
      </c>
      <c r="B310" s="832" t="s">
        <v>4931</v>
      </c>
      <c r="C310" s="832" t="s">
        <v>4932</v>
      </c>
      <c r="D310" s="832" t="s">
        <v>5566</v>
      </c>
      <c r="E310" s="832" t="s">
        <v>5567</v>
      </c>
      <c r="F310" s="849">
        <v>1</v>
      </c>
      <c r="G310" s="849">
        <v>0</v>
      </c>
      <c r="H310" s="849"/>
      <c r="I310" s="849">
        <v>0</v>
      </c>
      <c r="J310" s="849">
        <v>6</v>
      </c>
      <c r="K310" s="849">
        <v>0</v>
      </c>
      <c r="L310" s="849"/>
      <c r="M310" s="849">
        <v>0</v>
      </c>
      <c r="N310" s="849">
        <v>1</v>
      </c>
      <c r="O310" s="849">
        <v>0</v>
      </c>
      <c r="P310" s="837"/>
      <c r="Q310" s="850">
        <v>0</v>
      </c>
    </row>
    <row r="311" spans="1:17" ht="14.4" customHeight="1" x14ac:dyDescent="0.3">
      <c r="A311" s="831" t="s">
        <v>574</v>
      </c>
      <c r="B311" s="832" t="s">
        <v>4931</v>
      </c>
      <c r="C311" s="832" t="s">
        <v>4932</v>
      </c>
      <c r="D311" s="832" t="s">
        <v>5568</v>
      </c>
      <c r="E311" s="832" t="s">
        <v>5569</v>
      </c>
      <c r="F311" s="849">
        <v>4</v>
      </c>
      <c r="G311" s="849">
        <v>0</v>
      </c>
      <c r="H311" s="849"/>
      <c r="I311" s="849">
        <v>0</v>
      </c>
      <c r="J311" s="849">
        <v>7</v>
      </c>
      <c r="K311" s="849">
        <v>0</v>
      </c>
      <c r="L311" s="849"/>
      <c r="M311" s="849">
        <v>0</v>
      </c>
      <c r="N311" s="849"/>
      <c r="O311" s="849"/>
      <c r="P311" s="837"/>
      <c r="Q311" s="850"/>
    </row>
    <row r="312" spans="1:17" ht="14.4" customHeight="1" x14ac:dyDescent="0.3">
      <c r="A312" s="831" t="s">
        <v>574</v>
      </c>
      <c r="B312" s="832" t="s">
        <v>4931</v>
      </c>
      <c r="C312" s="832" t="s">
        <v>4932</v>
      </c>
      <c r="D312" s="832" t="s">
        <v>5570</v>
      </c>
      <c r="E312" s="832" t="s">
        <v>5571</v>
      </c>
      <c r="F312" s="849">
        <v>2</v>
      </c>
      <c r="G312" s="849">
        <v>0</v>
      </c>
      <c r="H312" s="849"/>
      <c r="I312" s="849">
        <v>0</v>
      </c>
      <c r="J312" s="849">
        <v>2</v>
      </c>
      <c r="K312" s="849">
        <v>0</v>
      </c>
      <c r="L312" s="849"/>
      <c r="M312" s="849">
        <v>0</v>
      </c>
      <c r="N312" s="849">
        <v>2</v>
      </c>
      <c r="O312" s="849">
        <v>0</v>
      </c>
      <c r="P312" s="837"/>
      <c r="Q312" s="850">
        <v>0</v>
      </c>
    </row>
    <row r="313" spans="1:17" ht="14.4" customHeight="1" x14ac:dyDescent="0.3">
      <c r="A313" s="831" t="s">
        <v>574</v>
      </c>
      <c r="B313" s="832" t="s">
        <v>4931</v>
      </c>
      <c r="C313" s="832" t="s">
        <v>4932</v>
      </c>
      <c r="D313" s="832" t="s">
        <v>5572</v>
      </c>
      <c r="E313" s="832" t="s">
        <v>5573</v>
      </c>
      <c r="F313" s="849">
        <v>5</v>
      </c>
      <c r="G313" s="849">
        <v>0</v>
      </c>
      <c r="H313" s="849"/>
      <c r="I313" s="849">
        <v>0</v>
      </c>
      <c r="J313" s="849">
        <v>7</v>
      </c>
      <c r="K313" s="849">
        <v>0</v>
      </c>
      <c r="L313" s="849"/>
      <c r="M313" s="849">
        <v>0</v>
      </c>
      <c r="N313" s="849">
        <v>6</v>
      </c>
      <c r="O313" s="849">
        <v>0</v>
      </c>
      <c r="P313" s="837"/>
      <c r="Q313" s="850">
        <v>0</v>
      </c>
    </row>
    <row r="314" spans="1:17" ht="14.4" customHeight="1" x14ac:dyDescent="0.3">
      <c r="A314" s="831" t="s">
        <v>574</v>
      </c>
      <c r="B314" s="832" t="s">
        <v>4931</v>
      </c>
      <c r="C314" s="832" t="s">
        <v>4932</v>
      </c>
      <c r="D314" s="832" t="s">
        <v>5574</v>
      </c>
      <c r="E314" s="832" t="s">
        <v>5575</v>
      </c>
      <c r="F314" s="849"/>
      <c r="G314" s="849"/>
      <c r="H314" s="849"/>
      <c r="I314" s="849"/>
      <c r="J314" s="849"/>
      <c r="K314" s="849"/>
      <c r="L314" s="849"/>
      <c r="M314" s="849"/>
      <c r="N314" s="849">
        <v>2</v>
      </c>
      <c r="O314" s="849">
        <v>0</v>
      </c>
      <c r="P314" s="837"/>
      <c r="Q314" s="850">
        <v>0</v>
      </c>
    </row>
    <row r="315" spans="1:17" ht="14.4" customHeight="1" x14ac:dyDescent="0.3">
      <c r="A315" s="831" t="s">
        <v>574</v>
      </c>
      <c r="B315" s="832" t="s">
        <v>4931</v>
      </c>
      <c r="C315" s="832" t="s">
        <v>4932</v>
      </c>
      <c r="D315" s="832" t="s">
        <v>5576</v>
      </c>
      <c r="E315" s="832" t="s">
        <v>5577</v>
      </c>
      <c r="F315" s="849"/>
      <c r="G315" s="849"/>
      <c r="H315" s="849"/>
      <c r="I315" s="849"/>
      <c r="J315" s="849">
        <v>1</v>
      </c>
      <c r="K315" s="849">
        <v>0</v>
      </c>
      <c r="L315" s="849"/>
      <c r="M315" s="849">
        <v>0</v>
      </c>
      <c r="N315" s="849"/>
      <c r="O315" s="849"/>
      <c r="P315" s="837"/>
      <c r="Q315" s="850"/>
    </row>
    <row r="316" spans="1:17" ht="14.4" customHeight="1" x14ac:dyDescent="0.3">
      <c r="A316" s="831" t="s">
        <v>574</v>
      </c>
      <c r="B316" s="832" t="s">
        <v>4931</v>
      </c>
      <c r="C316" s="832" t="s">
        <v>4932</v>
      </c>
      <c r="D316" s="832" t="s">
        <v>5578</v>
      </c>
      <c r="E316" s="832" t="s">
        <v>5579</v>
      </c>
      <c r="F316" s="849">
        <v>2</v>
      </c>
      <c r="G316" s="849">
        <v>0</v>
      </c>
      <c r="H316" s="849"/>
      <c r="I316" s="849">
        <v>0</v>
      </c>
      <c r="J316" s="849">
        <v>5</v>
      </c>
      <c r="K316" s="849">
        <v>0</v>
      </c>
      <c r="L316" s="849"/>
      <c r="M316" s="849">
        <v>0</v>
      </c>
      <c r="N316" s="849">
        <v>3</v>
      </c>
      <c r="O316" s="849">
        <v>0</v>
      </c>
      <c r="P316" s="837"/>
      <c r="Q316" s="850">
        <v>0</v>
      </c>
    </row>
    <row r="317" spans="1:17" ht="14.4" customHeight="1" x14ac:dyDescent="0.3">
      <c r="A317" s="831" t="s">
        <v>574</v>
      </c>
      <c r="B317" s="832" t="s">
        <v>4931</v>
      </c>
      <c r="C317" s="832" t="s">
        <v>4932</v>
      </c>
      <c r="D317" s="832" t="s">
        <v>5580</v>
      </c>
      <c r="E317" s="832" t="s">
        <v>5581</v>
      </c>
      <c r="F317" s="849">
        <v>7</v>
      </c>
      <c r="G317" s="849">
        <v>0</v>
      </c>
      <c r="H317" s="849"/>
      <c r="I317" s="849">
        <v>0</v>
      </c>
      <c r="J317" s="849">
        <v>8</v>
      </c>
      <c r="K317" s="849">
        <v>0</v>
      </c>
      <c r="L317" s="849"/>
      <c r="M317" s="849">
        <v>0</v>
      </c>
      <c r="N317" s="849">
        <v>7</v>
      </c>
      <c r="O317" s="849">
        <v>0</v>
      </c>
      <c r="P317" s="837"/>
      <c r="Q317" s="850">
        <v>0</v>
      </c>
    </row>
    <row r="318" spans="1:17" ht="14.4" customHeight="1" x14ac:dyDescent="0.3">
      <c r="A318" s="831" t="s">
        <v>574</v>
      </c>
      <c r="B318" s="832" t="s">
        <v>4931</v>
      </c>
      <c r="C318" s="832" t="s">
        <v>4932</v>
      </c>
      <c r="D318" s="832" t="s">
        <v>5582</v>
      </c>
      <c r="E318" s="832" t="s">
        <v>5583</v>
      </c>
      <c r="F318" s="849">
        <v>7</v>
      </c>
      <c r="G318" s="849">
        <v>0</v>
      </c>
      <c r="H318" s="849"/>
      <c r="I318" s="849">
        <v>0</v>
      </c>
      <c r="J318" s="849">
        <v>7</v>
      </c>
      <c r="K318" s="849">
        <v>0</v>
      </c>
      <c r="L318" s="849"/>
      <c r="M318" s="849">
        <v>0</v>
      </c>
      <c r="N318" s="849">
        <v>13</v>
      </c>
      <c r="O318" s="849">
        <v>0</v>
      </c>
      <c r="P318" s="837"/>
      <c r="Q318" s="850">
        <v>0</v>
      </c>
    </row>
    <row r="319" spans="1:17" ht="14.4" customHeight="1" x14ac:dyDescent="0.3">
      <c r="A319" s="831" t="s">
        <v>574</v>
      </c>
      <c r="B319" s="832" t="s">
        <v>4931</v>
      </c>
      <c r="C319" s="832" t="s">
        <v>4932</v>
      </c>
      <c r="D319" s="832" t="s">
        <v>5584</v>
      </c>
      <c r="E319" s="832" t="s">
        <v>5585</v>
      </c>
      <c r="F319" s="849"/>
      <c r="G319" s="849"/>
      <c r="H319" s="849"/>
      <c r="I319" s="849"/>
      <c r="J319" s="849"/>
      <c r="K319" s="849"/>
      <c r="L319" s="849"/>
      <c r="M319" s="849"/>
      <c r="N319" s="849">
        <v>2</v>
      </c>
      <c r="O319" s="849">
        <v>0</v>
      </c>
      <c r="P319" s="837"/>
      <c r="Q319" s="850">
        <v>0</v>
      </c>
    </row>
    <row r="320" spans="1:17" ht="14.4" customHeight="1" x14ac:dyDescent="0.3">
      <c r="A320" s="831" t="s">
        <v>574</v>
      </c>
      <c r="B320" s="832" t="s">
        <v>4931</v>
      </c>
      <c r="C320" s="832" t="s">
        <v>4932</v>
      </c>
      <c r="D320" s="832" t="s">
        <v>5586</v>
      </c>
      <c r="E320" s="832" t="s">
        <v>5587</v>
      </c>
      <c r="F320" s="849">
        <v>2</v>
      </c>
      <c r="G320" s="849">
        <v>0</v>
      </c>
      <c r="H320" s="849"/>
      <c r="I320" s="849">
        <v>0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574</v>
      </c>
      <c r="B321" s="832" t="s">
        <v>4931</v>
      </c>
      <c r="C321" s="832" t="s">
        <v>4932</v>
      </c>
      <c r="D321" s="832" t="s">
        <v>5588</v>
      </c>
      <c r="E321" s="832" t="s">
        <v>5589</v>
      </c>
      <c r="F321" s="849"/>
      <c r="G321" s="849"/>
      <c r="H321" s="849"/>
      <c r="I321" s="849"/>
      <c r="J321" s="849">
        <v>1</v>
      </c>
      <c r="K321" s="849">
        <v>0</v>
      </c>
      <c r="L321" s="849"/>
      <c r="M321" s="849">
        <v>0</v>
      </c>
      <c r="N321" s="849">
        <v>6</v>
      </c>
      <c r="O321" s="849">
        <v>0</v>
      </c>
      <c r="P321" s="837"/>
      <c r="Q321" s="850">
        <v>0</v>
      </c>
    </row>
    <row r="322" spans="1:17" ht="14.4" customHeight="1" x14ac:dyDescent="0.3">
      <c r="A322" s="831" t="s">
        <v>574</v>
      </c>
      <c r="B322" s="832" t="s">
        <v>4931</v>
      </c>
      <c r="C322" s="832" t="s">
        <v>4932</v>
      </c>
      <c r="D322" s="832" t="s">
        <v>5590</v>
      </c>
      <c r="E322" s="832" t="s">
        <v>5591</v>
      </c>
      <c r="F322" s="849">
        <v>7</v>
      </c>
      <c r="G322" s="849">
        <v>0</v>
      </c>
      <c r="H322" s="849"/>
      <c r="I322" s="849">
        <v>0</v>
      </c>
      <c r="J322" s="849">
        <v>9</v>
      </c>
      <c r="K322" s="849">
        <v>0</v>
      </c>
      <c r="L322" s="849"/>
      <c r="M322" s="849">
        <v>0</v>
      </c>
      <c r="N322" s="849">
        <v>5</v>
      </c>
      <c r="O322" s="849">
        <v>0</v>
      </c>
      <c r="P322" s="837"/>
      <c r="Q322" s="850">
        <v>0</v>
      </c>
    </row>
    <row r="323" spans="1:17" ht="14.4" customHeight="1" x14ac:dyDescent="0.3">
      <c r="A323" s="831" t="s">
        <v>574</v>
      </c>
      <c r="B323" s="832" t="s">
        <v>4931</v>
      </c>
      <c r="C323" s="832" t="s">
        <v>4932</v>
      </c>
      <c r="D323" s="832" t="s">
        <v>5592</v>
      </c>
      <c r="E323" s="832" t="s">
        <v>5593</v>
      </c>
      <c r="F323" s="849"/>
      <c r="G323" s="849"/>
      <c r="H323" s="849"/>
      <c r="I323" s="849"/>
      <c r="J323" s="849"/>
      <c r="K323" s="849"/>
      <c r="L323" s="849"/>
      <c r="M323" s="849"/>
      <c r="N323" s="849">
        <v>29</v>
      </c>
      <c r="O323" s="849">
        <v>0</v>
      </c>
      <c r="P323" s="837"/>
      <c r="Q323" s="850">
        <v>0</v>
      </c>
    </row>
    <row r="324" spans="1:17" ht="14.4" customHeight="1" x14ac:dyDescent="0.3">
      <c r="A324" s="831" t="s">
        <v>574</v>
      </c>
      <c r="B324" s="832" t="s">
        <v>4931</v>
      </c>
      <c r="C324" s="832" t="s">
        <v>4932</v>
      </c>
      <c r="D324" s="832" t="s">
        <v>5594</v>
      </c>
      <c r="E324" s="832" t="s">
        <v>5595</v>
      </c>
      <c r="F324" s="849">
        <v>1</v>
      </c>
      <c r="G324" s="849">
        <v>720</v>
      </c>
      <c r="H324" s="849"/>
      <c r="I324" s="849">
        <v>720</v>
      </c>
      <c r="J324" s="849"/>
      <c r="K324" s="849"/>
      <c r="L324" s="849"/>
      <c r="M324" s="849"/>
      <c r="N324" s="849">
        <v>1</v>
      </c>
      <c r="O324" s="849">
        <v>723</v>
      </c>
      <c r="P324" s="837"/>
      <c r="Q324" s="850">
        <v>723</v>
      </c>
    </row>
    <row r="325" spans="1:17" ht="14.4" customHeight="1" x14ac:dyDescent="0.3">
      <c r="A325" s="831" t="s">
        <v>574</v>
      </c>
      <c r="B325" s="832" t="s">
        <v>4931</v>
      </c>
      <c r="C325" s="832" t="s">
        <v>4932</v>
      </c>
      <c r="D325" s="832" t="s">
        <v>5020</v>
      </c>
      <c r="E325" s="832" t="s">
        <v>5021</v>
      </c>
      <c r="F325" s="849">
        <v>1</v>
      </c>
      <c r="G325" s="849">
        <v>980</v>
      </c>
      <c r="H325" s="849"/>
      <c r="I325" s="849">
        <v>980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574</v>
      </c>
      <c r="B326" s="832" t="s">
        <v>4931</v>
      </c>
      <c r="C326" s="832" t="s">
        <v>4932</v>
      </c>
      <c r="D326" s="832" t="s">
        <v>5596</v>
      </c>
      <c r="E326" s="832" t="s">
        <v>5597</v>
      </c>
      <c r="F326" s="849">
        <v>2</v>
      </c>
      <c r="G326" s="849">
        <v>1536</v>
      </c>
      <c r="H326" s="849">
        <v>1.9948051948051948</v>
      </c>
      <c r="I326" s="849">
        <v>768</v>
      </c>
      <c r="J326" s="849">
        <v>1</v>
      </c>
      <c r="K326" s="849">
        <v>770</v>
      </c>
      <c r="L326" s="849">
        <v>1</v>
      </c>
      <c r="M326" s="849">
        <v>770</v>
      </c>
      <c r="N326" s="849">
        <v>1</v>
      </c>
      <c r="O326" s="849">
        <v>775</v>
      </c>
      <c r="P326" s="837">
        <v>1.0064935064935066</v>
      </c>
      <c r="Q326" s="850">
        <v>775</v>
      </c>
    </row>
    <row r="327" spans="1:17" ht="14.4" customHeight="1" x14ac:dyDescent="0.3">
      <c r="A327" s="831" t="s">
        <v>574</v>
      </c>
      <c r="B327" s="832" t="s">
        <v>4931</v>
      </c>
      <c r="C327" s="832" t="s">
        <v>4932</v>
      </c>
      <c r="D327" s="832" t="s">
        <v>5022</v>
      </c>
      <c r="E327" s="832" t="s">
        <v>5023</v>
      </c>
      <c r="F327" s="849"/>
      <c r="G327" s="849"/>
      <c r="H327" s="849"/>
      <c r="I327" s="849"/>
      <c r="J327" s="849">
        <v>1</v>
      </c>
      <c r="K327" s="849">
        <v>172</v>
      </c>
      <c r="L327" s="849">
        <v>1</v>
      </c>
      <c r="M327" s="849">
        <v>172</v>
      </c>
      <c r="N327" s="849">
        <v>1</v>
      </c>
      <c r="O327" s="849">
        <v>175</v>
      </c>
      <c r="P327" s="837">
        <v>1.0174418604651163</v>
      </c>
      <c r="Q327" s="850">
        <v>175</v>
      </c>
    </row>
    <row r="328" spans="1:17" ht="14.4" customHeight="1" x14ac:dyDescent="0.3">
      <c r="A328" s="831" t="s">
        <v>574</v>
      </c>
      <c r="B328" s="832" t="s">
        <v>4931</v>
      </c>
      <c r="C328" s="832" t="s">
        <v>4932</v>
      </c>
      <c r="D328" s="832" t="s">
        <v>5598</v>
      </c>
      <c r="E328" s="832" t="s">
        <v>5599</v>
      </c>
      <c r="F328" s="849">
        <v>108</v>
      </c>
      <c r="G328" s="849">
        <v>383076</v>
      </c>
      <c r="H328" s="849">
        <v>0.77012584938281536</v>
      </c>
      <c r="I328" s="849">
        <v>3547</v>
      </c>
      <c r="J328" s="849">
        <v>140</v>
      </c>
      <c r="K328" s="849">
        <v>497420</v>
      </c>
      <c r="L328" s="849">
        <v>1</v>
      </c>
      <c r="M328" s="849">
        <v>3553</v>
      </c>
      <c r="N328" s="849">
        <v>108</v>
      </c>
      <c r="O328" s="849">
        <v>386100</v>
      </c>
      <c r="P328" s="837">
        <v>0.77620521892967709</v>
      </c>
      <c r="Q328" s="850">
        <v>3575</v>
      </c>
    </row>
    <row r="329" spans="1:17" ht="14.4" customHeight="1" x14ac:dyDescent="0.3">
      <c r="A329" s="831" t="s">
        <v>574</v>
      </c>
      <c r="B329" s="832" t="s">
        <v>4931</v>
      </c>
      <c r="C329" s="832" t="s">
        <v>4932</v>
      </c>
      <c r="D329" s="832" t="s">
        <v>5600</v>
      </c>
      <c r="E329" s="832" t="s">
        <v>5601</v>
      </c>
      <c r="F329" s="849">
        <v>6501</v>
      </c>
      <c r="G329" s="849">
        <v>6784465</v>
      </c>
      <c r="H329" s="849">
        <v>0.99368182362096913</v>
      </c>
      <c r="I329" s="849">
        <v>1043.6032918012613</v>
      </c>
      <c r="J329" s="849">
        <v>6452</v>
      </c>
      <c r="K329" s="849">
        <v>6827603</v>
      </c>
      <c r="L329" s="849">
        <v>1</v>
      </c>
      <c r="M329" s="849">
        <v>1058.214972101674</v>
      </c>
      <c r="N329" s="849">
        <v>6553</v>
      </c>
      <c r="O329" s="849">
        <v>6876682</v>
      </c>
      <c r="P329" s="837">
        <v>1.0071883207034737</v>
      </c>
      <c r="Q329" s="850">
        <v>1049.3944758126049</v>
      </c>
    </row>
    <row r="330" spans="1:17" ht="14.4" customHeight="1" x14ac:dyDescent="0.3">
      <c r="A330" s="831" t="s">
        <v>574</v>
      </c>
      <c r="B330" s="832" t="s">
        <v>4931</v>
      </c>
      <c r="C330" s="832" t="s">
        <v>4932</v>
      </c>
      <c r="D330" s="832" t="s">
        <v>5602</v>
      </c>
      <c r="E330" s="832" t="s">
        <v>5603</v>
      </c>
      <c r="F330" s="849">
        <v>4</v>
      </c>
      <c r="G330" s="849">
        <v>14768</v>
      </c>
      <c r="H330" s="849">
        <v>3.993510005408329</v>
      </c>
      <c r="I330" s="849">
        <v>3692</v>
      </c>
      <c r="J330" s="849">
        <v>1</v>
      </c>
      <c r="K330" s="849">
        <v>3698</v>
      </c>
      <c r="L330" s="849">
        <v>1</v>
      </c>
      <c r="M330" s="849">
        <v>3698</v>
      </c>
      <c r="N330" s="849">
        <v>2</v>
      </c>
      <c r="O330" s="849">
        <v>7438</v>
      </c>
      <c r="P330" s="837">
        <v>2.0113574905354246</v>
      </c>
      <c r="Q330" s="850">
        <v>3719</v>
      </c>
    </row>
    <row r="331" spans="1:17" ht="14.4" customHeight="1" x14ac:dyDescent="0.3">
      <c r="A331" s="831" t="s">
        <v>574</v>
      </c>
      <c r="B331" s="832" t="s">
        <v>4931</v>
      </c>
      <c r="C331" s="832" t="s">
        <v>4932</v>
      </c>
      <c r="D331" s="832" t="s">
        <v>5604</v>
      </c>
      <c r="E331" s="832" t="s">
        <v>5605</v>
      </c>
      <c r="F331" s="849">
        <v>56</v>
      </c>
      <c r="G331" s="849">
        <v>157416</v>
      </c>
      <c r="H331" s="849">
        <v>0.94814065266885905</v>
      </c>
      <c r="I331" s="849">
        <v>2811</v>
      </c>
      <c r="J331" s="849">
        <v>59</v>
      </c>
      <c r="K331" s="849">
        <v>166026</v>
      </c>
      <c r="L331" s="849">
        <v>1</v>
      </c>
      <c r="M331" s="849">
        <v>2814</v>
      </c>
      <c r="N331" s="849">
        <v>74</v>
      </c>
      <c r="O331" s="849">
        <v>209198</v>
      </c>
      <c r="P331" s="837">
        <v>1.2600315613217208</v>
      </c>
      <c r="Q331" s="850">
        <v>2827</v>
      </c>
    </row>
    <row r="332" spans="1:17" ht="14.4" customHeight="1" x14ac:dyDescent="0.3">
      <c r="A332" s="831" t="s">
        <v>574</v>
      </c>
      <c r="B332" s="832" t="s">
        <v>4931</v>
      </c>
      <c r="C332" s="832" t="s">
        <v>4932</v>
      </c>
      <c r="D332" s="832" t="s">
        <v>5606</v>
      </c>
      <c r="E332" s="832" t="s">
        <v>5011</v>
      </c>
      <c r="F332" s="849"/>
      <c r="G332" s="849"/>
      <c r="H332" s="849"/>
      <c r="I332" s="849"/>
      <c r="J332" s="849">
        <v>1</v>
      </c>
      <c r="K332" s="849">
        <v>689</v>
      </c>
      <c r="L332" s="849">
        <v>1</v>
      </c>
      <c r="M332" s="849">
        <v>689</v>
      </c>
      <c r="N332" s="849"/>
      <c r="O332" s="849"/>
      <c r="P332" s="837"/>
      <c r="Q332" s="850"/>
    </row>
    <row r="333" spans="1:17" ht="14.4" customHeight="1" x14ac:dyDescent="0.3">
      <c r="A333" s="831" t="s">
        <v>574</v>
      </c>
      <c r="B333" s="832" t="s">
        <v>4931</v>
      </c>
      <c r="C333" s="832" t="s">
        <v>4932</v>
      </c>
      <c r="D333" s="832" t="s">
        <v>5607</v>
      </c>
      <c r="E333" s="832" t="s">
        <v>5608</v>
      </c>
      <c r="F333" s="849">
        <v>50</v>
      </c>
      <c r="G333" s="849">
        <v>0</v>
      </c>
      <c r="H333" s="849"/>
      <c r="I333" s="849">
        <v>0</v>
      </c>
      <c r="J333" s="849">
        <v>25</v>
      </c>
      <c r="K333" s="849">
        <v>0</v>
      </c>
      <c r="L333" s="849"/>
      <c r="M333" s="849">
        <v>0</v>
      </c>
      <c r="N333" s="849">
        <v>27</v>
      </c>
      <c r="O333" s="849">
        <v>0</v>
      </c>
      <c r="P333" s="837"/>
      <c r="Q333" s="850">
        <v>0</v>
      </c>
    </row>
    <row r="334" spans="1:17" ht="14.4" customHeight="1" x14ac:dyDescent="0.3">
      <c r="A334" s="831" t="s">
        <v>574</v>
      </c>
      <c r="B334" s="832" t="s">
        <v>4931</v>
      </c>
      <c r="C334" s="832" t="s">
        <v>4932</v>
      </c>
      <c r="D334" s="832" t="s">
        <v>5609</v>
      </c>
      <c r="E334" s="832" t="s">
        <v>5610</v>
      </c>
      <c r="F334" s="849">
        <v>16</v>
      </c>
      <c r="G334" s="849">
        <v>11200</v>
      </c>
      <c r="H334" s="849">
        <v>0.61450674860089982</v>
      </c>
      <c r="I334" s="849">
        <v>700</v>
      </c>
      <c r="J334" s="849">
        <v>26</v>
      </c>
      <c r="K334" s="849">
        <v>18226</v>
      </c>
      <c r="L334" s="849">
        <v>1</v>
      </c>
      <c r="M334" s="849">
        <v>701</v>
      </c>
      <c r="N334" s="849">
        <v>17</v>
      </c>
      <c r="O334" s="849">
        <v>14824</v>
      </c>
      <c r="P334" s="837">
        <v>0.81334357511247668</v>
      </c>
      <c r="Q334" s="850">
        <v>872</v>
      </c>
    </row>
    <row r="335" spans="1:17" ht="14.4" customHeight="1" x14ac:dyDescent="0.3">
      <c r="A335" s="831" t="s">
        <v>574</v>
      </c>
      <c r="B335" s="832" t="s">
        <v>4931</v>
      </c>
      <c r="C335" s="832" t="s">
        <v>4932</v>
      </c>
      <c r="D335" s="832" t="s">
        <v>5611</v>
      </c>
      <c r="E335" s="832" t="s">
        <v>5612</v>
      </c>
      <c r="F335" s="849">
        <v>36</v>
      </c>
      <c r="G335" s="849">
        <v>226368</v>
      </c>
      <c r="H335" s="849">
        <v>1.3316391359593394</v>
      </c>
      <c r="I335" s="849">
        <v>6288</v>
      </c>
      <c r="J335" s="849">
        <v>27</v>
      </c>
      <c r="K335" s="849">
        <v>169992</v>
      </c>
      <c r="L335" s="849">
        <v>1</v>
      </c>
      <c r="M335" s="849">
        <v>6296</v>
      </c>
      <c r="N335" s="849">
        <v>30</v>
      </c>
      <c r="O335" s="849">
        <v>189690</v>
      </c>
      <c r="P335" s="837">
        <v>1.1158760412254694</v>
      </c>
      <c r="Q335" s="850">
        <v>6323</v>
      </c>
    </row>
    <row r="336" spans="1:17" ht="14.4" customHeight="1" x14ac:dyDescent="0.3">
      <c r="A336" s="831" t="s">
        <v>574</v>
      </c>
      <c r="B336" s="832" t="s">
        <v>4931</v>
      </c>
      <c r="C336" s="832" t="s">
        <v>4932</v>
      </c>
      <c r="D336" s="832" t="s">
        <v>5613</v>
      </c>
      <c r="E336" s="832" t="s">
        <v>5614</v>
      </c>
      <c r="F336" s="849">
        <v>2</v>
      </c>
      <c r="G336" s="849">
        <v>890</v>
      </c>
      <c r="H336" s="849">
        <v>1.9955156950672646</v>
      </c>
      <c r="I336" s="849">
        <v>445</v>
      </c>
      <c r="J336" s="849">
        <v>1</v>
      </c>
      <c r="K336" s="849">
        <v>446</v>
      </c>
      <c r="L336" s="849">
        <v>1</v>
      </c>
      <c r="M336" s="849">
        <v>446</v>
      </c>
      <c r="N336" s="849">
        <v>5</v>
      </c>
      <c r="O336" s="849">
        <v>2240</v>
      </c>
      <c r="P336" s="837">
        <v>5.0224215246636774</v>
      </c>
      <c r="Q336" s="850">
        <v>448</v>
      </c>
    </row>
    <row r="337" spans="1:17" ht="14.4" customHeight="1" x14ac:dyDescent="0.3">
      <c r="A337" s="831" t="s">
        <v>574</v>
      </c>
      <c r="B337" s="832" t="s">
        <v>4931</v>
      </c>
      <c r="C337" s="832" t="s">
        <v>4932</v>
      </c>
      <c r="D337" s="832" t="s">
        <v>5038</v>
      </c>
      <c r="E337" s="832" t="s">
        <v>5039</v>
      </c>
      <c r="F337" s="849">
        <v>12</v>
      </c>
      <c r="G337" s="849">
        <v>12756</v>
      </c>
      <c r="H337" s="849">
        <v>0.85633727175080554</v>
      </c>
      <c r="I337" s="849">
        <v>1063</v>
      </c>
      <c r="J337" s="849">
        <v>14</v>
      </c>
      <c r="K337" s="849">
        <v>14896</v>
      </c>
      <c r="L337" s="849">
        <v>1</v>
      </c>
      <c r="M337" s="849">
        <v>1064</v>
      </c>
      <c r="N337" s="849">
        <v>10</v>
      </c>
      <c r="O337" s="849">
        <v>10690</v>
      </c>
      <c r="P337" s="837">
        <v>0.7176423200859291</v>
      </c>
      <c r="Q337" s="850">
        <v>1069</v>
      </c>
    </row>
    <row r="338" spans="1:17" ht="14.4" customHeight="1" x14ac:dyDescent="0.3">
      <c r="A338" s="831" t="s">
        <v>574</v>
      </c>
      <c r="B338" s="832" t="s">
        <v>4931</v>
      </c>
      <c r="C338" s="832" t="s">
        <v>4932</v>
      </c>
      <c r="D338" s="832" t="s">
        <v>5615</v>
      </c>
      <c r="E338" s="832" t="s">
        <v>5616</v>
      </c>
      <c r="F338" s="849">
        <v>10</v>
      </c>
      <c r="G338" s="849">
        <v>8650</v>
      </c>
      <c r="H338" s="849">
        <v>0.71346090399208184</v>
      </c>
      <c r="I338" s="849">
        <v>865</v>
      </c>
      <c r="J338" s="849">
        <v>14</v>
      </c>
      <c r="K338" s="849">
        <v>12124</v>
      </c>
      <c r="L338" s="849">
        <v>1</v>
      </c>
      <c r="M338" s="849">
        <v>866</v>
      </c>
      <c r="N338" s="849">
        <v>26</v>
      </c>
      <c r="O338" s="849">
        <v>22641</v>
      </c>
      <c r="P338" s="837">
        <v>1.8674529858132629</v>
      </c>
      <c r="Q338" s="850">
        <v>870.80769230769226</v>
      </c>
    </row>
    <row r="339" spans="1:17" ht="14.4" customHeight="1" x14ac:dyDescent="0.3">
      <c r="A339" s="831" t="s">
        <v>574</v>
      </c>
      <c r="B339" s="832" t="s">
        <v>4931</v>
      </c>
      <c r="C339" s="832" t="s">
        <v>4932</v>
      </c>
      <c r="D339" s="832" t="s">
        <v>5042</v>
      </c>
      <c r="E339" s="832" t="s">
        <v>5043</v>
      </c>
      <c r="F339" s="849">
        <v>986</v>
      </c>
      <c r="G339" s="849">
        <v>367777</v>
      </c>
      <c r="H339" s="849">
        <v>0.95658925213347312</v>
      </c>
      <c r="I339" s="849">
        <v>372.99898580121703</v>
      </c>
      <c r="J339" s="849">
        <v>1028</v>
      </c>
      <c r="K339" s="849">
        <v>384467</v>
      </c>
      <c r="L339" s="849">
        <v>1</v>
      </c>
      <c r="M339" s="849">
        <v>373.99513618677042</v>
      </c>
      <c r="N339" s="849">
        <v>971</v>
      </c>
      <c r="O339" s="849">
        <v>365090</v>
      </c>
      <c r="P339" s="837">
        <v>0.94960035581727431</v>
      </c>
      <c r="Q339" s="850">
        <v>375.99382080329559</v>
      </c>
    </row>
    <row r="340" spans="1:17" ht="14.4" customHeight="1" x14ac:dyDescent="0.3">
      <c r="A340" s="831" t="s">
        <v>574</v>
      </c>
      <c r="B340" s="832" t="s">
        <v>4931</v>
      </c>
      <c r="C340" s="832" t="s">
        <v>4932</v>
      </c>
      <c r="D340" s="832" t="s">
        <v>5617</v>
      </c>
      <c r="E340" s="832" t="s">
        <v>5618</v>
      </c>
      <c r="F340" s="849">
        <v>1</v>
      </c>
      <c r="G340" s="849">
        <v>5908</v>
      </c>
      <c r="H340" s="849">
        <v>0.3329951527448991</v>
      </c>
      <c r="I340" s="849">
        <v>5908</v>
      </c>
      <c r="J340" s="849">
        <v>3</v>
      </c>
      <c r="K340" s="849">
        <v>17742</v>
      </c>
      <c r="L340" s="849">
        <v>1</v>
      </c>
      <c r="M340" s="849">
        <v>5914</v>
      </c>
      <c r="N340" s="849">
        <v>1</v>
      </c>
      <c r="O340" s="849">
        <v>5936</v>
      </c>
      <c r="P340" s="837">
        <v>0.33457332882425883</v>
      </c>
      <c r="Q340" s="850">
        <v>5936</v>
      </c>
    </row>
    <row r="341" spans="1:17" ht="14.4" customHeight="1" x14ac:dyDescent="0.3">
      <c r="A341" s="831" t="s">
        <v>574</v>
      </c>
      <c r="B341" s="832" t="s">
        <v>4931</v>
      </c>
      <c r="C341" s="832" t="s">
        <v>4932</v>
      </c>
      <c r="D341" s="832" t="s">
        <v>5619</v>
      </c>
      <c r="E341" s="832" t="s">
        <v>5620</v>
      </c>
      <c r="F341" s="849">
        <v>3</v>
      </c>
      <c r="G341" s="849">
        <v>45300</v>
      </c>
      <c r="H341" s="849">
        <v>2.9936558287073751</v>
      </c>
      <c r="I341" s="849">
        <v>15100</v>
      </c>
      <c r="J341" s="849">
        <v>1</v>
      </c>
      <c r="K341" s="849">
        <v>15132</v>
      </c>
      <c r="L341" s="849">
        <v>1</v>
      </c>
      <c r="M341" s="849">
        <v>15132</v>
      </c>
      <c r="N341" s="849">
        <v>7</v>
      </c>
      <c r="O341" s="849">
        <v>106680</v>
      </c>
      <c r="P341" s="837">
        <v>7.0499603489294209</v>
      </c>
      <c r="Q341" s="850">
        <v>15240</v>
      </c>
    </row>
    <row r="342" spans="1:17" ht="14.4" customHeight="1" x14ac:dyDescent="0.3">
      <c r="A342" s="831" t="s">
        <v>574</v>
      </c>
      <c r="B342" s="832" t="s">
        <v>4931</v>
      </c>
      <c r="C342" s="832" t="s">
        <v>4932</v>
      </c>
      <c r="D342" s="832" t="s">
        <v>5621</v>
      </c>
      <c r="E342" s="832" t="s">
        <v>5622</v>
      </c>
      <c r="F342" s="849">
        <v>24</v>
      </c>
      <c r="G342" s="849">
        <v>86736</v>
      </c>
      <c r="H342" s="849">
        <v>1.1412781747128251</v>
      </c>
      <c r="I342" s="849">
        <v>3614</v>
      </c>
      <c r="J342" s="849">
        <v>21</v>
      </c>
      <c r="K342" s="849">
        <v>75999</v>
      </c>
      <c r="L342" s="849">
        <v>1</v>
      </c>
      <c r="M342" s="849">
        <v>3619</v>
      </c>
      <c r="N342" s="849">
        <v>21</v>
      </c>
      <c r="O342" s="849">
        <v>76377</v>
      </c>
      <c r="P342" s="837">
        <v>1.0049737496546007</v>
      </c>
      <c r="Q342" s="850">
        <v>3637</v>
      </c>
    </row>
    <row r="343" spans="1:17" ht="14.4" customHeight="1" x14ac:dyDescent="0.3">
      <c r="A343" s="831" t="s">
        <v>574</v>
      </c>
      <c r="B343" s="832" t="s">
        <v>4931</v>
      </c>
      <c r="C343" s="832" t="s">
        <v>4932</v>
      </c>
      <c r="D343" s="832" t="s">
        <v>5623</v>
      </c>
      <c r="E343" s="832" t="s">
        <v>5624</v>
      </c>
      <c r="F343" s="849">
        <v>110</v>
      </c>
      <c r="G343" s="849">
        <v>0</v>
      </c>
      <c r="H343" s="849"/>
      <c r="I343" s="849">
        <v>0</v>
      </c>
      <c r="J343" s="849">
        <v>115</v>
      </c>
      <c r="K343" s="849">
        <v>0</v>
      </c>
      <c r="L343" s="849"/>
      <c r="M343" s="849">
        <v>0</v>
      </c>
      <c r="N343" s="849">
        <v>90</v>
      </c>
      <c r="O343" s="849">
        <v>0</v>
      </c>
      <c r="P343" s="837"/>
      <c r="Q343" s="850">
        <v>0</v>
      </c>
    </row>
    <row r="344" spans="1:17" ht="14.4" customHeight="1" x14ac:dyDescent="0.3">
      <c r="A344" s="831" t="s">
        <v>574</v>
      </c>
      <c r="B344" s="832" t="s">
        <v>4931</v>
      </c>
      <c r="C344" s="832" t="s">
        <v>4932</v>
      </c>
      <c r="D344" s="832" t="s">
        <v>5625</v>
      </c>
      <c r="E344" s="832" t="s">
        <v>5626</v>
      </c>
      <c r="F344" s="849">
        <v>456</v>
      </c>
      <c r="G344" s="849">
        <v>485640</v>
      </c>
      <c r="H344" s="849">
        <v>0.93267472767219262</v>
      </c>
      <c r="I344" s="849">
        <v>1065</v>
      </c>
      <c r="J344" s="849">
        <v>488</v>
      </c>
      <c r="K344" s="849">
        <v>520696</v>
      </c>
      <c r="L344" s="849">
        <v>1</v>
      </c>
      <c r="M344" s="849">
        <v>1067</v>
      </c>
      <c r="N344" s="849">
        <v>430</v>
      </c>
      <c r="O344" s="849">
        <v>461390</v>
      </c>
      <c r="P344" s="837">
        <v>0.88610244749335509</v>
      </c>
      <c r="Q344" s="850">
        <v>1073</v>
      </c>
    </row>
    <row r="345" spans="1:17" ht="14.4" customHeight="1" x14ac:dyDescent="0.3">
      <c r="A345" s="831" t="s">
        <v>574</v>
      </c>
      <c r="B345" s="832" t="s">
        <v>4931</v>
      </c>
      <c r="C345" s="832" t="s">
        <v>4932</v>
      </c>
      <c r="D345" s="832" t="s">
        <v>5627</v>
      </c>
      <c r="E345" s="832" t="s">
        <v>5628</v>
      </c>
      <c r="F345" s="849">
        <v>12</v>
      </c>
      <c r="G345" s="849">
        <v>44928</v>
      </c>
      <c r="H345" s="849">
        <v>0.9211087420042644</v>
      </c>
      <c r="I345" s="849">
        <v>3744</v>
      </c>
      <c r="J345" s="849">
        <v>13</v>
      </c>
      <c r="K345" s="849">
        <v>48776</v>
      </c>
      <c r="L345" s="849">
        <v>1</v>
      </c>
      <c r="M345" s="849">
        <v>3752</v>
      </c>
      <c r="N345" s="849">
        <v>10</v>
      </c>
      <c r="O345" s="849">
        <v>37790</v>
      </c>
      <c r="P345" s="837">
        <v>0.77476627849762181</v>
      </c>
      <c r="Q345" s="850">
        <v>3779</v>
      </c>
    </row>
    <row r="346" spans="1:17" ht="14.4" customHeight="1" x14ac:dyDescent="0.3">
      <c r="A346" s="831" t="s">
        <v>574</v>
      </c>
      <c r="B346" s="832" t="s">
        <v>4931</v>
      </c>
      <c r="C346" s="832" t="s">
        <v>4932</v>
      </c>
      <c r="D346" s="832" t="s">
        <v>5050</v>
      </c>
      <c r="E346" s="832" t="s">
        <v>5051</v>
      </c>
      <c r="F346" s="849">
        <v>23</v>
      </c>
      <c r="G346" s="849">
        <v>4209</v>
      </c>
      <c r="H346" s="849">
        <v>0.53447619047619044</v>
      </c>
      <c r="I346" s="849">
        <v>183</v>
      </c>
      <c r="J346" s="849">
        <v>21</v>
      </c>
      <c r="K346" s="849">
        <v>7875</v>
      </c>
      <c r="L346" s="849">
        <v>1</v>
      </c>
      <c r="M346" s="849">
        <v>375</v>
      </c>
      <c r="N346" s="849">
        <v>18</v>
      </c>
      <c r="O346" s="849">
        <v>6768</v>
      </c>
      <c r="P346" s="837">
        <v>0.85942857142857143</v>
      </c>
      <c r="Q346" s="850">
        <v>376</v>
      </c>
    </row>
    <row r="347" spans="1:17" ht="14.4" customHeight="1" x14ac:dyDescent="0.3">
      <c r="A347" s="831" t="s">
        <v>574</v>
      </c>
      <c r="B347" s="832" t="s">
        <v>4931</v>
      </c>
      <c r="C347" s="832" t="s">
        <v>4932</v>
      </c>
      <c r="D347" s="832" t="s">
        <v>5629</v>
      </c>
      <c r="E347" s="832" t="s">
        <v>5630</v>
      </c>
      <c r="F347" s="849">
        <v>51</v>
      </c>
      <c r="G347" s="849">
        <v>101235</v>
      </c>
      <c r="H347" s="849">
        <v>0.96086675905009589</v>
      </c>
      <c r="I347" s="849">
        <v>1985</v>
      </c>
      <c r="J347" s="849">
        <v>53</v>
      </c>
      <c r="K347" s="849">
        <v>105358</v>
      </c>
      <c r="L347" s="849">
        <v>1</v>
      </c>
      <c r="M347" s="849">
        <v>1987.8867924528302</v>
      </c>
      <c r="N347" s="849">
        <v>44</v>
      </c>
      <c r="O347" s="849">
        <v>87945</v>
      </c>
      <c r="P347" s="837">
        <v>0.83472541240342446</v>
      </c>
      <c r="Q347" s="850">
        <v>1998.75</v>
      </c>
    </row>
    <row r="348" spans="1:17" ht="14.4" customHeight="1" x14ac:dyDescent="0.3">
      <c r="A348" s="831" t="s">
        <v>574</v>
      </c>
      <c r="B348" s="832" t="s">
        <v>4931</v>
      </c>
      <c r="C348" s="832" t="s">
        <v>4932</v>
      </c>
      <c r="D348" s="832" t="s">
        <v>5052</v>
      </c>
      <c r="E348" s="832" t="s">
        <v>5053</v>
      </c>
      <c r="F348" s="849">
        <v>2</v>
      </c>
      <c r="G348" s="849">
        <v>1296</v>
      </c>
      <c r="H348" s="849">
        <v>1.3170731707317074</v>
      </c>
      <c r="I348" s="849">
        <v>648</v>
      </c>
      <c r="J348" s="849">
        <v>1</v>
      </c>
      <c r="K348" s="849">
        <v>984</v>
      </c>
      <c r="L348" s="849">
        <v>1</v>
      </c>
      <c r="M348" s="849">
        <v>984</v>
      </c>
      <c r="N348" s="849">
        <v>3</v>
      </c>
      <c r="O348" s="849">
        <v>2970</v>
      </c>
      <c r="P348" s="837">
        <v>3.0182926829268291</v>
      </c>
      <c r="Q348" s="850">
        <v>990</v>
      </c>
    </row>
    <row r="349" spans="1:17" ht="14.4" customHeight="1" x14ac:dyDescent="0.3">
      <c r="A349" s="831" t="s">
        <v>574</v>
      </c>
      <c r="B349" s="832" t="s">
        <v>4931</v>
      </c>
      <c r="C349" s="832" t="s">
        <v>4932</v>
      </c>
      <c r="D349" s="832" t="s">
        <v>5056</v>
      </c>
      <c r="E349" s="832" t="s">
        <v>5057</v>
      </c>
      <c r="F349" s="849"/>
      <c r="G349" s="849"/>
      <c r="H349" s="849"/>
      <c r="I349" s="849"/>
      <c r="J349" s="849">
        <v>2</v>
      </c>
      <c r="K349" s="849">
        <v>782</v>
      </c>
      <c r="L349" s="849">
        <v>1</v>
      </c>
      <c r="M349" s="849">
        <v>391</v>
      </c>
      <c r="N349" s="849"/>
      <c r="O349" s="849"/>
      <c r="P349" s="837"/>
      <c r="Q349" s="850"/>
    </row>
    <row r="350" spans="1:17" ht="14.4" customHeight="1" x14ac:dyDescent="0.3">
      <c r="A350" s="831" t="s">
        <v>574</v>
      </c>
      <c r="B350" s="832" t="s">
        <v>4931</v>
      </c>
      <c r="C350" s="832" t="s">
        <v>4932</v>
      </c>
      <c r="D350" s="832" t="s">
        <v>5631</v>
      </c>
      <c r="E350" s="832" t="s">
        <v>5632</v>
      </c>
      <c r="F350" s="849">
        <v>27</v>
      </c>
      <c r="G350" s="849">
        <v>60129</v>
      </c>
      <c r="H350" s="849">
        <v>1.1723337882628193</v>
      </c>
      <c r="I350" s="849">
        <v>2227</v>
      </c>
      <c r="J350" s="849">
        <v>23</v>
      </c>
      <c r="K350" s="849">
        <v>51290</v>
      </c>
      <c r="L350" s="849">
        <v>1</v>
      </c>
      <c r="M350" s="849">
        <v>2230</v>
      </c>
      <c r="N350" s="849">
        <v>20</v>
      </c>
      <c r="O350" s="849">
        <v>44760</v>
      </c>
      <c r="P350" s="837">
        <v>0.87268473386625078</v>
      </c>
      <c r="Q350" s="850">
        <v>2238</v>
      </c>
    </row>
    <row r="351" spans="1:17" ht="14.4" customHeight="1" x14ac:dyDescent="0.3">
      <c r="A351" s="831" t="s">
        <v>574</v>
      </c>
      <c r="B351" s="832" t="s">
        <v>4931</v>
      </c>
      <c r="C351" s="832" t="s">
        <v>4932</v>
      </c>
      <c r="D351" s="832" t="s">
        <v>5633</v>
      </c>
      <c r="E351" s="832" t="s">
        <v>5634</v>
      </c>
      <c r="F351" s="849">
        <v>9</v>
      </c>
      <c r="G351" s="849">
        <v>96399</v>
      </c>
      <c r="H351" s="849">
        <v>4.4920316868592733</v>
      </c>
      <c r="I351" s="849">
        <v>10711</v>
      </c>
      <c r="J351" s="849">
        <v>2</v>
      </c>
      <c r="K351" s="849">
        <v>21460</v>
      </c>
      <c r="L351" s="849">
        <v>1</v>
      </c>
      <c r="M351" s="849">
        <v>10730</v>
      </c>
      <c r="N351" s="849">
        <v>5</v>
      </c>
      <c r="O351" s="849">
        <v>53980</v>
      </c>
      <c r="P351" s="837">
        <v>2.5153774464119292</v>
      </c>
      <c r="Q351" s="850">
        <v>10796</v>
      </c>
    </row>
    <row r="352" spans="1:17" ht="14.4" customHeight="1" x14ac:dyDescent="0.3">
      <c r="A352" s="831" t="s">
        <v>574</v>
      </c>
      <c r="B352" s="832" t="s">
        <v>4931</v>
      </c>
      <c r="C352" s="832" t="s">
        <v>4932</v>
      </c>
      <c r="D352" s="832" t="s">
        <v>5635</v>
      </c>
      <c r="E352" s="832" t="s">
        <v>5636</v>
      </c>
      <c r="F352" s="849">
        <v>1</v>
      </c>
      <c r="G352" s="849">
        <v>3179</v>
      </c>
      <c r="H352" s="849"/>
      <c r="I352" s="849">
        <v>3179</v>
      </c>
      <c r="J352" s="849"/>
      <c r="K352" s="849"/>
      <c r="L352" s="849"/>
      <c r="M352" s="849"/>
      <c r="N352" s="849">
        <v>1</v>
      </c>
      <c r="O352" s="849">
        <v>3188</v>
      </c>
      <c r="P352" s="837"/>
      <c r="Q352" s="850">
        <v>3188</v>
      </c>
    </row>
    <row r="353" spans="1:17" ht="14.4" customHeight="1" x14ac:dyDescent="0.3">
      <c r="A353" s="831" t="s">
        <v>574</v>
      </c>
      <c r="B353" s="832" t="s">
        <v>4931</v>
      </c>
      <c r="C353" s="832" t="s">
        <v>4932</v>
      </c>
      <c r="D353" s="832" t="s">
        <v>5637</v>
      </c>
      <c r="E353" s="832" t="s">
        <v>5638</v>
      </c>
      <c r="F353" s="849">
        <v>11</v>
      </c>
      <c r="G353" s="849">
        <v>82247</v>
      </c>
      <c r="H353" s="849">
        <v>1.3722470635344368</v>
      </c>
      <c r="I353" s="849">
        <v>7477</v>
      </c>
      <c r="J353" s="849">
        <v>8</v>
      </c>
      <c r="K353" s="849">
        <v>59936</v>
      </c>
      <c r="L353" s="849">
        <v>1</v>
      </c>
      <c r="M353" s="849">
        <v>7492</v>
      </c>
      <c r="N353" s="849">
        <v>13</v>
      </c>
      <c r="O353" s="849">
        <v>98020</v>
      </c>
      <c r="P353" s="837">
        <v>1.6354111051788573</v>
      </c>
      <c r="Q353" s="850">
        <v>7540</v>
      </c>
    </row>
    <row r="354" spans="1:17" ht="14.4" customHeight="1" x14ac:dyDescent="0.3">
      <c r="A354" s="831" t="s">
        <v>574</v>
      </c>
      <c r="B354" s="832" t="s">
        <v>4931</v>
      </c>
      <c r="C354" s="832" t="s">
        <v>4932</v>
      </c>
      <c r="D354" s="832" t="s">
        <v>5639</v>
      </c>
      <c r="E354" s="832" t="s">
        <v>5640</v>
      </c>
      <c r="F354" s="849"/>
      <c r="G354" s="849"/>
      <c r="H354" s="849"/>
      <c r="I354" s="849"/>
      <c r="J354" s="849">
        <v>1</v>
      </c>
      <c r="K354" s="849">
        <v>318</v>
      </c>
      <c r="L354" s="849">
        <v>1</v>
      </c>
      <c r="M354" s="849">
        <v>318</v>
      </c>
      <c r="N354" s="849"/>
      <c r="O354" s="849"/>
      <c r="P354" s="837"/>
      <c r="Q354" s="850"/>
    </row>
    <row r="355" spans="1:17" ht="14.4" customHeight="1" x14ac:dyDescent="0.3">
      <c r="A355" s="831" t="s">
        <v>574</v>
      </c>
      <c r="B355" s="832" t="s">
        <v>4931</v>
      </c>
      <c r="C355" s="832" t="s">
        <v>4932</v>
      </c>
      <c r="D355" s="832" t="s">
        <v>5641</v>
      </c>
      <c r="E355" s="832" t="s">
        <v>5642</v>
      </c>
      <c r="F355" s="849">
        <v>2</v>
      </c>
      <c r="G355" s="849">
        <v>17856</v>
      </c>
      <c r="H355" s="849">
        <v>0.39946308724832214</v>
      </c>
      <c r="I355" s="849">
        <v>8928</v>
      </c>
      <c r="J355" s="849">
        <v>5</v>
      </c>
      <c r="K355" s="849">
        <v>44700</v>
      </c>
      <c r="L355" s="849">
        <v>1</v>
      </c>
      <c r="M355" s="849">
        <v>8940</v>
      </c>
      <c r="N355" s="849">
        <v>7</v>
      </c>
      <c r="O355" s="849">
        <v>62860</v>
      </c>
      <c r="P355" s="837">
        <v>1.4062639821029084</v>
      </c>
      <c r="Q355" s="850">
        <v>8980</v>
      </c>
    </row>
    <row r="356" spans="1:17" ht="14.4" customHeight="1" x14ac:dyDescent="0.3">
      <c r="A356" s="831" t="s">
        <v>574</v>
      </c>
      <c r="B356" s="832" t="s">
        <v>4931</v>
      </c>
      <c r="C356" s="832" t="s">
        <v>4932</v>
      </c>
      <c r="D356" s="832" t="s">
        <v>5062</v>
      </c>
      <c r="E356" s="832" t="s">
        <v>5063</v>
      </c>
      <c r="F356" s="849"/>
      <c r="G356" s="849"/>
      <c r="H356" s="849"/>
      <c r="I356" s="849"/>
      <c r="J356" s="849">
        <v>2</v>
      </c>
      <c r="K356" s="849">
        <v>438</v>
      </c>
      <c r="L356" s="849">
        <v>1</v>
      </c>
      <c r="M356" s="849">
        <v>219</v>
      </c>
      <c r="N356" s="849">
        <v>1</v>
      </c>
      <c r="O356" s="849">
        <v>304</v>
      </c>
      <c r="P356" s="837">
        <v>0.69406392694063923</v>
      </c>
      <c r="Q356" s="850">
        <v>304</v>
      </c>
    </row>
    <row r="357" spans="1:17" ht="14.4" customHeight="1" x14ac:dyDescent="0.3">
      <c r="A357" s="831" t="s">
        <v>574</v>
      </c>
      <c r="B357" s="832" t="s">
        <v>4931</v>
      </c>
      <c r="C357" s="832" t="s">
        <v>4932</v>
      </c>
      <c r="D357" s="832" t="s">
        <v>5643</v>
      </c>
      <c r="E357" s="832" t="s">
        <v>5644</v>
      </c>
      <c r="F357" s="849">
        <v>54</v>
      </c>
      <c r="G357" s="849">
        <v>178092</v>
      </c>
      <c r="H357" s="849">
        <v>0.77073749172317985</v>
      </c>
      <c r="I357" s="849">
        <v>3298</v>
      </c>
      <c r="J357" s="849">
        <v>70</v>
      </c>
      <c r="K357" s="849">
        <v>231067</v>
      </c>
      <c r="L357" s="849">
        <v>1</v>
      </c>
      <c r="M357" s="849">
        <v>3300.957142857143</v>
      </c>
      <c r="N357" s="849">
        <v>69</v>
      </c>
      <c r="O357" s="849">
        <v>228528</v>
      </c>
      <c r="P357" s="837">
        <v>0.98901184504927142</v>
      </c>
      <c r="Q357" s="850">
        <v>3312</v>
      </c>
    </row>
    <row r="358" spans="1:17" ht="14.4" customHeight="1" x14ac:dyDescent="0.3">
      <c r="A358" s="831" t="s">
        <v>574</v>
      </c>
      <c r="B358" s="832" t="s">
        <v>4931</v>
      </c>
      <c r="C358" s="832" t="s">
        <v>4932</v>
      </c>
      <c r="D358" s="832" t="s">
        <v>5645</v>
      </c>
      <c r="E358" s="832" t="s">
        <v>5646</v>
      </c>
      <c r="F358" s="849">
        <v>13</v>
      </c>
      <c r="G358" s="849">
        <v>120445</v>
      </c>
      <c r="H358" s="849">
        <v>0.9268707482993197</v>
      </c>
      <c r="I358" s="849">
        <v>9265</v>
      </c>
      <c r="J358" s="849">
        <v>14</v>
      </c>
      <c r="K358" s="849">
        <v>129948</v>
      </c>
      <c r="L358" s="849">
        <v>1</v>
      </c>
      <c r="M358" s="849">
        <v>9282</v>
      </c>
      <c r="N358" s="849">
        <v>11</v>
      </c>
      <c r="O358" s="849">
        <v>102707</v>
      </c>
      <c r="P358" s="837">
        <v>0.79036999415150677</v>
      </c>
      <c r="Q358" s="850">
        <v>9337</v>
      </c>
    </row>
    <row r="359" spans="1:17" ht="14.4" customHeight="1" x14ac:dyDescent="0.3">
      <c r="A359" s="831" t="s">
        <v>574</v>
      </c>
      <c r="B359" s="832" t="s">
        <v>4931</v>
      </c>
      <c r="C359" s="832" t="s">
        <v>4932</v>
      </c>
      <c r="D359" s="832" t="s">
        <v>5647</v>
      </c>
      <c r="E359" s="832" t="s">
        <v>5648</v>
      </c>
      <c r="F359" s="849">
        <v>1</v>
      </c>
      <c r="G359" s="849">
        <v>0</v>
      </c>
      <c r="H359" s="849"/>
      <c r="I359" s="849">
        <v>0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574</v>
      </c>
      <c r="B360" s="832" t="s">
        <v>4931</v>
      </c>
      <c r="C360" s="832" t="s">
        <v>4932</v>
      </c>
      <c r="D360" s="832" t="s">
        <v>5649</v>
      </c>
      <c r="E360" s="832" t="s">
        <v>5650</v>
      </c>
      <c r="F360" s="849">
        <v>5</v>
      </c>
      <c r="G360" s="849">
        <v>27175</v>
      </c>
      <c r="H360" s="849">
        <v>0.38412065699827552</v>
      </c>
      <c r="I360" s="849">
        <v>5435</v>
      </c>
      <c r="J360" s="849">
        <v>13</v>
      </c>
      <c r="K360" s="849">
        <v>70746</v>
      </c>
      <c r="L360" s="849">
        <v>1</v>
      </c>
      <c r="M360" s="849">
        <v>5442</v>
      </c>
      <c r="N360" s="849">
        <v>8</v>
      </c>
      <c r="O360" s="849">
        <v>43752</v>
      </c>
      <c r="P360" s="837">
        <v>0.61843779153591727</v>
      </c>
      <c r="Q360" s="850">
        <v>5469</v>
      </c>
    </row>
    <row r="361" spans="1:17" ht="14.4" customHeight="1" x14ac:dyDescent="0.3">
      <c r="A361" s="831" t="s">
        <v>574</v>
      </c>
      <c r="B361" s="832" t="s">
        <v>4931</v>
      </c>
      <c r="C361" s="832" t="s">
        <v>4932</v>
      </c>
      <c r="D361" s="832" t="s">
        <v>5651</v>
      </c>
      <c r="E361" s="832" t="s">
        <v>5652</v>
      </c>
      <c r="F361" s="849">
        <v>1</v>
      </c>
      <c r="G361" s="849">
        <v>0</v>
      </c>
      <c r="H361" s="849"/>
      <c r="I361" s="849">
        <v>0</v>
      </c>
      <c r="J361" s="849">
        <v>2</v>
      </c>
      <c r="K361" s="849">
        <v>0</v>
      </c>
      <c r="L361" s="849"/>
      <c r="M361" s="849">
        <v>0</v>
      </c>
      <c r="N361" s="849">
        <v>1</v>
      </c>
      <c r="O361" s="849">
        <v>0</v>
      </c>
      <c r="P361" s="837"/>
      <c r="Q361" s="850">
        <v>0</v>
      </c>
    </row>
    <row r="362" spans="1:17" ht="14.4" customHeight="1" x14ac:dyDescent="0.3">
      <c r="A362" s="831" t="s">
        <v>574</v>
      </c>
      <c r="B362" s="832" t="s">
        <v>4931</v>
      </c>
      <c r="C362" s="832" t="s">
        <v>4932</v>
      </c>
      <c r="D362" s="832" t="s">
        <v>5653</v>
      </c>
      <c r="E362" s="832" t="s">
        <v>5654</v>
      </c>
      <c r="F362" s="849">
        <v>9</v>
      </c>
      <c r="G362" s="849">
        <v>26910</v>
      </c>
      <c r="H362" s="849">
        <v>1.7957957957957957</v>
      </c>
      <c r="I362" s="849">
        <v>2990</v>
      </c>
      <c r="J362" s="849">
        <v>5</v>
      </c>
      <c r="K362" s="849">
        <v>14985</v>
      </c>
      <c r="L362" s="849">
        <v>1</v>
      </c>
      <c r="M362" s="849">
        <v>2997</v>
      </c>
      <c r="N362" s="849">
        <v>2</v>
      </c>
      <c r="O362" s="849">
        <v>6040</v>
      </c>
      <c r="P362" s="837">
        <v>0.40306973640306976</v>
      </c>
      <c r="Q362" s="850">
        <v>3020</v>
      </c>
    </row>
    <row r="363" spans="1:17" ht="14.4" customHeight="1" x14ac:dyDescent="0.3">
      <c r="A363" s="831" t="s">
        <v>574</v>
      </c>
      <c r="B363" s="832" t="s">
        <v>4931</v>
      </c>
      <c r="C363" s="832" t="s">
        <v>4932</v>
      </c>
      <c r="D363" s="832" t="s">
        <v>5655</v>
      </c>
      <c r="E363" s="832" t="s">
        <v>5656</v>
      </c>
      <c r="F363" s="849">
        <v>99</v>
      </c>
      <c r="G363" s="849">
        <v>32076</v>
      </c>
      <c r="H363" s="849">
        <v>0.84355029585798813</v>
      </c>
      <c r="I363" s="849">
        <v>324</v>
      </c>
      <c r="J363" s="849">
        <v>117</v>
      </c>
      <c r="K363" s="849">
        <v>38025</v>
      </c>
      <c r="L363" s="849">
        <v>1</v>
      </c>
      <c r="M363" s="849">
        <v>325</v>
      </c>
      <c r="N363" s="849">
        <v>103</v>
      </c>
      <c r="O363" s="849">
        <v>33578</v>
      </c>
      <c r="P363" s="837">
        <v>0.88305062458908612</v>
      </c>
      <c r="Q363" s="850">
        <v>326</v>
      </c>
    </row>
    <row r="364" spans="1:17" ht="14.4" customHeight="1" x14ac:dyDescent="0.3">
      <c r="A364" s="831" t="s">
        <v>574</v>
      </c>
      <c r="B364" s="832" t="s">
        <v>4931</v>
      </c>
      <c r="C364" s="832" t="s">
        <v>4932</v>
      </c>
      <c r="D364" s="832" t="s">
        <v>5657</v>
      </c>
      <c r="E364" s="832" t="s">
        <v>5658</v>
      </c>
      <c r="F364" s="849">
        <v>66</v>
      </c>
      <c r="G364" s="849">
        <v>240108</v>
      </c>
      <c r="H364" s="849">
        <v>0.87879220422728521</v>
      </c>
      <c r="I364" s="849">
        <v>3638</v>
      </c>
      <c r="J364" s="849">
        <v>75</v>
      </c>
      <c r="K364" s="849">
        <v>273225</v>
      </c>
      <c r="L364" s="849">
        <v>1</v>
      </c>
      <c r="M364" s="849">
        <v>3643</v>
      </c>
      <c r="N364" s="849">
        <v>92</v>
      </c>
      <c r="O364" s="849">
        <v>336628</v>
      </c>
      <c r="P364" s="837">
        <v>1.2320541678104127</v>
      </c>
      <c r="Q364" s="850">
        <v>3659</v>
      </c>
    </row>
    <row r="365" spans="1:17" ht="14.4" customHeight="1" x14ac:dyDescent="0.3">
      <c r="A365" s="831" t="s">
        <v>574</v>
      </c>
      <c r="B365" s="832" t="s">
        <v>4931</v>
      </c>
      <c r="C365" s="832" t="s">
        <v>4932</v>
      </c>
      <c r="D365" s="832" t="s">
        <v>5659</v>
      </c>
      <c r="E365" s="832" t="s">
        <v>5660</v>
      </c>
      <c r="F365" s="849">
        <v>48</v>
      </c>
      <c r="G365" s="849">
        <v>121824</v>
      </c>
      <c r="H365" s="849">
        <v>0.85613088210490806</v>
      </c>
      <c r="I365" s="849">
        <v>2538</v>
      </c>
      <c r="J365" s="849">
        <v>56</v>
      </c>
      <c r="K365" s="849">
        <v>142296</v>
      </c>
      <c r="L365" s="849">
        <v>1</v>
      </c>
      <c r="M365" s="849">
        <v>2541</v>
      </c>
      <c r="N365" s="849">
        <v>70</v>
      </c>
      <c r="O365" s="849">
        <v>178629</v>
      </c>
      <c r="P365" s="837">
        <v>1.2553339517625233</v>
      </c>
      <c r="Q365" s="850">
        <v>2551.8428571428572</v>
      </c>
    </row>
    <row r="366" spans="1:17" ht="14.4" customHeight="1" x14ac:dyDescent="0.3">
      <c r="A366" s="831" t="s">
        <v>574</v>
      </c>
      <c r="B366" s="832" t="s">
        <v>4931</v>
      </c>
      <c r="C366" s="832" t="s">
        <v>4932</v>
      </c>
      <c r="D366" s="832" t="s">
        <v>5661</v>
      </c>
      <c r="E366" s="832" t="s">
        <v>5662</v>
      </c>
      <c r="F366" s="849">
        <v>5</v>
      </c>
      <c r="G366" s="849">
        <v>42195</v>
      </c>
      <c r="H366" s="849">
        <v>0.99798959318826863</v>
      </c>
      <c r="I366" s="849">
        <v>8439</v>
      </c>
      <c r="J366" s="849">
        <v>5</v>
      </c>
      <c r="K366" s="849">
        <v>42280</v>
      </c>
      <c r="L366" s="849">
        <v>1</v>
      </c>
      <c r="M366" s="849">
        <v>8456</v>
      </c>
      <c r="N366" s="849">
        <v>3</v>
      </c>
      <c r="O366" s="849">
        <v>25548</v>
      </c>
      <c r="P366" s="837">
        <v>0.60425733207190158</v>
      </c>
      <c r="Q366" s="850">
        <v>8516</v>
      </c>
    </row>
    <row r="367" spans="1:17" ht="14.4" customHeight="1" x14ac:dyDescent="0.3">
      <c r="A367" s="831" t="s">
        <v>574</v>
      </c>
      <c r="B367" s="832" t="s">
        <v>4931</v>
      </c>
      <c r="C367" s="832" t="s">
        <v>4932</v>
      </c>
      <c r="D367" s="832" t="s">
        <v>5663</v>
      </c>
      <c r="E367" s="832" t="s">
        <v>5664</v>
      </c>
      <c r="F367" s="849">
        <v>20</v>
      </c>
      <c r="G367" s="849">
        <v>186860</v>
      </c>
      <c r="H367" s="849">
        <v>0.79871767471681987</v>
      </c>
      <c r="I367" s="849">
        <v>9343</v>
      </c>
      <c r="J367" s="849">
        <v>25</v>
      </c>
      <c r="K367" s="849">
        <v>233950</v>
      </c>
      <c r="L367" s="849">
        <v>1</v>
      </c>
      <c r="M367" s="849">
        <v>9358</v>
      </c>
      <c r="N367" s="849">
        <v>17</v>
      </c>
      <c r="O367" s="849">
        <v>159919</v>
      </c>
      <c r="P367" s="837">
        <v>0.68356058986963031</v>
      </c>
      <c r="Q367" s="850">
        <v>9407</v>
      </c>
    </row>
    <row r="368" spans="1:17" ht="14.4" customHeight="1" x14ac:dyDescent="0.3">
      <c r="A368" s="831" t="s">
        <v>574</v>
      </c>
      <c r="B368" s="832" t="s">
        <v>4931</v>
      </c>
      <c r="C368" s="832" t="s">
        <v>4932</v>
      </c>
      <c r="D368" s="832" t="s">
        <v>5665</v>
      </c>
      <c r="E368" s="832" t="s">
        <v>5666</v>
      </c>
      <c r="F368" s="849">
        <v>19</v>
      </c>
      <c r="G368" s="849">
        <v>88673</v>
      </c>
      <c r="H368" s="849">
        <v>0.7591866438356164</v>
      </c>
      <c r="I368" s="849">
        <v>4667</v>
      </c>
      <c r="J368" s="849">
        <v>25</v>
      </c>
      <c r="K368" s="849">
        <v>116800</v>
      </c>
      <c r="L368" s="849">
        <v>1</v>
      </c>
      <c r="M368" s="849">
        <v>4672</v>
      </c>
      <c r="N368" s="849">
        <v>22</v>
      </c>
      <c r="O368" s="849">
        <v>103136</v>
      </c>
      <c r="P368" s="837">
        <v>0.88301369863013701</v>
      </c>
      <c r="Q368" s="850">
        <v>4688</v>
      </c>
    </row>
    <row r="369" spans="1:17" ht="14.4" customHeight="1" x14ac:dyDescent="0.3">
      <c r="A369" s="831" t="s">
        <v>574</v>
      </c>
      <c r="B369" s="832" t="s">
        <v>4931</v>
      </c>
      <c r="C369" s="832" t="s">
        <v>4932</v>
      </c>
      <c r="D369" s="832" t="s">
        <v>5667</v>
      </c>
      <c r="E369" s="832" t="s">
        <v>5668</v>
      </c>
      <c r="F369" s="849">
        <v>26</v>
      </c>
      <c r="G369" s="849">
        <v>51532</v>
      </c>
      <c r="H369" s="849">
        <v>8.6535684298908482</v>
      </c>
      <c r="I369" s="849">
        <v>1982</v>
      </c>
      <c r="J369" s="849">
        <v>3</v>
      </c>
      <c r="K369" s="849">
        <v>5955</v>
      </c>
      <c r="L369" s="849">
        <v>1</v>
      </c>
      <c r="M369" s="849">
        <v>1985</v>
      </c>
      <c r="N369" s="849">
        <v>9</v>
      </c>
      <c r="O369" s="849">
        <v>17937</v>
      </c>
      <c r="P369" s="837">
        <v>3.0120906801007559</v>
      </c>
      <c r="Q369" s="850">
        <v>1993</v>
      </c>
    </row>
    <row r="370" spans="1:17" ht="14.4" customHeight="1" x14ac:dyDescent="0.3">
      <c r="A370" s="831" t="s">
        <v>574</v>
      </c>
      <c r="B370" s="832" t="s">
        <v>4931</v>
      </c>
      <c r="C370" s="832" t="s">
        <v>4932</v>
      </c>
      <c r="D370" s="832" t="s">
        <v>5669</v>
      </c>
      <c r="E370" s="832" t="s">
        <v>5670</v>
      </c>
      <c r="F370" s="849">
        <v>6</v>
      </c>
      <c r="G370" s="849">
        <v>810</v>
      </c>
      <c r="H370" s="849"/>
      <c r="I370" s="849">
        <v>135</v>
      </c>
      <c r="J370" s="849"/>
      <c r="K370" s="849"/>
      <c r="L370" s="849"/>
      <c r="M370" s="849"/>
      <c r="N370" s="849">
        <v>4</v>
      </c>
      <c r="O370" s="849">
        <v>708</v>
      </c>
      <c r="P370" s="837"/>
      <c r="Q370" s="850">
        <v>177</v>
      </c>
    </row>
    <row r="371" spans="1:17" ht="14.4" customHeight="1" x14ac:dyDescent="0.3">
      <c r="A371" s="831" t="s">
        <v>574</v>
      </c>
      <c r="B371" s="832" t="s">
        <v>4931</v>
      </c>
      <c r="C371" s="832" t="s">
        <v>4932</v>
      </c>
      <c r="D371" s="832" t="s">
        <v>5671</v>
      </c>
      <c r="E371" s="832" t="s">
        <v>5672</v>
      </c>
      <c r="F371" s="849">
        <v>7</v>
      </c>
      <c r="G371" s="849">
        <v>60263</v>
      </c>
      <c r="H371" s="849">
        <v>0.99779786740843768</v>
      </c>
      <c r="I371" s="849">
        <v>8609</v>
      </c>
      <c r="J371" s="849">
        <v>7</v>
      </c>
      <c r="K371" s="849">
        <v>60396</v>
      </c>
      <c r="L371" s="849">
        <v>1</v>
      </c>
      <c r="M371" s="849">
        <v>8628</v>
      </c>
      <c r="N371" s="849">
        <v>4</v>
      </c>
      <c r="O371" s="849">
        <v>34768</v>
      </c>
      <c r="P371" s="837">
        <v>0.57566726273263125</v>
      </c>
      <c r="Q371" s="850">
        <v>8692</v>
      </c>
    </row>
    <row r="372" spans="1:17" ht="14.4" customHeight="1" x14ac:dyDescent="0.3">
      <c r="A372" s="831" t="s">
        <v>574</v>
      </c>
      <c r="B372" s="832" t="s">
        <v>4931</v>
      </c>
      <c r="C372" s="832" t="s">
        <v>4932</v>
      </c>
      <c r="D372" s="832" t="s">
        <v>5673</v>
      </c>
      <c r="E372" s="832" t="s">
        <v>5674</v>
      </c>
      <c r="F372" s="849">
        <v>4</v>
      </c>
      <c r="G372" s="849">
        <v>49776</v>
      </c>
      <c r="H372" s="849">
        <v>1.3307667629130575</v>
      </c>
      <c r="I372" s="849">
        <v>12444</v>
      </c>
      <c r="J372" s="849">
        <v>3</v>
      </c>
      <c r="K372" s="849">
        <v>37404</v>
      </c>
      <c r="L372" s="849">
        <v>1</v>
      </c>
      <c r="M372" s="849">
        <v>12468</v>
      </c>
      <c r="N372" s="849">
        <v>3</v>
      </c>
      <c r="O372" s="849">
        <v>37647</v>
      </c>
      <c r="P372" s="837">
        <v>1.0064966313763233</v>
      </c>
      <c r="Q372" s="850">
        <v>12549</v>
      </c>
    </row>
    <row r="373" spans="1:17" ht="14.4" customHeight="1" x14ac:dyDescent="0.3">
      <c r="A373" s="831" t="s">
        <v>574</v>
      </c>
      <c r="B373" s="832" t="s">
        <v>4931</v>
      </c>
      <c r="C373" s="832" t="s">
        <v>4932</v>
      </c>
      <c r="D373" s="832" t="s">
        <v>5675</v>
      </c>
      <c r="E373" s="832" t="s">
        <v>5676</v>
      </c>
      <c r="F373" s="849">
        <v>20</v>
      </c>
      <c r="G373" s="849">
        <v>48480</v>
      </c>
      <c r="H373" s="849">
        <v>3.9960435212660732</v>
      </c>
      <c r="I373" s="849">
        <v>2424</v>
      </c>
      <c r="J373" s="849">
        <v>5</v>
      </c>
      <c r="K373" s="849">
        <v>12132</v>
      </c>
      <c r="L373" s="849">
        <v>1</v>
      </c>
      <c r="M373" s="849">
        <v>2426.4</v>
      </c>
      <c r="N373" s="849">
        <v>20</v>
      </c>
      <c r="O373" s="849">
        <v>48780</v>
      </c>
      <c r="P373" s="837">
        <v>4.0207715133531154</v>
      </c>
      <c r="Q373" s="850">
        <v>2439</v>
      </c>
    </row>
    <row r="374" spans="1:17" ht="14.4" customHeight="1" x14ac:dyDescent="0.3">
      <c r="A374" s="831" t="s">
        <v>574</v>
      </c>
      <c r="B374" s="832" t="s">
        <v>4931</v>
      </c>
      <c r="C374" s="832" t="s">
        <v>4932</v>
      </c>
      <c r="D374" s="832" t="s">
        <v>5677</v>
      </c>
      <c r="E374" s="832" t="s">
        <v>5678</v>
      </c>
      <c r="F374" s="849">
        <v>2</v>
      </c>
      <c r="G374" s="849">
        <v>33632</v>
      </c>
      <c r="H374" s="849"/>
      <c r="I374" s="849">
        <v>16816</v>
      </c>
      <c r="J374" s="849"/>
      <c r="K374" s="849"/>
      <c r="L374" s="849"/>
      <c r="M374" s="849"/>
      <c r="N374" s="849">
        <v>1</v>
      </c>
      <c r="O374" s="849">
        <v>16984</v>
      </c>
      <c r="P374" s="837"/>
      <c r="Q374" s="850">
        <v>16984</v>
      </c>
    </row>
    <row r="375" spans="1:17" ht="14.4" customHeight="1" x14ac:dyDescent="0.3">
      <c r="A375" s="831" t="s">
        <v>574</v>
      </c>
      <c r="B375" s="832" t="s">
        <v>4931</v>
      </c>
      <c r="C375" s="832" t="s">
        <v>4932</v>
      </c>
      <c r="D375" s="832" t="s">
        <v>5679</v>
      </c>
      <c r="E375" s="832" t="s">
        <v>5680</v>
      </c>
      <c r="F375" s="849">
        <v>17</v>
      </c>
      <c r="G375" s="849">
        <v>89828</v>
      </c>
      <c r="H375" s="849">
        <v>0.73829210158625791</v>
      </c>
      <c r="I375" s="849">
        <v>5284</v>
      </c>
      <c r="J375" s="849">
        <v>23</v>
      </c>
      <c r="K375" s="849">
        <v>121670</v>
      </c>
      <c r="L375" s="849">
        <v>1</v>
      </c>
      <c r="M375" s="849">
        <v>5290</v>
      </c>
      <c r="N375" s="849">
        <v>31</v>
      </c>
      <c r="O375" s="849">
        <v>164672</v>
      </c>
      <c r="P375" s="837">
        <v>1.3534314128380045</v>
      </c>
      <c r="Q375" s="850">
        <v>5312</v>
      </c>
    </row>
    <row r="376" spans="1:17" ht="14.4" customHeight="1" x14ac:dyDescent="0.3">
      <c r="A376" s="831" t="s">
        <v>574</v>
      </c>
      <c r="B376" s="832" t="s">
        <v>4931</v>
      </c>
      <c r="C376" s="832" t="s">
        <v>4932</v>
      </c>
      <c r="D376" s="832" t="s">
        <v>5681</v>
      </c>
      <c r="E376" s="832" t="s">
        <v>5682</v>
      </c>
      <c r="F376" s="849">
        <v>1</v>
      </c>
      <c r="G376" s="849">
        <v>8742</v>
      </c>
      <c r="H376" s="849">
        <v>0.24945782444926379</v>
      </c>
      <c r="I376" s="849">
        <v>8742</v>
      </c>
      <c r="J376" s="849">
        <v>4</v>
      </c>
      <c r="K376" s="849">
        <v>35044</v>
      </c>
      <c r="L376" s="849">
        <v>1</v>
      </c>
      <c r="M376" s="849">
        <v>8761</v>
      </c>
      <c r="N376" s="849">
        <v>6</v>
      </c>
      <c r="O376" s="849">
        <v>52956</v>
      </c>
      <c r="P376" s="837">
        <v>1.5111288665677434</v>
      </c>
      <c r="Q376" s="850">
        <v>8826</v>
      </c>
    </row>
    <row r="377" spans="1:17" ht="14.4" customHeight="1" x14ac:dyDescent="0.3">
      <c r="A377" s="831" t="s">
        <v>574</v>
      </c>
      <c r="B377" s="832" t="s">
        <v>4931</v>
      </c>
      <c r="C377" s="832" t="s">
        <v>4932</v>
      </c>
      <c r="D377" s="832" t="s">
        <v>5683</v>
      </c>
      <c r="E377" s="832" t="s">
        <v>5684</v>
      </c>
      <c r="F377" s="849">
        <v>3</v>
      </c>
      <c r="G377" s="849">
        <v>23979</v>
      </c>
      <c r="H377" s="849">
        <v>1.4970033712073916</v>
      </c>
      <c r="I377" s="849">
        <v>7993</v>
      </c>
      <c r="J377" s="849">
        <v>2</v>
      </c>
      <c r="K377" s="849">
        <v>16018</v>
      </c>
      <c r="L377" s="849">
        <v>1</v>
      </c>
      <c r="M377" s="849">
        <v>8009</v>
      </c>
      <c r="N377" s="849">
        <v>6</v>
      </c>
      <c r="O377" s="849">
        <v>48378</v>
      </c>
      <c r="P377" s="837">
        <v>3.0202272443501061</v>
      </c>
      <c r="Q377" s="850">
        <v>8063</v>
      </c>
    </row>
    <row r="378" spans="1:17" ht="14.4" customHeight="1" x14ac:dyDescent="0.3">
      <c r="A378" s="831" t="s">
        <v>574</v>
      </c>
      <c r="B378" s="832" t="s">
        <v>4931</v>
      </c>
      <c r="C378" s="832" t="s">
        <v>4932</v>
      </c>
      <c r="D378" s="832" t="s">
        <v>5685</v>
      </c>
      <c r="E378" s="832" t="s">
        <v>5686</v>
      </c>
      <c r="F378" s="849">
        <v>1</v>
      </c>
      <c r="G378" s="849">
        <v>0</v>
      </c>
      <c r="H378" s="849"/>
      <c r="I378" s="849">
        <v>0</v>
      </c>
      <c r="J378" s="849">
        <v>4</v>
      </c>
      <c r="K378" s="849">
        <v>0</v>
      </c>
      <c r="L378" s="849"/>
      <c r="M378" s="849">
        <v>0</v>
      </c>
      <c r="N378" s="849">
        <v>1</v>
      </c>
      <c r="O378" s="849">
        <v>0</v>
      </c>
      <c r="P378" s="837"/>
      <c r="Q378" s="850">
        <v>0</v>
      </c>
    </row>
    <row r="379" spans="1:17" ht="14.4" customHeight="1" x14ac:dyDescent="0.3">
      <c r="A379" s="831" t="s">
        <v>574</v>
      </c>
      <c r="B379" s="832" t="s">
        <v>4931</v>
      </c>
      <c r="C379" s="832" t="s">
        <v>4932</v>
      </c>
      <c r="D379" s="832" t="s">
        <v>5687</v>
      </c>
      <c r="E379" s="832" t="s">
        <v>5688</v>
      </c>
      <c r="F379" s="849">
        <v>1</v>
      </c>
      <c r="G379" s="849">
        <v>1201</v>
      </c>
      <c r="H379" s="849"/>
      <c r="I379" s="849">
        <v>1201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574</v>
      </c>
      <c r="B380" s="832" t="s">
        <v>4931</v>
      </c>
      <c r="C380" s="832" t="s">
        <v>4932</v>
      </c>
      <c r="D380" s="832" t="s">
        <v>5689</v>
      </c>
      <c r="E380" s="832" t="s">
        <v>5690</v>
      </c>
      <c r="F380" s="849">
        <v>80</v>
      </c>
      <c r="G380" s="849">
        <v>18800</v>
      </c>
      <c r="H380" s="849">
        <v>5.6900726392251819</v>
      </c>
      <c r="I380" s="849">
        <v>235</v>
      </c>
      <c r="J380" s="849">
        <v>14</v>
      </c>
      <c r="K380" s="849">
        <v>3304</v>
      </c>
      <c r="L380" s="849">
        <v>1</v>
      </c>
      <c r="M380" s="849">
        <v>236</v>
      </c>
      <c r="N380" s="849">
        <v>27</v>
      </c>
      <c r="O380" s="849">
        <v>6399</v>
      </c>
      <c r="P380" s="837">
        <v>1.9367433414043584</v>
      </c>
      <c r="Q380" s="850">
        <v>237</v>
      </c>
    </row>
    <row r="381" spans="1:17" ht="14.4" customHeight="1" x14ac:dyDescent="0.3">
      <c r="A381" s="831" t="s">
        <v>574</v>
      </c>
      <c r="B381" s="832" t="s">
        <v>4931</v>
      </c>
      <c r="C381" s="832" t="s">
        <v>4932</v>
      </c>
      <c r="D381" s="832" t="s">
        <v>5691</v>
      </c>
      <c r="E381" s="832" t="s">
        <v>5692</v>
      </c>
      <c r="F381" s="849">
        <v>2</v>
      </c>
      <c r="G381" s="849">
        <v>18528</v>
      </c>
      <c r="H381" s="849">
        <v>1.99590649574491</v>
      </c>
      <c r="I381" s="849">
        <v>9264</v>
      </c>
      <c r="J381" s="849">
        <v>1</v>
      </c>
      <c r="K381" s="849">
        <v>9283</v>
      </c>
      <c r="L381" s="849">
        <v>1</v>
      </c>
      <c r="M381" s="849">
        <v>9283</v>
      </c>
      <c r="N381" s="849">
        <v>2</v>
      </c>
      <c r="O381" s="849">
        <v>18698</v>
      </c>
      <c r="P381" s="837">
        <v>2.0142195410966282</v>
      </c>
      <c r="Q381" s="850">
        <v>9349</v>
      </c>
    </row>
    <row r="382" spans="1:17" ht="14.4" customHeight="1" x14ac:dyDescent="0.3">
      <c r="A382" s="831" t="s">
        <v>574</v>
      </c>
      <c r="B382" s="832" t="s">
        <v>4931</v>
      </c>
      <c r="C382" s="832" t="s">
        <v>4932</v>
      </c>
      <c r="D382" s="832" t="s">
        <v>5693</v>
      </c>
      <c r="E382" s="832" t="s">
        <v>5694</v>
      </c>
      <c r="F382" s="849"/>
      <c r="G382" s="849"/>
      <c r="H382" s="849"/>
      <c r="I382" s="849"/>
      <c r="J382" s="849"/>
      <c r="K382" s="849"/>
      <c r="L382" s="849"/>
      <c r="M382" s="849"/>
      <c r="N382" s="849">
        <v>5</v>
      </c>
      <c r="O382" s="849">
        <v>20680</v>
      </c>
      <c r="P382" s="837"/>
      <c r="Q382" s="850">
        <v>4136</v>
      </c>
    </row>
    <row r="383" spans="1:17" ht="14.4" customHeight="1" x14ac:dyDescent="0.3">
      <c r="A383" s="831" t="s">
        <v>574</v>
      </c>
      <c r="B383" s="832" t="s">
        <v>4931</v>
      </c>
      <c r="C383" s="832" t="s">
        <v>4932</v>
      </c>
      <c r="D383" s="832" t="s">
        <v>5695</v>
      </c>
      <c r="E383" s="832" t="s">
        <v>5696</v>
      </c>
      <c r="F383" s="849"/>
      <c r="G383" s="849"/>
      <c r="H383" s="849"/>
      <c r="I383" s="849"/>
      <c r="J383" s="849"/>
      <c r="K383" s="849"/>
      <c r="L383" s="849"/>
      <c r="M383" s="849"/>
      <c r="N383" s="849">
        <v>27</v>
      </c>
      <c r="O383" s="849">
        <v>0</v>
      </c>
      <c r="P383" s="837"/>
      <c r="Q383" s="850">
        <v>0</v>
      </c>
    </row>
    <row r="384" spans="1:17" ht="14.4" customHeight="1" x14ac:dyDescent="0.3">
      <c r="A384" s="831" t="s">
        <v>574</v>
      </c>
      <c r="B384" s="832" t="s">
        <v>4931</v>
      </c>
      <c r="C384" s="832" t="s">
        <v>4932</v>
      </c>
      <c r="D384" s="832" t="s">
        <v>5697</v>
      </c>
      <c r="E384" s="832" t="s">
        <v>5698</v>
      </c>
      <c r="F384" s="849"/>
      <c r="G384" s="849"/>
      <c r="H384" s="849"/>
      <c r="I384" s="849"/>
      <c r="J384" s="849">
        <v>1</v>
      </c>
      <c r="K384" s="849">
        <v>268</v>
      </c>
      <c r="L384" s="849">
        <v>1</v>
      </c>
      <c r="M384" s="849">
        <v>268</v>
      </c>
      <c r="N384" s="849"/>
      <c r="O384" s="849"/>
      <c r="P384" s="837"/>
      <c r="Q384" s="850"/>
    </row>
    <row r="385" spans="1:17" ht="14.4" customHeight="1" x14ac:dyDescent="0.3">
      <c r="A385" s="831" t="s">
        <v>574</v>
      </c>
      <c r="B385" s="832" t="s">
        <v>4931</v>
      </c>
      <c r="C385" s="832" t="s">
        <v>4932</v>
      </c>
      <c r="D385" s="832" t="s">
        <v>5699</v>
      </c>
      <c r="E385" s="832" t="s">
        <v>5700</v>
      </c>
      <c r="F385" s="849"/>
      <c r="G385" s="849"/>
      <c r="H385" s="849"/>
      <c r="I385" s="849"/>
      <c r="J385" s="849"/>
      <c r="K385" s="849"/>
      <c r="L385" s="849"/>
      <c r="M385" s="849"/>
      <c r="N385" s="849">
        <v>5</v>
      </c>
      <c r="O385" s="849">
        <v>0</v>
      </c>
      <c r="P385" s="837"/>
      <c r="Q385" s="850">
        <v>0</v>
      </c>
    </row>
    <row r="386" spans="1:17" ht="14.4" customHeight="1" x14ac:dyDescent="0.3">
      <c r="A386" s="831" t="s">
        <v>574</v>
      </c>
      <c r="B386" s="832" t="s">
        <v>4931</v>
      </c>
      <c r="C386" s="832" t="s">
        <v>4932</v>
      </c>
      <c r="D386" s="832" t="s">
        <v>5701</v>
      </c>
      <c r="E386" s="832" t="s">
        <v>5702</v>
      </c>
      <c r="F386" s="849"/>
      <c r="G386" s="849"/>
      <c r="H386" s="849"/>
      <c r="I386" s="849"/>
      <c r="J386" s="849">
        <v>1</v>
      </c>
      <c r="K386" s="849">
        <v>6215</v>
      </c>
      <c r="L386" s="849">
        <v>1</v>
      </c>
      <c r="M386" s="849">
        <v>6215</v>
      </c>
      <c r="N386" s="849">
        <v>3</v>
      </c>
      <c r="O386" s="849">
        <v>18744</v>
      </c>
      <c r="P386" s="837">
        <v>3.0159292035398231</v>
      </c>
      <c r="Q386" s="850">
        <v>6248</v>
      </c>
    </row>
    <row r="387" spans="1:17" ht="14.4" customHeight="1" x14ac:dyDescent="0.3">
      <c r="A387" s="831" t="s">
        <v>574</v>
      </c>
      <c r="B387" s="832" t="s">
        <v>4931</v>
      </c>
      <c r="C387" s="832" t="s">
        <v>4932</v>
      </c>
      <c r="D387" s="832" t="s">
        <v>5703</v>
      </c>
      <c r="E387" s="832" t="s">
        <v>5704</v>
      </c>
      <c r="F387" s="849">
        <v>9</v>
      </c>
      <c r="G387" s="849">
        <v>12492</v>
      </c>
      <c r="H387" s="849">
        <v>1.2838643371017471</v>
      </c>
      <c r="I387" s="849">
        <v>1388</v>
      </c>
      <c r="J387" s="849">
        <v>7</v>
      </c>
      <c r="K387" s="849">
        <v>9730</v>
      </c>
      <c r="L387" s="849">
        <v>1</v>
      </c>
      <c r="M387" s="849">
        <v>1390</v>
      </c>
      <c r="N387" s="849">
        <v>5</v>
      </c>
      <c r="O387" s="849">
        <v>6995</v>
      </c>
      <c r="P387" s="837">
        <v>0.71891058581706069</v>
      </c>
      <c r="Q387" s="850">
        <v>1399</v>
      </c>
    </row>
    <row r="388" spans="1:17" ht="14.4" customHeight="1" x14ac:dyDescent="0.3">
      <c r="A388" s="831" t="s">
        <v>574</v>
      </c>
      <c r="B388" s="832" t="s">
        <v>4931</v>
      </c>
      <c r="C388" s="832" t="s">
        <v>4932</v>
      </c>
      <c r="D388" s="832" t="s">
        <v>5705</v>
      </c>
      <c r="E388" s="832" t="s">
        <v>5706</v>
      </c>
      <c r="F388" s="849">
        <v>1</v>
      </c>
      <c r="G388" s="849">
        <v>12057</v>
      </c>
      <c r="H388" s="849">
        <v>0.14257334421228138</v>
      </c>
      <c r="I388" s="849">
        <v>12057</v>
      </c>
      <c r="J388" s="849">
        <v>7</v>
      </c>
      <c r="K388" s="849">
        <v>84567</v>
      </c>
      <c r="L388" s="849">
        <v>1</v>
      </c>
      <c r="M388" s="849">
        <v>12081</v>
      </c>
      <c r="N388" s="849">
        <v>2</v>
      </c>
      <c r="O388" s="849">
        <v>24326</v>
      </c>
      <c r="P388" s="837">
        <v>0.28765357645417244</v>
      </c>
      <c r="Q388" s="850">
        <v>12163</v>
      </c>
    </row>
    <row r="389" spans="1:17" ht="14.4" customHeight="1" x14ac:dyDescent="0.3">
      <c r="A389" s="831" t="s">
        <v>574</v>
      </c>
      <c r="B389" s="832" t="s">
        <v>4931</v>
      </c>
      <c r="C389" s="832" t="s">
        <v>4932</v>
      </c>
      <c r="D389" s="832" t="s">
        <v>5707</v>
      </c>
      <c r="E389" s="832" t="s">
        <v>5708</v>
      </c>
      <c r="F389" s="849">
        <v>3</v>
      </c>
      <c r="G389" s="849">
        <v>4923</v>
      </c>
      <c r="H389" s="849">
        <v>0.74863138686131392</v>
      </c>
      <c r="I389" s="849">
        <v>1641</v>
      </c>
      <c r="J389" s="849">
        <v>4</v>
      </c>
      <c r="K389" s="849">
        <v>6576</v>
      </c>
      <c r="L389" s="849">
        <v>1</v>
      </c>
      <c r="M389" s="849">
        <v>1644</v>
      </c>
      <c r="N389" s="849">
        <v>4</v>
      </c>
      <c r="O389" s="849">
        <v>6624</v>
      </c>
      <c r="P389" s="837">
        <v>1.0072992700729928</v>
      </c>
      <c r="Q389" s="850">
        <v>1656</v>
      </c>
    </row>
    <row r="390" spans="1:17" ht="14.4" customHeight="1" x14ac:dyDescent="0.3">
      <c r="A390" s="831" t="s">
        <v>574</v>
      </c>
      <c r="B390" s="832" t="s">
        <v>4931</v>
      </c>
      <c r="C390" s="832" t="s">
        <v>4932</v>
      </c>
      <c r="D390" s="832" t="s">
        <v>5709</v>
      </c>
      <c r="E390" s="832" t="s">
        <v>5710</v>
      </c>
      <c r="F390" s="849">
        <v>10</v>
      </c>
      <c r="G390" s="849">
        <v>0</v>
      </c>
      <c r="H390" s="849"/>
      <c r="I390" s="849">
        <v>0</v>
      </c>
      <c r="J390" s="849">
        <v>17</v>
      </c>
      <c r="K390" s="849">
        <v>0</v>
      </c>
      <c r="L390" s="849"/>
      <c r="M390" s="849">
        <v>0</v>
      </c>
      <c r="N390" s="849">
        <v>25</v>
      </c>
      <c r="O390" s="849">
        <v>0</v>
      </c>
      <c r="P390" s="837"/>
      <c r="Q390" s="850">
        <v>0</v>
      </c>
    </row>
    <row r="391" spans="1:17" ht="14.4" customHeight="1" x14ac:dyDescent="0.3">
      <c r="A391" s="831" t="s">
        <v>574</v>
      </c>
      <c r="B391" s="832" t="s">
        <v>4931</v>
      </c>
      <c r="C391" s="832" t="s">
        <v>4932</v>
      </c>
      <c r="D391" s="832" t="s">
        <v>5711</v>
      </c>
      <c r="E391" s="832" t="s">
        <v>5712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1869</v>
      </c>
      <c r="P391" s="837"/>
      <c r="Q391" s="850">
        <v>1869</v>
      </c>
    </row>
    <row r="392" spans="1:17" ht="14.4" customHeight="1" x14ac:dyDescent="0.3">
      <c r="A392" s="831" t="s">
        <v>574</v>
      </c>
      <c r="B392" s="832" t="s">
        <v>4931</v>
      </c>
      <c r="C392" s="832" t="s">
        <v>4932</v>
      </c>
      <c r="D392" s="832" t="s">
        <v>5713</v>
      </c>
      <c r="E392" s="832" t="s">
        <v>5714</v>
      </c>
      <c r="F392" s="849"/>
      <c r="G392" s="849"/>
      <c r="H392" s="849"/>
      <c r="I392" s="849"/>
      <c r="J392" s="849"/>
      <c r="K392" s="849"/>
      <c r="L392" s="849"/>
      <c r="M392" s="849"/>
      <c r="N392" s="849">
        <v>1</v>
      </c>
      <c r="O392" s="849">
        <v>3559</v>
      </c>
      <c r="P392" s="837"/>
      <c r="Q392" s="850">
        <v>3559</v>
      </c>
    </row>
    <row r="393" spans="1:17" ht="14.4" customHeight="1" x14ac:dyDescent="0.3">
      <c r="A393" s="831" t="s">
        <v>574</v>
      </c>
      <c r="B393" s="832" t="s">
        <v>4931</v>
      </c>
      <c r="C393" s="832" t="s">
        <v>4932</v>
      </c>
      <c r="D393" s="832" t="s">
        <v>5715</v>
      </c>
      <c r="E393" s="832" t="s">
        <v>5716</v>
      </c>
      <c r="F393" s="849">
        <v>3</v>
      </c>
      <c r="G393" s="849">
        <v>25350</v>
      </c>
      <c r="H393" s="849">
        <v>0.49905504370422871</v>
      </c>
      <c r="I393" s="849">
        <v>8450</v>
      </c>
      <c r="J393" s="849">
        <v>6</v>
      </c>
      <c r="K393" s="849">
        <v>50796</v>
      </c>
      <c r="L393" s="849">
        <v>1</v>
      </c>
      <c r="M393" s="849">
        <v>8466</v>
      </c>
      <c r="N393" s="849">
        <v>6</v>
      </c>
      <c r="O393" s="849">
        <v>51120</v>
      </c>
      <c r="P393" s="837">
        <v>1.0063784549964565</v>
      </c>
      <c r="Q393" s="850">
        <v>8520</v>
      </c>
    </row>
    <row r="394" spans="1:17" ht="14.4" customHeight="1" x14ac:dyDescent="0.3">
      <c r="A394" s="831" t="s">
        <v>574</v>
      </c>
      <c r="B394" s="832" t="s">
        <v>4931</v>
      </c>
      <c r="C394" s="832" t="s">
        <v>4932</v>
      </c>
      <c r="D394" s="832" t="s">
        <v>5717</v>
      </c>
      <c r="E394" s="832" t="s">
        <v>5718</v>
      </c>
      <c r="F394" s="849"/>
      <c r="G394" s="849"/>
      <c r="H394" s="849"/>
      <c r="I394" s="849"/>
      <c r="J394" s="849"/>
      <c r="K394" s="849"/>
      <c r="L394" s="849"/>
      <c r="M394" s="849"/>
      <c r="N394" s="849">
        <v>1</v>
      </c>
      <c r="O394" s="849">
        <v>0</v>
      </c>
      <c r="P394" s="837"/>
      <c r="Q394" s="850">
        <v>0</v>
      </c>
    </row>
    <row r="395" spans="1:17" ht="14.4" customHeight="1" x14ac:dyDescent="0.3">
      <c r="A395" s="831" t="s">
        <v>574</v>
      </c>
      <c r="B395" s="832" t="s">
        <v>4931</v>
      </c>
      <c r="C395" s="832" t="s">
        <v>4932</v>
      </c>
      <c r="D395" s="832" t="s">
        <v>5719</v>
      </c>
      <c r="E395" s="832" t="s">
        <v>5720</v>
      </c>
      <c r="F395" s="849">
        <v>1</v>
      </c>
      <c r="G395" s="849">
        <v>6284</v>
      </c>
      <c r="H395" s="849">
        <v>0.99856983950421108</v>
      </c>
      <c r="I395" s="849">
        <v>6284</v>
      </c>
      <c r="J395" s="849">
        <v>1</v>
      </c>
      <c r="K395" s="849">
        <v>6293</v>
      </c>
      <c r="L395" s="849">
        <v>1</v>
      </c>
      <c r="M395" s="849">
        <v>6293</v>
      </c>
      <c r="N395" s="849">
        <v>1</v>
      </c>
      <c r="O395" s="849">
        <v>6321</v>
      </c>
      <c r="P395" s="837">
        <v>1.0044493882091212</v>
      </c>
      <c r="Q395" s="850">
        <v>6321</v>
      </c>
    </row>
    <row r="396" spans="1:17" ht="14.4" customHeight="1" x14ac:dyDescent="0.3">
      <c r="A396" s="831" t="s">
        <v>574</v>
      </c>
      <c r="B396" s="832" t="s">
        <v>4931</v>
      </c>
      <c r="C396" s="832" t="s">
        <v>4932</v>
      </c>
      <c r="D396" s="832" t="s">
        <v>5721</v>
      </c>
      <c r="E396" s="832" t="s">
        <v>5722</v>
      </c>
      <c r="F396" s="849">
        <v>1</v>
      </c>
      <c r="G396" s="849">
        <v>0</v>
      </c>
      <c r="H396" s="849"/>
      <c r="I396" s="849">
        <v>0</v>
      </c>
      <c r="J396" s="849">
        <v>6</v>
      </c>
      <c r="K396" s="849">
        <v>0</v>
      </c>
      <c r="L396" s="849"/>
      <c r="M396" s="849">
        <v>0</v>
      </c>
      <c r="N396" s="849">
        <v>2</v>
      </c>
      <c r="O396" s="849">
        <v>0</v>
      </c>
      <c r="P396" s="837"/>
      <c r="Q396" s="850">
        <v>0</v>
      </c>
    </row>
    <row r="397" spans="1:17" ht="14.4" customHeight="1" x14ac:dyDescent="0.3">
      <c r="A397" s="831" t="s">
        <v>574</v>
      </c>
      <c r="B397" s="832" t="s">
        <v>4931</v>
      </c>
      <c r="C397" s="832" t="s">
        <v>4932</v>
      </c>
      <c r="D397" s="832" t="s">
        <v>5723</v>
      </c>
      <c r="E397" s="832" t="s">
        <v>5724</v>
      </c>
      <c r="F397" s="849">
        <v>1</v>
      </c>
      <c r="G397" s="849">
        <v>8593</v>
      </c>
      <c r="H397" s="849"/>
      <c r="I397" s="849">
        <v>8593</v>
      </c>
      <c r="J397" s="849"/>
      <c r="K397" s="849"/>
      <c r="L397" s="849"/>
      <c r="M397" s="849"/>
      <c r="N397" s="849">
        <v>4</v>
      </c>
      <c r="O397" s="849">
        <v>34568</v>
      </c>
      <c r="P397" s="837"/>
      <c r="Q397" s="850">
        <v>8642</v>
      </c>
    </row>
    <row r="398" spans="1:17" ht="14.4" customHeight="1" x14ac:dyDescent="0.3">
      <c r="A398" s="831" t="s">
        <v>574</v>
      </c>
      <c r="B398" s="832" t="s">
        <v>4931</v>
      </c>
      <c r="C398" s="832" t="s">
        <v>4932</v>
      </c>
      <c r="D398" s="832" t="s">
        <v>5725</v>
      </c>
      <c r="E398" s="832" t="s">
        <v>5726</v>
      </c>
      <c r="F398" s="849">
        <v>4</v>
      </c>
      <c r="G398" s="849">
        <v>0</v>
      </c>
      <c r="H398" s="849"/>
      <c r="I398" s="849">
        <v>0</v>
      </c>
      <c r="J398" s="849">
        <v>3</v>
      </c>
      <c r="K398" s="849">
        <v>0</v>
      </c>
      <c r="L398" s="849"/>
      <c r="M398" s="849">
        <v>0</v>
      </c>
      <c r="N398" s="849">
        <v>8</v>
      </c>
      <c r="O398" s="849">
        <v>0</v>
      </c>
      <c r="P398" s="837"/>
      <c r="Q398" s="850">
        <v>0</v>
      </c>
    </row>
    <row r="399" spans="1:17" ht="14.4" customHeight="1" x14ac:dyDescent="0.3">
      <c r="A399" s="831" t="s">
        <v>574</v>
      </c>
      <c r="B399" s="832" t="s">
        <v>4931</v>
      </c>
      <c r="C399" s="832" t="s">
        <v>4932</v>
      </c>
      <c r="D399" s="832" t="s">
        <v>5727</v>
      </c>
      <c r="E399" s="832" t="s">
        <v>5728</v>
      </c>
      <c r="F399" s="849">
        <v>10</v>
      </c>
      <c r="G399" s="849">
        <v>0</v>
      </c>
      <c r="H399" s="849"/>
      <c r="I399" s="849">
        <v>0</v>
      </c>
      <c r="J399" s="849">
        <v>9</v>
      </c>
      <c r="K399" s="849">
        <v>0</v>
      </c>
      <c r="L399" s="849"/>
      <c r="M399" s="849">
        <v>0</v>
      </c>
      <c r="N399" s="849">
        <v>12</v>
      </c>
      <c r="O399" s="849">
        <v>0</v>
      </c>
      <c r="P399" s="837"/>
      <c r="Q399" s="850">
        <v>0</v>
      </c>
    </row>
    <row r="400" spans="1:17" ht="14.4" customHeight="1" x14ac:dyDescent="0.3">
      <c r="A400" s="831" t="s">
        <v>574</v>
      </c>
      <c r="B400" s="832" t="s">
        <v>4931</v>
      </c>
      <c r="C400" s="832" t="s">
        <v>4932</v>
      </c>
      <c r="D400" s="832" t="s">
        <v>5729</v>
      </c>
      <c r="E400" s="832" t="s">
        <v>5730</v>
      </c>
      <c r="F400" s="849"/>
      <c r="G400" s="849"/>
      <c r="H400" s="849"/>
      <c r="I400" s="849"/>
      <c r="J400" s="849">
        <v>1</v>
      </c>
      <c r="K400" s="849">
        <v>4393</v>
      </c>
      <c r="L400" s="849">
        <v>1</v>
      </c>
      <c r="M400" s="849">
        <v>4393</v>
      </c>
      <c r="N400" s="849"/>
      <c r="O400" s="849"/>
      <c r="P400" s="837"/>
      <c r="Q400" s="850"/>
    </row>
    <row r="401" spans="1:17" ht="14.4" customHeight="1" x14ac:dyDescent="0.3">
      <c r="A401" s="831" t="s">
        <v>574</v>
      </c>
      <c r="B401" s="832" t="s">
        <v>4931</v>
      </c>
      <c r="C401" s="832" t="s">
        <v>4932</v>
      </c>
      <c r="D401" s="832" t="s">
        <v>5731</v>
      </c>
      <c r="E401" s="832" t="s">
        <v>5732</v>
      </c>
      <c r="F401" s="849"/>
      <c r="G401" s="849"/>
      <c r="H401" s="849"/>
      <c r="I401" s="849"/>
      <c r="J401" s="849"/>
      <c r="K401" s="849"/>
      <c r="L401" s="849"/>
      <c r="M401" s="849"/>
      <c r="N401" s="849">
        <v>1</v>
      </c>
      <c r="O401" s="849">
        <v>6646</v>
      </c>
      <c r="P401" s="837"/>
      <c r="Q401" s="850">
        <v>6646</v>
      </c>
    </row>
    <row r="402" spans="1:17" ht="14.4" customHeight="1" x14ac:dyDescent="0.3">
      <c r="A402" s="831" t="s">
        <v>574</v>
      </c>
      <c r="B402" s="832" t="s">
        <v>4931</v>
      </c>
      <c r="C402" s="832" t="s">
        <v>4932</v>
      </c>
      <c r="D402" s="832" t="s">
        <v>5733</v>
      </c>
      <c r="E402" s="832" t="s">
        <v>5734</v>
      </c>
      <c r="F402" s="849"/>
      <c r="G402" s="849"/>
      <c r="H402" s="849"/>
      <c r="I402" s="849"/>
      <c r="J402" s="849">
        <v>2</v>
      </c>
      <c r="K402" s="849">
        <v>5664</v>
      </c>
      <c r="L402" s="849">
        <v>1</v>
      </c>
      <c r="M402" s="849">
        <v>2832</v>
      </c>
      <c r="N402" s="849"/>
      <c r="O402" s="849"/>
      <c r="P402" s="837"/>
      <c r="Q402" s="850"/>
    </row>
    <row r="403" spans="1:17" ht="14.4" customHeight="1" x14ac:dyDescent="0.3">
      <c r="A403" s="831" t="s">
        <v>574</v>
      </c>
      <c r="B403" s="832" t="s">
        <v>4931</v>
      </c>
      <c r="C403" s="832" t="s">
        <v>4932</v>
      </c>
      <c r="D403" s="832" t="s">
        <v>5735</v>
      </c>
      <c r="E403" s="832" t="s">
        <v>5736</v>
      </c>
      <c r="F403" s="849"/>
      <c r="G403" s="849"/>
      <c r="H403" s="849"/>
      <c r="I403" s="849"/>
      <c r="J403" s="849"/>
      <c r="K403" s="849"/>
      <c r="L403" s="849"/>
      <c r="M403" s="849"/>
      <c r="N403" s="849">
        <v>2</v>
      </c>
      <c r="O403" s="849">
        <v>10008</v>
      </c>
      <c r="P403" s="837"/>
      <c r="Q403" s="850">
        <v>5004</v>
      </c>
    </row>
    <row r="404" spans="1:17" ht="14.4" customHeight="1" x14ac:dyDescent="0.3">
      <c r="A404" s="831" t="s">
        <v>574</v>
      </c>
      <c r="B404" s="832" t="s">
        <v>4931</v>
      </c>
      <c r="C404" s="832" t="s">
        <v>4932</v>
      </c>
      <c r="D404" s="832" t="s">
        <v>5737</v>
      </c>
      <c r="E404" s="832" t="s">
        <v>5738</v>
      </c>
      <c r="F404" s="849"/>
      <c r="G404" s="849"/>
      <c r="H404" s="849"/>
      <c r="I404" s="849"/>
      <c r="J404" s="849"/>
      <c r="K404" s="849"/>
      <c r="L404" s="849"/>
      <c r="M404" s="849"/>
      <c r="N404" s="849">
        <v>1</v>
      </c>
      <c r="O404" s="849">
        <v>3207</v>
      </c>
      <c r="P404" s="837"/>
      <c r="Q404" s="850">
        <v>3207</v>
      </c>
    </row>
    <row r="405" spans="1:17" ht="14.4" customHeight="1" x14ac:dyDescent="0.3">
      <c r="A405" s="831" t="s">
        <v>574</v>
      </c>
      <c r="B405" s="832" t="s">
        <v>4931</v>
      </c>
      <c r="C405" s="832" t="s">
        <v>4932</v>
      </c>
      <c r="D405" s="832" t="s">
        <v>5739</v>
      </c>
      <c r="E405" s="832" t="s">
        <v>5740</v>
      </c>
      <c r="F405" s="849"/>
      <c r="G405" s="849"/>
      <c r="H405" s="849"/>
      <c r="I405" s="849"/>
      <c r="J405" s="849"/>
      <c r="K405" s="849"/>
      <c r="L405" s="849"/>
      <c r="M405" s="849"/>
      <c r="N405" s="849">
        <v>1</v>
      </c>
      <c r="O405" s="849">
        <v>0</v>
      </c>
      <c r="P405" s="837"/>
      <c r="Q405" s="850">
        <v>0</v>
      </c>
    </row>
    <row r="406" spans="1:17" ht="14.4" customHeight="1" x14ac:dyDescent="0.3">
      <c r="A406" s="831" t="s">
        <v>574</v>
      </c>
      <c r="B406" s="832" t="s">
        <v>4931</v>
      </c>
      <c r="C406" s="832" t="s">
        <v>4932</v>
      </c>
      <c r="D406" s="832" t="s">
        <v>5741</v>
      </c>
      <c r="E406" s="832" t="s">
        <v>5742</v>
      </c>
      <c r="F406" s="849"/>
      <c r="G406" s="849"/>
      <c r="H406" s="849"/>
      <c r="I406" s="849"/>
      <c r="J406" s="849">
        <v>3</v>
      </c>
      <c r="K406" s="849">
        <v>52686</v>
      </c>
      <c r="L406" s="849">
        <v>1</v>
      </c>
      <c r="M406" s="849">
        <v>17562</v>
      </c>
      <c r="N406" s="849">
        <v>8</v>
      </c>
      <c r="O406" s="849">
        <v>141408</v>
      </c>
      <c r="P406" s="837">
        <v>2.6839767680218656</v>
      </c>
      <c r="Q406" s="850">
        <v>17676</v>
      </c>
    </row>
    <row r="407" spans="1:17" ht="14.4" customHeight="1" x14ac:dyDescent="0.3">
      <c r="A407" s="831" t="s">
        <v>574</v>
      </c>
      <c r="B407" s="832" t="s">
        <v>4931</v>
      </c>
      <c r="C407" s="832" t="s">
        <v>4932</v>
      </c>
      <c r="D407" s="832" t="s">
        <v>5743</v>
      </c>
      <c r="E407" s="832" t="s">
        <v>5744</v>
      </c>
      <c r="F407" s="849">
        <v>1</v>
      </c>
      <c r="G407" s="849">
        <v>0</v>
      </c>
      <c r="H407" s="849"/>
      <c r="I407" s="849">
        <v>0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574</v>
      </c>
      <c r="B408" s="832" t="s">
        <v>4931</v>
      </c>
      <c r="C408" s="832" t="s">
        <v>4932</v>
      </c>
      <c r="D408" s="832" t="s">
        <v>5745</v>
      </c>
      <c r="E408" s="832" t="s">
        <v>5746</v>
      </c>
      <c r="F408" s="849"/>
      <c r="G408" s="849"/>
      <c r="H408" s="849"/>
      <c r="I408" s="849"/>
      <c r="J408" s="849"/>
      <c r="K408" s="849"/>
      <c r="L408" s="849"/>
      <c r="M408" s="849"/>
      <c r="N408" s="849">
        <v>1</v>
      </c>
      <c r="O408" s="849">
        <v>0</v>
      </c>
      <c r="P408" s="837"/>
      <c r="Q408" s="850">
        <v>0</v>
      </c>
    </row>
    <row r="409" spans="1:17" ht="14.4" customHeight="1" x14ac:dyDescent="0.3">
      <c r="A409" s="831" t="s">
        <v>574</v>
      </c>
      <c r="B409" s="832" t="s">
        <v>4931</v>
      </c>
      <c r="C409" s="832" t="s">
        <v>4932</v>
      </c>
      <c r="D409" s="832" t="s">
        <v>5747</v>
      </c>
      <c r="E409" s="832" t="s">
        <v>5748</v>
      </c>
      <c r="F409" s="849">
        <v>1</v>
      </c>
      <c r="G409" s="849">
        <v>4056</v>
      </c>
      <c r="H409" s="849"/>
      <c r="I409" s="849">
        <v>4056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574</v>
      </c>
      <c r="B410" s="832" t="s">
        <v>4931</v>
      </c>
      <c r="C410" s="832" t="s">
        <v>4932</v>
      </c>
      <c r="D410" s="832" t="s">
        <v>5749</v>
      </c>
      <c r="E410" s="832" t="s">
        <v>5750</v>
      </c>
      <c r="F410" s="849">
        <v>1</v>
      </c>
      <c r="G410" s="849">
        <v>2539</v>
      </c>
      <c r="H410" s="849">
        <v>0.99881982690794646</v>
      </c>
      <c r="I410" s="849">
        <v>2539</v>
      </c>
      <c r="J410" s="849">
        <v>1</v>
      </c>
      <c r="K410" s="849">
        <v>2542</v>
      </c>
      <c r="L410" s="849">
        <v>1</v>
      </c>
      <c r="M410" s="849">
        <v>2542</v>
      </c>
      <c r="N410" s="849"/>
      <c r="O410" s="849"/>
      <c r="P410" s="837"/>
      <c r="Q410" s="850"/>
    </row>
    <row r="411" spans="1:17" ht="14.4" customHeight="1" x14ac:dyDescent="0.3">
      <c r="A411" s="831" t="s">
        <v>574</v>
      </c>
      <c r="B411" s="832" t="s">
        <v>4931</v>
      </c>
      <c r="C411" s="832" t="s">
        <v>4932</v>
      </c>
      <c r="D411" s="832" t="s">
        <v>5751</v>
      </c>
      <c r="E411" s="832" t="s">
        <v>5752</v>
      </c>
      <c r="F411" s="849"/>
      <c r="G411" s="849"/>
      <c r="H411" s="849"/>
      <c r="I411" s="849"/>
      <c r="J411" s="849">
        <v>1</v>
      </c>
      <c r="K411" s="849">
        <v>10709</v>
      </c>
      <c r="L411" s="849">
        <v>1</v>
      </c>
      <c r="M411" s="849">
        <v>10709</v>
      </c>
      <c r="N411" s="849">
        <v>2</v>
      </c>
      <c r="O411" s="849">
        <v>21538</v>
      </c>
      <c r="P411" s="837">
        <v>2.0112055280605099</v>
      </c>
      <c r="Q411" s="850">
        <v>10769</v>
      </c>
    </row>
    <row r="412" spans="1:17" ht="14.4" customHeight="1" x14ac:dyDescent="0.3">
      <c r="A412" s="831" t="s">
        <v>574</v>
      </c>
      <c r="B412" s="832" t="s">
        <v>4931</v>
      </c>
      <c r="C412" s="832" t="s">
        <v>4932</v>
      </c>
      <c r="D412" s="832" t="s">
        <v>5753</v>
      </c>
      <c r="E412" s="832" t="s">
        <v>5754</v>
      </c>
      <c r="F412" s="849"/>
      <c r="G412" s="849"/>
      <c r="H412" s="849"/>
      <c r="I412" s="849"/>
      <c r="J412" s="849">
        <v>1</v>
      </c>
      <c r="K412" s="849">
        <v>0</v>
      </c>
      <c r="L412" s="849"/>
      <c r="M412" s="849">
        <v>0</v>
      </c>
      <c r="N412" s="849"/>
      <c r="O412" s="849"/>
      <c r="P412" s="837"/>
      <c r="Q412" s="850"/>
    </row>
    <row r="413" spans="1:17" ht="14.4" customHeight="1" x14ac:dyDescent="0.3">
      <c r="A413" s="831" t="s">
        <v>574</v>
      </c>
      <c r="B413" s="832" t="s">
        <v>4931</v>
      </c>
      <c r="C413" s="832" t="s">
        <v>4932</v>
      </c>
      <c r="D413" s="832" t="s">
        <v>5755</v>
      </c>
      <c r="E413" s="832" t="s">
        <v>5756</v>
      </c>
      <c r="F413" s="849"/>
      <c r="G413" s="849"/>
      <c r="H413" s="849"/>
      <c r="I413" s="849"/>
      <c r="J413" s="849">
        <v>2</v>
      </c>
      <c r="K413" s="849">
        <v>18782</v>
      </c>
      <c r="L413" s="849">
        <v>1</v>
      </c>
      <c r="M413" s="849">
        <v>9391</v>
      </c>
      <c r="N413" s="849"/>
      <c r="O413" s="849"/>
      <c r="P413" s="837"/>
      <c r="Q413" s="850"/>
    </row>
    <row r="414" spans="1:17" ht="14.4" customHeight="1" x14ac:dyDescent="0.3">
      <c r="A414" s="831" t="s">
        <v>574</v>
      </c>
      <c r="B414" s="832" t="s">
        <v>4931</v>
      </c>
      <c r="C414" s="832" t="s">
        <v>4932</v>
      </c>
      <c r="D414" s="832" t="s">
        <v>5757</v>
      </c>
      <c r="E414" s="832" t="s">
        <v>5758</v>
      </c>
      <c r="F414" s="849"/>
      <c r="G414" s="849"/>
      <c r="H414" s="849"/>
      <c r="I414" s="849"/>
      <c r="J414" s="849"/>
      <c r="K414" s="849"/>
      <c r="L414" s="849"/>
      <c r="M414" s="849"/>
      <c r="N414" s="849">
        <v>1</v>
      </c>
      <c r="O414" s="849">
        <v>0</v>
      </c>
      <c r="P414" s="837"/>
      <c r="Q414" s="850">
        <v>0</v>
      </c>
    </row>
    <row r="415" spans="1:17" ht="14.4" customHeight="1" x14ac:dyDescent="0.3">
      <c r="A415" s="831" t="s">
        <v>574</v>
      </c>
      <c r="B415" s="832" t="s">
        <v>4931</v>
      </c>
      <c r="C415" s="832" t="s">
        <v>4932</v>
      </c>
      <c r="D415" s="832" t="s">
        <v>5759</v>
      </c>
      <c r="E415" s="832" t="s">
        <v>5760</v>
      </c>
      <c r="F415" s="849"/>
      <c r="G415" s="849"/>
      <c r="H415" s="849"/>
      <c r="I415" s="849"/>
      <c r="J415" s="849"/>
      <c r="K415" s="849"/>
      <c r="L415" s="849"/>
      <c r="M415" s="849"/>
      <c r="N415" s="849">
        <v>61</v>
      </c>
      <c r="O415" s="849">
        <v>0</v>
      </c>
      <c r="P415" s="837"/>
      <c r="Q415" s="850">
        <v>0</v>
      </c>
    </row>
    <row r="416" spans="1:17" ht="14.4" customHeight="1" x14ac:dyDescent="0.3">
      <c r="A416" s="831" t="s">
        <v>574</v>
      </c>
      <c r="B416" s="832" t="s">
        <v>4931</v>
      </c>
      <c r="C416" s="832" t="s">
        <v>4932</v>
      </c>
      <c r="D416" s="832" t="s">
        <v>5761</v>
      </c>
      <c r="E416" s="832" t="s">
        <v>5762</v>
      </c>
      <c r="F416" s="849"/>
      <c r="G416" s="849"/>
      <c r="H416" s="849"/>
      <c r="I416" s="849"/>
      <c r="J416" s="849"/>
      <c r="K416" s="849"/>
      <c r="L416" s="849"/>
      <c r="M416" s="849"/>
      <c r="N416" s="849">
        <v>41</v>
      </c>
      <c r="O416" s="849">
        <v>0</v>
      </c>
      <c r="P416" s="837"/>
      <c r="Q416" s="850">
        <v>0</v>
      </c>
    </row>
    <row r="417" spans="1:17" ht="14.4" customHeight="1" x14ac:dyDescent="0.3">
      <c r="A417" s="831" t="s">
        <v>574</v>
      </c>
      <c r="B417" s="832" t="s">
        <v>4931</v>
      </c>
      <c r="C417" s="832" t="s">
        <v>4932</v>
      </c>
      <c r="D417" s="832" t="s">
        <v>5763</v>
      </c>
      <c r="E417" s="832" t="s">
        <v>5764</v>
      </c>
      <c r="F417" s="849"/>
      <c r="G417" s="849"/>
      <c r="H417" s="849"/>
      <c r="I417" s="849"/>
      <c r="J417" s="849"/>
      <c r="K417" s="849"/>
      <c r="L417" s="849"/>
      <c r="M417" s="849"/>
      <c r="N417" s="849">
        <v>30</v>
      </c>
      <c r="O417" s="849">
        <v>0</v>
      </c>
      <c r="P417" s="837"/>
      <c r="Q417" s="850">
        <v>0</v>
      </c>
    </row>
    <row r="418" spans="1:17" ht="14.4" customHeight="1" x14ac:dyDescent="0.3">
      <c r="A418" s="831" t="s">
        <v>574</v>
      </c>
      <c r="B418" s="832" t="s">
        <v>4931</v>
      </c>
      <c r="C418" s="832" t="s">
        <v>4932</v>
      </c>
      <c r="D418" s="832" t="s">
        <v>5765</v>
      </c>
      <c r="E418" s="832" t="s">
        <v>5766</v>
      </c>
      <c r="F418" s="849"/>
      <c r="G418" s="849"/>
      <c r="H418" s="849"/>
      <c r="I418" s="849"/>
      <c r="J418" s="849"/>
      <c r="K418" s="849"/>
      <c r="L418" s="849"/>
      <c r="M418" s="849"/>
      <c r="N418" s="849">
        <v>61</v>
      </c>
      <c r="O418" s="849">
        <v>0</v>
      </c>
      <c r="P418" s="837"/>
      <c r="Q418" s="850">
        <v>0</v>
      </c>
    </row>
    <row r="419" spans="1:17" ht="14.4" customHeight="1" x14ac:dyDescent="0.3">
      <c r="A419" s="831" t="s">
        <v>574</v>
      </c>
      <c r="B419" s="832" t="s">
        <v>4931</v>
      </c>
      <c r="C419" s="832" t="s">
        <v>4932</v>
      </c>
      <c r="D419" s="832" t="s">
        <v>5767</v>
      </c>
      <c r="E419" s="832" t="s">
        <v>5768</v>
      </c>
      <c r="F419" s="849"/>
      <c r="G419" s="849"/>
      <c r="H419" s="849"/>
      <c r="I419" s="849"/>
      <c r="J419" s="849"/>
      <c r="K419" s="849"/>
      <c r="L419" s="849"/>
      <c r="M419" s="849"/>
      <c r="N419" s="849">
        <v>8</v>
      </c>
      <c r="O419" s="849">
        <v>0</v>
      </c>
      <c r="P419" s="837"/>
      <c r="Q419" s="850">
        <v>0</v>
      </c>
    </row>
    <row r="420" spans="1:17" ht="14.4" customHeight="1" x14ac:dyDescent="0.3">
      <c r="A420" s="831" t="s">
        <v>574</v>
      </c>
      <c r="B420" s="832" t="s">
        <v>4931</v>
      </c>
      <c r="C420" s="832" t="s">
        <v>4932</v>
      </c>
      <c r="D420" s="832" t="s">
        <v>5769</v>
      </c>
      <c r="E420" s="832" t="s">
        <v>5770</v>
      </c>
      <c r="F420" s="849"/>
      <c r="G420" s="849"/>
      <c r="H420" s="849"/>
      <c r="I420" s="849"/>
      <c r="J420" s="849"/>
      <c r="K420" s="849"/>
      <c r="L420" s="849"/>
      <c r="M420" s="849"/>
      <c r="N420" s="849">
        <v>5</v>
      </c>
      <c r="O420" s="849">
        <v>0</v>
      </c>
      <c r="P420" s="837"/>
      <c r="Q420" s="850">
        <v>0</v>
      </c>
    </row>
    <row r="421" spans="1:17" ht="14.4" customHeight="1" x14ac:dyDescent="0.3">
      <c r="A421" s="831" t="s">
        <v>574</v>
      </c>
      <c r="B421" s="832" t="s">
        <v>4931</v>
      </c>
      <c r="C421" s="832" t="s">
        <v>4932</v>
      </c>
      <c r="D421" s="832" t="s">
        <v>5771</v>
      </c>
      <c r="E421" s="832" t="s">
        <v>5772</v>
      </c>
      <c r="F421" s="849"/>
      <c r="G421" s="849"/>
      <c r="H421" s="849"/>
      <c r="I421" s="849"/>
      <c r="J421" s="849"/>
      <c r="K421" s="849"/>
      <c r="L421" s="849"/>
      <c r="M421" s="849"/>
      <c r="N421" s="849">
        <v>17</v>
      </c>
      <c r="O421" s="849">
        <v>0</v>
      </c>
      <c r="P421" s="837"/>
      <c r="Q421" s="850">
        <v>0</v>
      </c>
    </row>
    <row r="422" spans="1:17" ht="14.4" customHeight="1" x14ac:dyDescent="0.3">
      <c r="A422" s="831" t="s">
        <v>574</v>
      </c>
      <c r="B422" s="832" t="s">
        <v>4931</v>
      </c>
      <c r="C422" s="832" t="s">
        <v>4932</v>
      </c>
      <c r="D422" s="832" t="s">
        <v>5773</v>
      </c>
      <c r="E422" s="832" t="s">
        <v>5774</v>
      </c>
      <c r="F422" s="849"/>
      <c r="G422" s="849"/>
      <c r="H422" s="849"/>
      <c r="I422" s="849"/>
      <c r="J422" s="849"/>
      <c r="K422" s="849"/>
      <c r="L422" s="849"/>
      <c r="M422" s="849"/>
      <c r="N422" s="849">
        <v>71</v>
      </c>
      <c r="O422" s="849">
        <v>0</v>
      </c>
      <c r="P422" s="837"/>
      <c r="Q422" s="850">
        <v>0</v>
      </c>
    </row>
    <row r="423" spans="1:17" ht="14.4" customHeight="1" x14ac:dyDescent="0.3">
      <c r="A423" s="831" t="s">
        <v>574</v>
      </c>
      <c r="B423" s="832" t="s">
        <v>4931</v>
      </c>
      <c r="C423" s="832" t="s">
        <v>4932</v>
      </c>
      <c r="D423" s="832" t="s">
        <v>5775</v>
      </c>
      <c r="E423" s="832" t="s">
        <v>5776</v>
      </c>
      <c r="F423" s="849"/>
      <c r="G423" s="849"/>
      <c r="H423" s="849"/>
      <c r="I423" s="849"/>
      <c r="J423" s="849"/>
      <c r="K423" s="849"/>
      <c r="L423" s="849"/>
      <c r="M423" s="849"/>
      <c r="N423" s="849">
        <v>97</v>
      </c>
      <c r="O423" s="849">
        <v>0</v>
      </c>
      <c r="P423" s="837"/>
      <c r="Q423" s="850">
        <v>0</v>
      </c>
    </row>
    <row r="424" spans="1:17" ht="14.4" customHeight="1" x14ac:dyDescent="0.3">
      <c r="A424" s="831" t="s">
        <v>574</v>
      </c>
      <c r="B424" s="832" t="s">
        <v>4931</v>
      </c>
      <c r="C424" s="832" t="s">
        <v>4932</v>
      </c>
      <c r="D424" s="832" t="s">
        <v>5777</v>
      </c>
      <c r="E424" s="832" t="s">
        <v>5778</v>
      </c>
      <c r="F424" s="849"/>
      <c r="G424" s="849"/>
      <c r="H424" s="849"/>
      <c r="I424" s="849"/>
      <c r="J424" s="849"/>
      <c r="K424" s="849"/>
      <c r="L424" s="849"/>
      <c r="M424" s="849"/>
      <c r="N424" s="849">
        <v>26</v>
      </c>
      <c r="O424" s="849">
        <v>0</v>
      </c>
      <c r="P424" s="837"/>
      <c r="Q424" s="850">
        <v>0</v>
      </c>
    </row>
    <row r="425" spans="1:17" ht="14.4" customHeight="1" x14ac:dyDescent="0.3">
      <c r="A425" s="831" t="s">
        <v>574</v>
      </c>
      <c r="B425" s="832" t="s">
        <v>4931</v>
      </c>
      <c r="C425" s="832" t="s">
        <v>4932</v>
      </c>
      <c r="D425" s="832" t="s">
        <v>5779</v>
      </c>
      <c r="E425" s="832" t="s">
        <v>5780</v>
      </c>
      <c r="F425" s="849"/>
      <c r="G425" s="849"/>
      <c r="H425" s="849"/>
      <c r="I425" s="849"/>
      <c r="J425" s="849"/>
      <c r="K425" s="849"/>
      <c r="L425" s="849"/>
      <c r="M425" s="849"/>
      <c r="N425" s="849">
        <v>139</v>
      </c>
      <c r="O425" s="849">
        <v>0</v>
      </c>
      <c r="P425" s="837"/>
      <c r="Q425" s="850">
        <v>0</v>
      </c>
    </row>
    <row r="426" spans="1:17" ht="14.4" customHeight="1" x14ac:dyDescent="0.3">
      <c r="A426" s="831" t="s">
        <v>574</v>
      </c>
      <c r="B426" s="832" t="s">
        <v>4931</v>
      </c>
      <c r="C426" s="832" t="s">
        <v>4932</v>
      </c>
      <c r="D426" s="832" t="s">
        <v>5781</v>
      </c>
      <c r="E426" s="832" t="s">
        <v>5782</v>
      </c>
      <c r="F426" s="849"/>
      <c r="G426" s="849"/>
      <c r="H426" s="849"/>
      <c r="I426" s="849"/>
      <c r="J426" s="849"/>
      <c r="K426" s="849"/>
      <c r="L426" s="849"/>
      <c r="M426" s="849"/>
      <c r="N426" s="849">
        <v>16</v>
      </c>
      <c r="O426" s="849">
        <v>0</v>
      </c>
      <c r="P426" s="837"/>
      <c r="Q426" s="850">
        <v>0</v>
      </c>
    </row>
    <row r="427" spans="1:17" ht="14.4" customHeight="1" x14ac:dyDescent="0.3">
      <c r="A427" s="831" t="s">
        <v>574</v>
      </c>
      <c r="B427" s="832" t="s">
        <v>4931</v>
      </c>
      <c r="C427" s="832" t="s">
        <v>4932</v>
      </c>
      <c r="D427" s="832" t="s">
        <v>5783</v>
      </c>
      <c r="E427" s="832" t="s">
        <v>5784</v>
      </c>
      <c r="F427" s="849"/>
      <c r="G427" s="849"/>
      <c r="H427" s="849"/>
      <c r="I427" s="849"/>
      <c r="J427" s="849"/>
      <c r="K427" s="849"/>
      <c r="L427" s="849"/>
      <c r="M427" s="849"/>
      <c r="N427" s="849">
        <v>75</v>
      </c>
      <c r="O427" s="849">
        <v>0</v>
      </c>
      <c r="P427" s="837"/>
      <c r="Q427" s="850">
        <v>0</v>
      </c>
    </row>
    <row r="428" spans="1:17" ht="14.4" customHeight="1" x14ac:dyDescent="0.3">
      <c r="A428" s="831" t="s">
        <v>574</v>
      </c>
      <c r="B428" s="832" t="s">
        <v>4931</v>
      </c>
      <c r="C428" s="832" t="s">
        <v>4932</v>
      </c>
      <c r="D428" s="832" t="s">
        <v>5785</v>
      </c>
      <c r="E428" s="832" t="s">
        <v>5786</v>
      </c>
      <c r="F428" s="849"/>
      <c r="G428" s="849"/>
      <c r="H428" s="849"/>
      <c r="I428" s="849"/>
      <c r="J428" s="849"/>
      <c r="K428" s="849"/>
      <c r="L428" s="849"/>
      <c r="M428" s="849"/>
      <c r="N428" s="849">
        <v>50</v>
      </c>
      <c r="O428" s="849">
        <v>0</v>
      </c>
      <c r="P428" s="837"/>
      <c r="Q428" s="850">
        <v>0</v>
      </c>
    </row>
    <row r="429" spans="1:17" ht="14.4" customHeight="1" x14ac:dyDescent="0.3">
      <c r="A429" s="831" t="s">
        <v>574</v>
      </c>
      <c r="B429" s="832" t="s">
        <v>4931</v>
      </c>
      <c r="C429" s="832" t="s">
        <v>4932</v>
      </c>
      <c r="D429" s="832" t="s">
        <v>5787</v>
      </c>
      <c r="E429" s="832" t="s">
        <v>5788</v>
      </c>
      <c r="F429" s="849"/>
      <c r="G429" s="849"/>
      <c r="H429" s="849"/>
      <c r="I429" s="849"/>
      <c r="J429" s="849"/>
      <c r="K429" s="849"/>
      <c r="L429" s="849"/>
      <c r="M429" s="849"/>
      <c r="N429" s="849">
        <v>34</v>
      </c>
      <c r="O429" s="849">
        <v>0</v>
      </c>
      <c r="P429" s="837"/>
      <c r="Q429" s="850">
        <v>0</v>
      </c>
    </row>
    <row r="430" spans="1:17" ht="14.4" customHeight="1" x14ac:dyDescent="0.3">
      <c r="A430" s="831" t="s">
        <v>574</v>
      </c>
      <c r="B430" s="832" t="s">
        <v>4931</v>
      </c>
      <c r="C430" s="832" t="s">
        <v>4932</v>
      </c>
      <c r="D430" s="832" t="s">
        <v>5789</v>
      </c>
      <c r="E430" s="832" t="s">
        <v>5790</v>
      </c>
      <c r="F430" s="849"/>
      <c r="G430" s="849"/>
      <c r="H430" s="849"/>
      <c r="I430" s="849"/>
      <c r="J430" s="849"/>
      <c r="K430" s="849"/>
      <c r="L430" s="849"/>
      <c r="M430" s="849"/>
      <c r="N430" s="849">
        <v>50</v>
      </c>
      <c r="O430" s="849">
        <v>0</v>
      </c>
      <c r="P430" s="837"/>
      <c r="Q430" s="850">
        <v>0</v>
      </c>
    </row>
    <row r="431" spans="1:17" ht="14.4" customHeight="1" x14ac:dyDescent="0.3">
      <c r="A431" s="831" t="s">
        <v>574</v>
      </c>
      <c r="B431" s="832" t="s">
        <v>4931</v>
      </c>
      <c r="C431" s="832" t="s">
        <v>4932</v>
      </c>
      <c r="D431" s="832" t="s">
        <v>5791</v>
      </c>
      <c r="E431" s="832" t="s">
        <v>5792</v>
      </c>
      <c r="F431" s="849"/>
      <c r="G431" s="849"/>
      <c r="H431" s="849"/>
      <c r="I431" s="849"/>
      <c r="J431" s="849"/>
      <c r="K431" s="849"/>
      <c r="L431" s="849"/>
      <c r="M431" s="849"/>
      <c r="N431" s="849">
        <v>43</v>
      </c>
      <c r="O431" s="849">
        <v>0</v>
      </c>
      <c r="P431" s="837"/>
      <c r="Q431" s="850">
        <v>0</v>
      </c>
    </row>
    <row r="432" spans="1:17" ht="14.4" customHeight="1" x14ac:dyDescent="0.3">
      <c r="A432" s="831" t="s">
        <v>574</v>
      </c>
      <c r="B432" s="832" t="s">
        <v>4931</v>
      </c>
      <c r="C432" s="832" t="s">
        <v>4932</v>
      </c>
      <c r="D432" s="832" t="s">
        <v>5793</v>
      </c>
      <c r="E432" s="832" t="s">
        <v>5794</v>
      </c>
      <c r="F432" s="849"/>
      <c r="G432" s="849"/>
      <c r="H432" s="849"/>
      <c r="I432" s="849"/>
      <c r="J432" s="849"/>
      <c r="K432" s="849"/>
      <c r="L432" s="849"/>
      <c r="M432" s="849"/>
      <c r="N432" s="849">
        <v>9</v>
      </c>
      <c r="O432" s="849">
        <v>0</v>
      </c>
      <c r="P432" s="837"/>
      <c r="Q432" s="850">
        <v>0</v>
      </c>
    </row>
    <row r="433" spans="1:17" ht="14.4" customHeight="1" x14ac:dyDescent="0.3">
      <c r="A433" s="831" t="s">
        <v>574</v>
      </c>
      <c r="B433" s="832" t="s">
        <v>4931</v>
      </c>
      <c r="C433" s="832" t="s">
        <v>4932</v>
      </c>
      <c r="D433" s="832" t="s">
        <v>5795</v>
      </c>
      <c r="E433" s="832" t="s">
        <v>5796</v>
      </c>
      <c r="F433" s="849"/>
      <c r="G433" s="849"/>
      <c r="H433" s="849"/>
      <c r="I433" s="849"/>
      <c r="J433" s="849"/>
      <c r="K433" s="849"/>
      <c r="L433" s="849"/>
      <c r="M433" s="849"/>
      <c r="N433" s="849">
        <v>12</v>
      </c>
      <c r="O433" s="849">
        <v>0</v>
      </c>
      <c r="P433" s="837"/>
      <c r="Q433" s="850">
        <v>0</v>
      </c>
    </row>
    <row r="434" spans="1:17" ht="14.4" customHeight="1" x14ac:dyDescent="0.3">
      <c r="A434" s="831" t="s">
        <v>574</v>
      </c>
      <c r="B434" s="832" t="s">
        <v>4931</v>
      </c>
      <c r="C434" s="832" t="s">
        <v>4932</v>
      </c>
      <c r="D434" s="832" t="s">
        <v>5797</v>
      </c>
      <c r="E434" s="832" t="s">
        <v>5798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0</v>
      </c>
      <c r="P434" s="837"/>
      <c r="Q434" s="850">
        <v>0</v>
      </c>
    </row>
    <row r="435" spans="1:17" ht="14.4" customHeight="1" x14ac:dyDescent="0.3">
      <c r="A435" s="831" t="s">
        <v>574</v>
      </c>
      <c r="B435" s="832" t="s">
        <v>4931</v>
      </c>
      <c r="C435" s="832" t="s">
        <v>4932</v>
      </c>
      <c r="D435" s="832" t="s">
        <v>5799</v>
      </c>
      <c r="E435" s="832" t="s">
        <v>5800</v>
      </c>
      <c r="F435" s="849"/>
      <c r="G435" s="849"/>
      <c r="H435" s="849"/>
      <c r="I435" s="849"/>
      <c r="J435" s="849"/>
      <c r="K435" s="849"/>
      <c r="L435" s="849"/>
      <c r="M435" s="849"/>
      <c r="N435" s="849">
        <v>1</v>
      </c>
      <c r="O435" s="849">
        <v>0</v>
      </c>
      <c r="P435" s="837"/>
      <c r="Q435" s="850">
        <v>0</v>
      </c>
    </row>
    <row r="436" spans="1:17" ht="14.4" customHeight="1" x14ac:dyDescent="0.3">
      <c r="A436" s="831" t="s">
        <v>574</v>
      </c>
      <c r="B436" s="832" t="s">
        <v>4931</v>
      </c>
      <c r="C436" s="832" t="s">
        <v>4932</v>
      </c>
      <c r="D436" s="832" t="s">
        <v>5801</v>
      </c>
      <c r="E436" s="832" t="s">
        <v>5802</v>
      </c>
      <c r="F436" s="849"/>
      <c r="G436" s="849"/>
      <c r="H436" s="849"/>
      <c r="I436" s="849"/>
      <c r="J436" s="849"/>
      <c r="K436" s="849"/>
      <c r="L436" s="849"/>
      <c r="M436" s="849"/>
      <c r="N436" s="849">
        <v>7</v>
      </c>
      <c r="O436" s="849">
        <v>0</v>
      </c>
      <c r="P436" s="837"/>
      <c r="Q436" s="850">
        <v>0</v>
      </c>
    </row>
    <row r="437" spans="1:17" ht="14.4" customHeight="1" x14ac:dyDescent="0.3">
      <c r="A437" s="831" t="s">
        <v>574</v>
      </c>
      <c r="B437" s="832" t="s">
        <v>4931</v>
      </c>
      <c r="C437" s="832" t="s">
        <v>4932</v>
      </c>
      <c r="D437" s="832" t="s">
        <v>5803</v>
      </c>
      <c r="E437" s="832" t="s">
        <v>5804</v>
      </c>
      <c r="F437" s="849"/>
      <c r="G437" s="849"/>
      <c r="H437" s="849"/>
      <c r="I437" s="849"/>
      <c r="J437" s="849"/>
      <c r="K437" s="849"/>
      <c r="L437" s="849"/>
      <c r="M437" s="849"/>
      <c r="N437" s="849">
        <v>13</v>
      </c>
      <c r="O437" s="849">
        <v>0</v>
      </c>
      <c r="P437" s="837"/>
      <c r="Q437" s="850">
        <v>0</v>
      </c>
    </row>
    <row r="438" spans="1:17" ht="14.4" customHeight="1" x14ac:dyDescent="0.3">
      <c r="A438" s="831" t="s">
        <v>574</v>
      </c>
      <c r="B438" s="832" t="s">
        <v>4931</v>
      </c>
      <c r="C438" s="832" t="s">
        <v>4932</v>
      </c>
      <c r="D438" s="832" t="s">
        <v>5805</v>
      </c>
      <c r="E438" s="832" t="s">
        <v>5806</v>
      </c>
      <c r="F438" s="849"/>
      <c r="G438" s="849"/>
      <c r="H438" s="849"/>
      <c r="I438" s="849"/>
      <c r="J438" s="849"/>
      <c r="K438" s="849"/>
      <c r="L438" s="849"/>
      <c r="M438" s="849"/>
      <c r="N438" s="849">
        <v>16</v>
      </c>
      <c r="O438" s="849">
        <v>0</v>
      </c>
      <c r="P438" s="837"/>
      <c r="Q438" s="850">
        <v>0</v>
      </c>
    </row>
    <row r="439" spans="1:17" ht="14.4" customHeight="1" x14ac:dyDescent="0.3">
      <c r="A439" s="831" t="s">
        <v>574</v>
      </c>
      <c r="B439" s="832" t="s">
        <v>4931</v>
      </c>
      <c r="C439" s="832" t="s">
        <v>4932</v>
      </c>
      <c r="D439" s="832" t="s">
        <v>5807</v>
      </c>
      <c r="E439" s="832" t="s">
        <v>5808</v>
      </c>
      <c r="F439" s="849"/>
      <c r="G439" s="849"/>
      <c r="H439" s="849"/>
      <c r="I439" s="849"/>
      <c r="J439" s="849"/>
      <c r="K439" s="849"/>
      <c r="L439" s="849"/>
      <c r="M439" s="849"/>
      <c r="N439" s="849">
        <v>11</v>
      </c>
      <c r="O439" s="849">
        <v>0</v>
      </c>
      <c r="P439" s="837"/>
      <c r="Q439" s="850">
        <v>0</v>
      </c>
    </row>
    <row r="440" spans="1:17" ht="14.4" customHeight="1" x14ac:dyDescent="0.3">
      <c r="A440" s="831" t="s">
        <v>574</v>
      </c>
      <c r="B440" s="832" t="s">
        <v>4931</v>
      </c>
      <c r="C440" s="832" t="s">
        <v>4932</v>
      </c>
      <c r="D440" s="832" t="s">
        <v>5809</v>
      </c>
      <c r="E440" s="832" t="s">
        <v>5810</v>
      </c>
      <c r="F440" s="849"/>
      <c r="G440" s="849"/>
      <c r="H440" s="849"/>
      <c r="I440" s="849"/>
      <c r="J440" s="849"/>
      <c r="K440" s="849"/>
      <c r="L440" s="849"/>
      <c r="M440" s="849"/>
      <c r="N440" s="849">
        <v>10</v>
      </c>
      <c r="O440" s="849">
        <v>0</v>
      </c>
      <c r="P440" s="837"/>
      <c r="Q440" s="850">
        <v>0</v>
      </c>
    </row>
    <row r="441" spans="1:17" ht="14.4" customHeight="1" x14ac:dyDescent="0.3">
      <c r="A441" s="831" t="s">
        <v>574</v>
      </c>
      <c r="B441" s="832" t="s">
        <v>4931</v>
      </c>
      <c r="C441" s="832" t="s">
        <v>4932</v>
      </c>
      <c r="D441" s="832" t="s">
        <v>5811</v>
      </c>
      <c r="E441" s="832" t="s">
        <v>5812</v>
      </c>
      <c r="F441" s="849"/>
      <c r="G441" s="849"/>
      <c r="H441" s="849"/>
      <c r="I441" s="849"/>
      <c r="J441" s="849"/>
      <c r="K441" s="849"/>
      <c r="L441" s="849"/>
      <c r="M441" s="849"/>
      <c r="N441" s="849">
        <v>1</v>
      </c>
      <c r="O441" s="849">
        <v>0</v>
      </c>
      <c r="P441" s="837"/>
      <c r="Q441" s="850">
        <v>0</v>
      </c>
    </row>
    <row r="442" spans="1:17" ht="14.4" customHeight="1" x14ac:dyDescent="0.3">
      <c r="A442" s="831" t="s">
        <v>574</v>
      </c>
      <c r="B442" s="832" t="s">
        <v>4931</v>
      </c>
      <c r="C442" s="832" t="s">
        <v>4932</v>
      </c>
      <c r="D442" s="832" t="s">
        <v>5813</v>
      </c>
      <c r="E442" s="832" t="s">
        <v>5814</v>
      </c>
      <c r="F442" s="849"/>
      <c r="G442" s="849"/>
      <c r="H442" s="849"/>
      <c r="I442" s="849"/>
      <c r="J442" s="849"/>
      <c r="K442" s="849"/>
      <c r="L442" s="849"/>
      <c r="M442" s="849"/>
      <c r="N442" s="849">
        <v>5</v>
      </c>
      <c r="O442" s="849">
        <v>0</v>
      </c>
      <c r="P442" s="837"/>
      <c r="Q442" s="850">
        <v>0</v>
      </c>
    </row>
    <row r="443" spans="1:17" ht="14.4" customHeight="1" x14ac:dyDescent="0.3">
      <c r="A443" s="831" t="s">
        <v>574</v>
      </c>
      <c r="B443" s="832" t="s">
        <v>4931</v>
      </c>
      <c r="C443" s="832" t="s">
        <v>4932</v>
      </c>
      <c r="D443" s="832" t="s">
        <v>5815</v>
      </c>
      <c r="E443" s="832" t="s">
        <v>5816</v>
      </c>
      <c r="F443" s="849"/>
      <c r="G443" s="849"/>
      <c r="H443" s="849"/>
      <c r="I443" s="849"/>
      <c r="J443" s="849"/>
      <c r="K443" s="849"/>
      <c r="L443" s="849"/>
      <c r="M443" s="849"/>
      <c r="N443" s="849">
        <v>1</v>
      </c>
      <c r="O443" s="849">
        <v>0</v>
      </c>
      <c r="P443" s="837"/>
      <c r="Q443" s="850">
        <v>0</v>
      </c>
    </row>
    <row r="444" spans="1:17" ht="14.4" customHeight="1" x14ac:dyDescent="0.3">
      <c r="A444" s="831" t="s">
        <v>574</v>
      </c>
      <c r="B444" s="832" t="s">
        <v>4931</v>
      </c>
      <c r="C444" s="832" t="s">
        <v>4932</v>
      </c>
      <c r="D444" s="832" t="s">
        <v>5817</v>
      </c>
      <c r="E444" s="832" t="s">
        <v>5818</v>
      </c>
      <c r="F444" s="849"/>
      <c r="G444" s="849"/>
      <c r="H444" s="849"/>
      <c r="I444" s="849"/>
      <c r="J444" s="849"/>
      <c r="K444" s="849"/>
      <c r="L444" s="849"/>
      <c r="M444" s="849"/>
      <c r="N444" s="849">
        <v>5</v>
      </c>
      <c r="O444" s="849">
        <v>0</v>
      </c>
      <c r="P444" s="837"/>
      <c r="Q444" s="850">
        <v>0</v>
      </c>
    </row>
    <row r="445" spans="1:17" ht="14.4" customHeight="1" x14ac:dyDescent="0.3">
      <c r="A445" s="831" t="s">
        <v>574</v>
      </c>
      <c r="B445" s="832" t="s">
        <v>4931</v>
      </c>
      <c r="C445" s="832" t="s">
        <v>4932</v>
      </c>
      <c r="D445" s="832" t="s">
        <v>5819</v>
      </c>
      <c r="E445" s="832" t="s">
        <v>5820</v>
      </c>
      <c r="F445" s="849"/>
      <c r="G445" s="849"/>
      <c r="H445" s="849"/>
      <c r="I445" s="849"/>
      <c r="J445" s="849"/>
      <c r="K445" s="849"/>
      <c r="L445" s="849"/>
      <c r="M445" s="849"/>
      <c r="N445" s="849">
        <v>9</v>
      </c>
      <c r="O445" s="849">
        <v>0</v>
      </c>
      <c r="P445" s="837"/>
      <c r="Q445" s="850">
        <v>0</v>
      </c>
    </row>
    <row r="446" spans="1:17" ht="14.4" customHeight="1" x14ac:dyDescent="0.3">
      <c r="A446" s="831" t="s">
        <v>574</v>
      </c>
      <c r="B446" s="832" t="s">
        <v>4931</v>
      </c>
      <c r="C446" s="832" t="s">
        <v>4932</v>
      </c>
      <c r="D446" s="832" t="s">
        <v>5821</v>
      </c>
      <c r="E446" s="832" t="s">
        <v>5822</v>
      </c>
      <c r="F446" s="849"/>
      <c r="G446" s="849"/>
      <c r="H446" s="849"/>
      <c r="I446" s="849"/>
      <c r="J446" s="849"/>
      <c r="K446" s="849"/>
      <c r="L446" s="849"/>
      <c r="M446" s="849"/>
      <c r="N446" s="849">
        <v>1</v>
      </c>
      <c r="O446" s="849">
        <v>0</v>
      </c>
      <c r="P446" s="837"/>
      <c r="Q446" s="850">
        <v>0</v>
      </c>
    </row>
    <row r="447" spans="1:17" ht="14.4" customHeight="1" x14ac:dyDescent="0.3">
      <c r="A447" s="831" t="s">
        <v>574</v>
      </c>
      <c r="B447" s="832" t="s">
        <v>4931</v>
      </c>
      <c r="C447" s="832" t="s">
        <v>4932</v>
      </c>
      <c r="D447" s="832" t="s">
        <v>5823</v>
      </c>
      <c r="E447" s="832" t="s">
        <v>5824</v>
      </c>
      <c r="F447" s="849"/>
      <c r="G447" s="849"/>
      <c r="H447" s="849"/>
      <c r="I447" s="849"/>
      <c r="J447" s="849"/>
      <c r="K447" s="849"/>
      <c r="L447" s="849"/>
      <c r="M447" s="849"/>
      <c r="N447" s="849">
        <v>2</v>
      </c>
      <c r="O447" s="849">
        <v>0</v>
      </c>
      <c r="P447" s="837"/>
      <c r="Q447" s="850">
        <v>0</v>
      </c>
    </row>
    <row r="448" spans="1:17" ht="14.4" customHeight="1" x14ac:dyDescent="0.3">
      <c r="A448" s="831" t="s">
        <v>574</v>
      </c>
      <c r="B448" s="832" t="s">
        <v>4931</v>
      </c>
      <c r="C448" s="832" t="s">
        <v>4932</v>
      </c>
      <c r="D448" s="832" t="s">
        <v>5825</v>
      </c>
      <c r="E448" s="832" t="s">
        <v>5826</v>
      </c>
      <c r="F448" s="849"/>
      <c r="G448" s="849"/>
      <c r="H448" s="849"/>
      <c r="I448" s="849"/>
      <c r="J448" s="849"/>
      <c r="K448" s="849"/>
      <c r="L448" s="849"/>
      <c r="M448" s="849"/>
      <c r="N448" s="849">
        <v>1</v>
      </c>
      <c r="O448" s="849">
        <v>0</v>
      </c>
      <c r="P448" s="837"/>
      <c r="Q448" s="850">
        <v>0</v>
      </c>
    </row>
    <row r="449" spans="1:17" ht="14.4" customHeight="1" x14ac:dyDescent="0.3">
      <c r="A449" s="831" t="s">
        <v>574</v>
      </c>
      <c r="B449" s="832" t="s">
        <v>4931</v>
      </c>
      <c r="C449" s="832" t="s">
        <v>4932</v>
      </c>
      <c r="D449" s="832" t="s">
        <v>5827</v>
      </c>
      <c r="E449" s="832" t="s">
        <v>5828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0</v>
      </c>
      <c r="P449" s="837"/>
      <c r="Q449" s="850">
        <v>0</v>
      </c>
    </row>
    <row r="450" spans="1:17" ht="14.4" customHeight="1" x14ac:dyDescent="0.3">
      <c r="A450" s="831" t="s">
        <v>574</v>
      </c>
      <c r="B450" s="832" t="s">
        <v>4931</v>
      </c>
      <c r="C450" s="832" t="s">
        <v>4932</v>
      </c>
      <c r="D450" s="832" t="s">
        <v>5829</v>
      </c>
      <c r="E450" s="832" t="s">
        <v>5830</v>
      </c>
      <c r="F450" s="849"/>
      <c r="G450" s="849"/>
      <c r="H450" s="849"/>
      <c r="I450" s="849"/>
      <c r="J450" s="849"/>
      <c r="K450" s="849"/>
      <c r="L450" s="849"/>
      <c r="M450" s="849"/>
      <c r="N450" s="849">
        <v>4</v>
      </c>
      <c r="O450" s="849">
        <v>0</v>
      </c>
      <c r="P450" s="837"/>
      <c r="Q450" s="850">
        <v>0</v>
      </c>
    </row>
    <row r="451" spans="1:17" ht="14.4" customHeight="1" x14ac:dyDescent="0.3">
      <c r="A451" s="831" t="s">
        <v>574</v>
      </c>
      <c r="B451" s="832" t="s">
        <v>4931</v>
      </c>
      <c r="C451" s="832" t="s">
        <v>4932</v>
      </c>
      <c r="D451" s="832" t="s">
        <v>5831</v>
      </c>
      <c r="E451" s="832" t="s">
        <v>5832</v>
      </c>
      <c r="F451" s="849"/>
      <c r="G451" s="849"/>
      <c r="H451" s="849"/>
      <c r="I451" s="849"/>
      <c r="J451" s="849"/>
      <c r="K451" s="849"/>
      <c r="L451" s="849"/>
      <c r="M451" s="849"/>
      <c r="N451" s="849">
        <v>3</v>
      </c>
      <c r="O451" s="849">
        <v>0</v>
      </c>
      <c r="P451" s="837"/>
      <c r="Q451" s="850">
        <v>0</v>
      </c>
    </row>
    <row r="452" spans="1:17" ht="14.4" customHeight="1" x14ac:dyDescent="0.3">
      <c r="A452" s="831" t="s">
        <v>574</v>
      </c>
      <c r="B452" s="832" t="s">
        <v>4931</v>
      </c>
      <c r="C452" s="832" t="s">
        <v>4932</v>
      </c>
      <c r="D452" s="832" t="s">
        <v>5833</v>
      </c>
      <c r="E452" s="832" t="s">
        <v>5834</v>
      </c>
      <c r="F452" s="849">
        <v>1</v>
      </c>
      <c r="G452" s="849">
        <v>0</v>
      </c>
      <c r="H452" s="849"/>
      <c r="I452" s="849">
        <v>0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574</v>
      </c>
      <c r="B453" s="832" t="s">
        <v>5835</v>
      </c>
      <c r="C453" s="832" t="s">
        <v>4932</v>
      </c>
      <c r="D453" s="832" t="s">
        <v>5836</v>
      </c>
      <c r="E453" s="832" t="s">
        <v>5837</v>
      </c>
      <c r="F453" s="849">
        <v>1</v>
      </c>
      <c r="G453" s="849">
        <v>18693</v>
      </c>
      <c r="H453" s="849"/>
      <c r="I453" s="849">
        <v>18693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574</v>
      </c>
      <c r="B454" s="832" t="s">
        <v>5838</v>
      </c>
      <c r="C454" s="832" t="s">
        <v>4951</v>
      </c>
      <c r="D454" s="832" t="s">
        <v>5139</v>
      </c>
      <c r="E454" s="832" t="s">
        <v>1005</v>
      </c>
      <c r="F454" s="849">
        <v>4</v>
      </c>
      <c r="G454" s="849">
        <v>17221.599999999999</v>
      </c>
      <c r="H454" s="849"/>
      <c r="I454" s="849">
        <v>4305.3999999999996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574</v>
      </c>
      <c r="B455" s="832" t="s">
        <v>5838</v>
      </c>
      <c r="C455" s="832" t="s">
        <v>4951</v>
      </c>
      <c r="D455" s="832" t="s">
        <v>5142</v>
      </c>
      <c r="E455" s="832" t="s">
        <v>1793</v>
      </c>
      <c r="F455" s="849"/>
      <c r="G455" s="849"/>
      <c r="H455" s="849"/>
      <c r="I455" s="849"/>
      <c r="J455" s="849"/>
      <c r="K455" s="849"/>
      <c r="L455" s="849"/>
      <c r="M455" s="849"/>
      <c r="N455" s="849">
        <v>57.79999999999999</v>
      </c>
      <c r="O455" s="849">
        <v>21540.350000000002</v>
      </c>
      <c r="P455" s="837"/>
      <c r="Q455" s="850">
        <v>372.6704152249136</v>
      </c>
    </row>
    <row r="456" spans="1:17" ht="14.4" customHeight="1" x14ac:dyDescent="0.3">
      <c r="A456" s="831" t="s">
        <v>574</v>
      </c>
      <c r="B456" s="832" t="s">
        <v>5838</v>
      </c>
      <c r="C456" s="832" t="s">
        <v>4951</v>
      </c>
      <c r="D456" s="832" t="s">
        <v>5144</v>
      </c>
      <c r="E456" s="832" t="s">
        <v>1072</v>
      </c>
      <c r="F456" s="849">
        <v>302</v>
      </c>
      <c r="G456" s="849">
        <v>17636.8</v>
      </c>
      <c r="H456" s="849">
        <v>0.67260579064587966</v>
      </c>
      <c r="I456" s="849">
        <v>58.4</v>
      </c>
      <c r="J456" s="849">
        <v>449</v>
      </c>
      <c r="K456" s="849">
        <v>26221.600000000002</v>
      </c>
      <c r="L456" s="849">
        <v>1</v>
      </c>
      <c r="M456" s="849">
        <v>58.400000000000006</v>
      </c>
      <c r="N456" s="849">
        <v>420</v>
      </c>
      <c r="O456" s="849">
        <v>17126.199999999997</v>
      </c>
      <c r="P456" s="837">
        <v>0.65313329468834835</v>
      </c>
      <c r="Q456" s="850">
        <v>40.776666666666657</v>
      </c>
    </row>
    <row r="457" spans="1:17" ht="14.4" customHeight="1" x14ac:dyDescent="0.3">
      <c r="A457" s="831" t="s">
        <v>574</v>
      </c>
      <c r="B457" s="832" t="s">
        <v>5838</v>
      </c>
      <c r="C457" s="832" t="s">
        <v>4951</v>
      </c>
      <c r="D457" s="832" t="s">
        <v>5145</v>
      </c>
      <c r="E457" s="832" t="s">
        <v>5146</v>
      </c>
      <c r="F457" s="849">
        <v>9.6000000000000014</v>
      </c>
      <c r="G457" s="849">
        <v>6645.8099999999995</v>
      </c>
      <c r="H457" s="849">
        <v>1.6842231976319844</v>
      </c>
      <c r="I457" s="849">
        <v>692.2718749999998</v>
      </c>
      <c r="J457" s="849">
        <v>5.7</v>
      </c>
      <c r="K457" s="849">
        <v>3945.92</v>
      </c>
      <c r="L457" s="849">
        <v>1</v>
      </c>
      <c r="M457" s="849">
        <v>692.26666666666665</v>
      </c>
      <c r="N457" s="849"/>
      <c r="O457" s="849"/>
      <c r="P457" s="837"/>
      <c r="Q457" s="850"/>
    </row>
    <row r="458" spans="1:17" ht="14.4" customHeight="1" x14ac:dyDescent="0.3">
      <c r="A458" s="831" t="s">
        <v>574</v>
      </c>
      <c r="B458" s="832" t="s">
        <v>5838</v>
      </c>
      <c r="C458" s="832" t="s">
        <v>4951</v>
      </c>
      <c r="D458" s="832" t="s">
        <v>5147</v>
      </c>
      <c r="E458" s="832" t="s">
        <v>1754</v>
      </c>
      <c r="F458" s="849">
        <v>6</v>
      </c>
      <c r="G458" s="849">
        <v>72080.399999999994</v>
      </c>
      <c r="H458" s="849">
        <v>0.83333333333333326</v>
      </c>
      <c r="I458" s="849">
        <v>12013.4</v>
      </c>
      <c r="J458" s="849">
        <v>7.2</v>
      </c>
      <c r="K458" s="849">
        <v>86496.48</v>
      </c>
      <c r="L458" s="849">
        <v>1</v>
      </c>
      <c r="M458" s="849">
        <v>12013.4</v>
      </c>
      <c r="N458" s="849">
        <v>5.1999999999999993</v>
      </c>
      <c r="O458" s="849">
        <v>15978.029999999999</v>
      </c>
      <c r="P458" s="837">
        <v>0.18472462694435657</v>
      </c>
      <c r="Q458" s="850">
        <v>3072.6980769230772</v>
      </c>
    </row>
    <row r="459" spans="1:17" ht="14.4" customHeight="1" x14ac:dyDescent="0.3">
      <c r="A459" s="831" t="s">
        <v>574</v>
      </c>
      <c r="B459" s="832" t="s">
        <v>5838</v>
      </c>
      <c r="C459" s="832" t="s">
        <v>4951</v>
      </c>
      <c r="D459" s="832" t="s">
        <v>5839</v>
      </c>
      <c r="E459" s="832" t="s">
        <v>5840</v>
      </c>
      <c r="F459" s="849"/>
      <c r="G459" s="849"/>
      <c r="H459" s="849"/>
      <c r="I459" s="849"/>
      <c r="J459" s="849"/>
      <c r="K459" s="849"/>
      <c r="L459" s="849"/>
      <c r="M459" s="849"/>
      <c r="N459" s="849">
        <v>1</v>
      </c>
      <c r="O459" s="849">
        <v>2333.6999999999998</v>
      </c>
      <c r="P459" s="837"/>
      <c r="Q459" s="850">
        <v>2333.6999999999998</v>
      </c>
    </row>
    <row r="460" spans="1:17" ht="14.4" customHeight="1" x14ac:dyDescent="0.3">
      <c r="A460" s="831" t="s">
        <v>574</v>
      </c>
      <c r="B460" s="832" t="s">
        <v>5838</v>
      </c>
      <c r="C460" s="832" t="s">
        <v>4951</v>
      </c>
      <c r="D460" s="832" t="s">
        <v>5148</v>
      </c>
      <c r="E460" s="832" t="s">
        <v>5149</v>
      </c>
      <c r="F460" s="849">
        <v>17</v>
      </c>
      <c r="G460" s="849">
        <v>6572.2</v>
      </c>
      <c r="H460" s="849">
        <v>2.5373134328358207</v>
      </c>
      <c r="I460" s="849">
        <v>386.59999999999997</v>
      </c>
      <c r="J460" s="849">
        <v>6.6999999999999993</v>
      </c>
      <c r="K460" s="849">
        <v>2590.2200000000003</v>
      </c>
      <c r="L460" s="849">
        <v>1</v>
      </c>
      <c r="M460" s="849">
        <v>386.60000000000008</v>
      </c>
      <c r="N460" s="849"/>
      <c r="O460" s="849"/>
      <c r="P460" s="837"/>
      <c r="Q460" s="850"/>
    </row>
    <row r="461" spans="1:17" ht="14.4" customHeight="1" x14ac:dyDescent="0.3">
      <c r="A461" s="831" t="s">
        <v>574</v>
      </c>
      <c r="B461" s="832" t="s">
        <v>5838</v>
      </c>
      <c r="C461" s="832" t="s">
        <v>4951</v>
      </c>
      <c r="D461" s="832" t="s">
        <v>5150</v>
      </c>
      <c r="E461" s="832" t="s">
        <v>2756</v>
      </c>
      <c r="F461" s="849">
        <v>80</v>
      </c>
      <c r="G461" s="849">
        <v>3088.8</v>
      </c>
      <c r="H461" s="849">
        <v>8</v>
      </c>
      <c r="I461" s="849">
        <v>38.61</v>
      </c>
      <c r="J461" s="849">
        <v>10</v>
      </c>
      <c r="K461" s="849">
        <v>386.1</v>
      </c>
      <c r="L461" s="849">
        <v>1</v>
      </c>
      <c r="M461" s="849">
        <v>38.61</v>
      </c>
      <c r="N461" s="849"/>
      <c r="O461" s="849"/>
      <c r="P461" s="837"/>
      <c r="Q461" s="850"/>
    </row>
    <row r="462" spans="1:17" ht="14.4" customHeight="1" x14ac:dyDescent="0.3">
      <c r="A462" s="831" t="s">
        <v>574</v>
      </c>
      <c r="B462" s="832" t="s">
        <v>5838</v>
      </c>
      <c r="C462" s="832" t="s">
        <v>4951</v>
      </c>
      <c r="D462" s="832" t="s">
        <v>5151</v>
      </c>
      <c r="E462" s="832" t="s">
        <v>5152</v>
      </c>
      <c r="F462" s="849"/>
      <c r="G462" s="849"/>
      <c r="H462" s="849"/>
      <c r="I462" s="849"/>
      <c r="J462" s="849">
        <v>2.5</v>
      </c>
      <c r="K462" s="849">
        <v>1007.37</v>
      </c>
      <c r="L462" s="849">
        <v>1</v>
      </c>
      <c r="M462" s="849">
        <v>402.94799999999998</v>
      </c>
      <c r="N462" s="849"/>
      <c r="O462" s="849"/>
      <c r="P462" s="837"/>
      <c r="Q462" s="850"/>
    </row>
    <row r="463" spans="1:17" ht="14.4" customHeight="1" x14ac:dyDescent="0.3">
      <c r="A463" s="831" t="s">
        <v>574</v>
      </c>
      <c r="B463" s="832" t="s">
        <v>5838</v>
      </c>
      <c r="C463" s="832" t="s">
        <v>4951</v>
      </c>
      <c r="D463" s="832" t="s">
        <v>5153</v>
      </c>
      <c r="E463" s="832" t="s">
        <v>5154</v>
      </c>
      <c r="F463" s="849">
        <v>46</v>
      </c>
      <c r="G463" s="849">
        <v>1972.48</v>
      </c>
      <c r="H463" s="849">
        <v>0.50549450549450547</v>
      </c>
      <c r="I463" s="849">
        <v>42.88</v>
      </c>
      <c r="J463" s="849">
        <v>91</v>
      </c>
      <c r="K463" s="849">
        <v>3902.08</v>
      </c>
      <c r="L463" s="849">
        <v>1</v>
      </c>
      <c r="M463" s="849">
        <v>42.88</v>
      </c>
      <c r="N463" s="849"/>
      <c r="O463" s="849"/>
      <c r="P463" s="837"/>
      <c r="Q463" s="850"/>
    </row>
    <row r="464" spans="1:17" ht="14.4" customHeight="1" x14ac:dyDescent="0.3">
      <c r="A464" s="831" t="s">
        <v>574</v>
      </c>
      <c r="B464" s="832" t="s">
        <v>5838</v>
      </c>
      <c r="C464" s="832" t="s">
        <v>4951</v>
      </c>
      <c r="D464" s="832" t="s">
        <v>5155</v>
      </c>
      <c r="E464" s="832" t="s">
        <v>1060</v>
      </c>
      <c r="F464" s="849">
        <v>12</v>
      </c>
      <c r="G464" s="849">
        <v>926.64</v>
      </c>
      <c r="H464" s="849">
        <v>0.70588235294117641</v>
      </c>
      <c r="I464" s="849">
        <v>77.22</v>
      </c>
      <c r="J464" s="849">
        <v>17</v>
      </c>
      <c r="K464" s="849">
        <v>1312.74</v>
      </c>
      <c r="L464" s="849">
        <v>1</v>
      </c>
      <c r="M464" s="849">
        <v>77.22</v>
      </c>
      <c r="N464" s="849"/>
      <c r="O464" s="849"/>
      <c r="P464" s="837"/>
      <c r="Q464" s="850"/>
    </row>
    <row r="465" spans="1:17" ht="14.4" customHeight="1" x14ac:dyDescent="0.3">
      <c r="A465" s="831" t="s">
        <v>574</v>
      </c>
      <c r="B465" s="832" t="s">
        <v>5838</v>
      </c>
      <c r="C465" s="832" t="s">
        <v>4951</v>
      </c>
      <c r="D465" s="832" t="s">
        <v>5156</v>
      </c>
      <c r="E465" s="832" t="s">
        <v>5157</v>
      </c>
      <c r="F465" s="849">
        <v>103.6</v>
      </c>
      <c r="G465" s="849">
        <v>28149.97</v>
      </c>
      <c r="H465" s="849">
        <v>1.0277766520295053</v>
      </c>
      <c r="I465" s="849">
        <v>271.71785714285716</v>
      </c>
      <c r="J465" s="849">
        <v>100.79999999999998</v>
      </c>
      <c r="K465" s="849">
        <v>27389.189999999995</v>
      </c>
      <c r="L465" s="849">
        <v>1</v>
      </c>
      <c r="M465" s="849">
        <v>271.71815476190477</v>
      </c>
      <c r="N465" s="849">
        <v>79.999999999999986</v>
      </c>
      <c r="O465" s="849">
        <v>14528.550000000001</v>
      </c>
      <c r="P465" s="837">
        <v>0.53044832651129892</v>
      </c>
      <c r="Q465" s="850">
        <v>181.60687500000006</v>
      </c>
    </row>
    <row r="466" spans="1:17" ht="14.4" customHeight="1" x14ac:dyDescent="0.3">
      <c r="A466" s="831" t="s">
        <v>574</v>
      </c>
      <c r="B466" s="832" t="s">
        <v>5838</v>
      </c>
      <c r="C466" s="832" t="s">
        <v>4951</v>
      </c>
      <c r="D466" s="832" t="s">
        <v>5160</v>
      </c>
      <c r="E466" s="832" t="s">
        <v>5159</v>
      </c>
      <c r="F466" s="849">
        <v>39</v>
      </c>
      <c r="G466" s="849">
        <v>5127.72</v>
      </c>
      <c r="H466" s="849"/>
      <c r="I466" s="849">
        <v>131.48000000000002</v>
      </c>
      <c r="J466" s="849"/>
      <c r="K466" s="849"/>
      <c r="L466" s="849"/>
      <c r="M466" s="849"/>
      <c r="N466" s="849">
        <v>8</v>
      </c>
      <c r="O466" s="849">
        <v>1051.8399999999999</v>
      </c>
      <c r="P466" s="837"/>
      <c r="Q466" s="850">
        <v>131.47999999999999</v>
      </c>
    </row>
    <row r="467" spans="1:17" ht="14.4" customHeight="1" x14ac:dyDescent="0.3">
      <c r="A467" s="831" t="s">
        <v>574</v>
      </c>
      <c r="B467" s="832" t="s">
        <v>5838</v>
      </c>
      <c r="C467" s="832" t="s">
        <v>4951</v>
      </c>
      <c r="D467" s="832" t="s">
        <v>5165</v>
      </c>
      <c r="E467" s="832" t="s">
        <v>5166</v>
      </c>
      <c r="F467" s="849">
        <v>13.4</v>
      </c>
      <c r="G467" s="849">
        <v>43734.109999999993</v>
      </c>
      <c r="H467" s="849">
        <v>1.4408605870238529</v>
      </c>
      <c r="I467" s="849">
        <v>3263.7395522388056</v>
      </c>
      <c r="J467" s="849">
        <v>9.2999999999999989</v>
      </c>
      <c r="K467" s="849">
        <v>30352.77</v>
      </c>
      <c r="L467" s="849">
        <v>1</v>
      </c>
      <c r="M467" s="849">
        <v>3263.7387096774196</v>
      </c>
      <c r="N467" s="849"/>
      <c r="O467" s="849"/>
      <c r="P467" s="837"/>
      <c r="Q467" s="850"/>
    </row>
    <row r="468" spans="1:17" ht="14.4" customHeight="1" x14ac:dyDescent="0.3">
      <c r="A468" s="831" t="s">
        <v>574</v>
      </c>
      <c r="B468" s="832" t="s">
        <v>5838</v>
      </c>
      <c r="C468" s="832" t="s">
        <v>4951</v>
      </c>
      <c r="D468" s="832" t="s">
        <v>5167</v>
      </c>
      <c r="E468" s="832" t="s">
        <v>1411</v>
      </c>
      <c r="F468" s="849">
        <v>28</v>
      </c>
      <c r="G468" s="849">
        <v>119075.32</v>
      </c>
      <c r="H468" s="849"/>
      <c r="I468" s="849">
        <v>4252.6900000000005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" customHeight="1" x14ac:dyDescent="0.3">
      <c r="A469" s="831" t="s">
        <v>574</v>
      </c>
      <c r="B469" s="832" t="s">
        <v>5838</v>
      </c>
      <c r="C469" s="832" t="s">
        <v>4951</v>
      </c>
      <c r="D469" s="832" t="s">
        <v>5168</v>
      </c>
      <c r="E469" s="832" t="s">
        <v>1411</v>
      </c>
      <c r="F469" s="849">
        <v>20</v>
      </c>
      <c r="G469" s="849">
        <v>170107.8</v>
      </c>
      <c r="H469" s="849"/>
      <c r="I469" s="849">
        <v>8505.39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574</v>
      </c>
      <c r="B470" s="832" t="s">
        <v>5838</v>
      </c>
      <c r="C470" s="832" t="s">
        <v>4951</v>
      </c>
      <c r="D470" s="832" t="s">
        <v>5169</v>
      </c>
      <c r="E470" s="832" t="s">
        <v>5170</v>
      </c>
      <c r="F470" s="849">
        <v>5</v>
      </c>
      <c r="G470" s="849">
        <v>1096</v>
      </c>
      <c r="H470" s="849">
        <v>1.6666666666666665</v>
      </c>
      <c r="I470" s="849">
        <v>219.2</v>
      </c>
      <c r="J470" s="849">
        <v>3</v>
      </c>
      <c r="K470" s="849">
        <v>657.6</v>
      </c>
      <c r="L470" s="849">
        <v>1</v>
      </c>
      <c r="M470" s="849">
        <v>219.20000000000002</v>
      </c>
      <c r="N470" s="849"/>
      <c r="O470" s="849"/>
      <c r="P470" s="837"/>
      <c r="Q470" s="850"/>
    </row>
    <row r="471" spans="1:17" ht="14.4" customHeight="1" x14ac:dyDescent="0.3">
      <c r="A471" s="831" t="s">
        <v>574</v>
      </c>
      <c r="B471" s="832" t="s">
        <v>5838</v>
      </c>
      <c r="C471" s="832" t="s">
        <v>4951</v>
      </c>
      <c r="D471" s="832" t="s">
        <v>5171</v>
      </c>
      <c r="E471" s="832" t="s">
        <v>1014</v>
      </c>
      <c r="F471" s="849">
        <v>8.8000000000000007</v>
      </c>
      <c r="G471" s="849">
        <v>3776.96</v>
      </c>
      <c r="H471" s="849">
        <v>1.1733333333333333</v>
      </c>
      <c r="I471" s="849">
        <v>429.2</v>
      </c>
      <c r="J471" s="849">
        <v>7.5</v>
      </c>
      <c r="K471" s="849">
        <v>3219</v>
      </c>
      <c r="L471" s="849">
        <v>1</v>
      </c>
      <c r="M471" s="849">
        <v>429.2</v>
      </c>
      <c r="N471" s="849">
        <v>5.7000000000000011</v>
      </c>
      <c r="O471" s="849">
        <v>1826.96</v>
      </c>
      <c r="P471" s="837">
        <v>0.56755514134824481</v>
      </c>
      <c r="Q471" s="850">
        <v>320.51929824561398</v>
      </c>
    </row>
    <row r="472" spans="1:17" ht="14.4" customHeight="1" x14ac:dyDescent="0.3">
      <c r="A472" s="831" t="s">
        <v>574</v>
      </c>
      <c r="B472" s="832" t="s">
        <v>5838</v>
      </c>
      <c r="C472" s="832" t="s">
        <v>4951</v>
      </c>
      <c r="D472" s="832" t="s">
        <v>5172</v>
      </c>
      <c r="E472" s="832" t="s">
        <v>5173</v>
      </c>
      <c r="F472" s="849">
        <v>8</v>
      </c>
      <c r="G472" s="849">
        <v>526</v>
      </c>
      <c r="H472" s="849"/>
      <c r="I472" s="849">
        <v>65.75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574</v>
      </c>
      <c r="B473" s="832" t="s">
        <v>5838</v>
      </c>
      <c r="C473" s="832" t="s">
        <v>4951</v>
      </c>
      <c r="D473" s="832" t="s">
        <v>5174</v>
      </c>
      <c r="E473" s="832" t="s">
        <v>5175</v>
      </c>
      <c r="F473" s="849">
        <v>20.099999999999998</v>
      </c>
      <c r="G473" s="849">
        <v>1583.8899999999999</v>
      </c>
      <c r="H473" s="849">
        <v>1.3490018056076039</v>
      </c>
      <c r="I473" s="849">
        <v>78.800497512437815</v>
      </c>
      <c r="J473" s="849">
        <v>14.9</v>
      </c>
      <c r="K473" s="849">
        <v>1174.1200000000001</v>
      </c>
      <c r="L473" s="849">
        <v>1</v>
      </c>
      <c r="M473" s="849">
        <v>78.800000000000011</v>
      </c>
      <c r="N473" s="849">
        <v>0.9</v>
      </c>
      <c r="O473" s="849">
        <v>52.83</v>
      </c>
      <c r="P473" s="837">
        <v>4.4995400810820013E-2</v>
      </c>
      <c r="Q473" s="850">
        <v>58.699999999999996</v>
      </c>
    </row>
    <row r="474" spans="1:17" ht="14.4" customHeight="1" x14ac:dyDescent="0.3">
      <c r="A474" s="831" t="s">
        <v>574</v>
      </c>
      <c r="B474" s="832" t="s">
        <v>5838</v>
      </c>
      <c r="C474" s="832" t="s">
        <v>4951</v>
      </c>
      <c r="D474" s="832" t="s">
        <v>5176</v>
      </c>
      <c r="E474" s="832" t="s">
        <v>5177</v>
      </c>
      <c r="F474" s="849">
        <v>171.3</v>
      </c>
      <c r="G474" s="849">
        <v>9380.86</v>
      </c>
      <c r="H474" s="849">
        <v>0.65609045105230623</v>
      </c>
      <c r="I474" s="849">
        <v>54.762755399883247</v>
      </c>
      <c r="J474" s="849">
        <v>324</v>
      </c>
      <c r="K474" s="849">
        <v>14298.119999999999</v>
      </c>
      <c r="L474" s="849">
        <v>1</v>
      </c>
      <c r="M474" s="849">
        <v>44.129999999999995</v>
      </c>
      <c r="N474" s="849"/>
      <c r="O474" s="849"/>
      <c r="P474" s="837"/>
      <c r="Q474" s="850"/>
    </row>
    <row r="475" spans="1:17" ht="14.4" customHeight="1" x14ac:dyDescent="0.3">
      <c r="A475" s="831" t="s">
        <v>574</v>
      </c>
      <c r="B475" s="832" t="s">
        <v>5838</v>
      </c>
      <c r="C475" s="832" t="s">
        <v>4951</v>
      </c>
      <c r="D475" s="832" t="s">
        <v>5180</v>
      </c>
      <c r="E475" s="832" t="s">
        <v>5181</v>
      </c>
      <c r="F475" s="849"/>
      <c r="G475" s="849"/>
      <c r="H475" s="849"/>
      <c r="I475" s="849"/>
      <c r="J475" s="849"/>
      <c r="K475" s="849"/>
      <c r="L475" s="849"/>
      <c r="M475" s="849"/>
      <c r="N475" s="849">
        <v>2.6</v>
      </c>
      <c r="O475" s="849">
        <v>1757.15</v>
      </c>
      <c r="P475" s="837"/>
      <c r="Q475" s="850">
        <v>675.82692307692309</v>
      </c>
    </row>
    <row r="476" spans="1:17" ht="14.4" customHeight="1" x14ac:dyDescent="0.3">
      <c r="A476" s="831" t="s">
        <v>574</v>
      </c>
      <c r="B476" s="832" t="s">
        <v>5838</v>
      </c>
      <c r="C476" s="832" t="s">
        <v>4951</v>
      </c>
      <c r="D476" s="832" t="s">
        <v>5185</v>
      </c>
      <c r="E476" s="832" t="s">
        <v>5186</v>
      </c>
      <c r="F476" s="849">
        <v>4</v>
      </c>
      <c r="G476" s="849">
        <v>2399.3200000000002</v>
      </c>
      <c r="H476" s="849"/>
      <c r="I476" s="849">
        <v>599.83000000000004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574</v>
      </c>
      <c r="B477" s="832" t="s">
        <v>5838</v>
      </c>
      <c r="C477" s="832" t="s">
        <v>4951</v>
      </c>
      <c r="D477" s="832" t="s">
        <v>5187</v>
      </c>
      <c r="E477" s="832" t="s">
        <v>5186</v>
      </c>
      <c r="F477" s="849">
        <v>0.2</v>
      </c>
      <c r="G477" s="849">
        <v>159.94</v>
      </c>
      <c r="H477" s="849"/>
      <c r="I477" s="849">
        <v>799.69999999999993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574</v>
      </c>
      <c r="B478" s="832" t="s">
        <v>5838</v>
      </c>
      <c r="C478" s="832" t="s">
        <v>4951</v>
      </c>
      <c r="D478" s="832" t="s">
        <v>5188</v>
      </c>
      <c r="E478" s="832" t="s">
        <v>5189</v>
      </c>
      <c r="F478" s="849">
        <v>28</v>
      </c>
      <c r="G478" s="849">
        <v>2589.7199999999998</v>
      </c>
      <c r="H478" s="849">
        <v>2</v>
      </c>
      <c r="I478" s="849">
        <v>92.49</v>
      </c>
      <c r="J478" s="849">
        <v>14</v>
      </c>
      <c r="K478" s="849">
        <v>1294.8599999999999</v>
      </c>
      <c r="L478" s="849">
        <v>1</v>
      </c>
      <c r="M478" s="849">
        <v>92.49</v>
      </c>
      <c r="N478" s="849"/>
      <c r="O478" s="849"/>
      <c r="P478" s="837"/>
      <c r="Q478" s="850"/>
    </row>
    <row r="479" spans="1:17" ht="14.4" customHeight="1" x14ac:dyDescent="0.3">
      <c r="A479" s="831" t="s">
        <v>574</v>
      </c>
      <c r="B479" s="832" t="s">
        <v>5838</v>
      </c>
      <c r="C479" s="832" t="s">
        <v>4951</v>
      </c>
      <c r="D479" s="832" t="s">
        <v>5190</v>
      </c>
      <c r="E479" s="832" t="s">
        <v>1251</v>
      </c>
      <c r="F479" s="849">
        <v>18</v>
      </c>
      <c r="G479" s="849">
        <v>23171.040000000001</v>
      </c>
      <c r="H479" s="849">
        <v>9.0013285784210897</v>
      </c>
      <c r="I479" s="849">
        <v>1287.28</v>
      </c>
      <c r="J479" s="849">
        <v>2</v>
      </c>
      <c r="K479" s="849">
        <v>2574.1799999999998</v>
      </c>
      <c r="L479" s="849">
        <v>1</v>
      </c>
      <c r="M479" s="849">
        <v>1287.0899999999999</v>
      </c>
      <c r="N479" s="849">
        <v>4</v>
      </c>
      <c r="O479" s="849">
        <v>5149.4399999999996</v>
      </c>
      <c r="P479" s="837">
        <v>2.000419551080344</v>
      </c>
      <c r="Q479" s="850">
        <v>1287.3599999999999</v>
      </c>
    </row>
    <row r="480" spans="1:17" ht="14.4" customHeight="1" x14ac:dyDescent="0.3">
      <c r="A480" s="831" t="s">
        <v>574</v>
      </c>
      <c r="B480" s="832" t="s">
        <v>5838</v>
      </c>
      <c r="C480" s="832" t="s">
        <v>4951</v>
      </c>
      <c r="D480" s="832" t="s">
        <v>5191</v>
      </c>
      <c r="E480" s="832" t="s">
        <v>5192</v>
      </c>
      <c r="F480" s="849">
        <v>1.5</v>
      </c>
      <c r="G480" s="849">
        <v>2369.5500000000002</v>
      </c>
      <c r="H480" s="849">
        <v>1.8750000000000002</v>
      </c>
      <c r="I480" s="849">
        <v>1579.7</v>
      </c>
      <c r="J480" s="849">
        <v>0.8</v>
      </c>
      <c r="K480" s="849">
        <v>1263.76</v>
      </c>
      <c r="L480" s="849">
        <v>1</v>
      </c>
      <c r="M480" s="849">
        <v>1579.6999999999998</v>
      </c>
      <c r="N480" s="849"/>
      <c r="O480" s="849"/>
      <c r="P480" s="837"/>
      <c r="Q480" s="850"/>
    </row>
    <row r="481" spans="1:17" ht="14.4" customHeight="1" x14ac:dyDescent="0.3">
      <c r="A481" s="831" t="s">
        <v>574</v>
      </c>
      <c r="B481" s="832" t="s">
        <v>5838</v>
      </c>
      <c r="C481" s="832" t="s">
        <v>4951</v>
      </c>
      <c r="D481" s="832" t="s">
        <v>5193</v>
      </c>
      <c r="E481" s="832" t="s">
        <v>1267</v>
      </c>
      <c r="F481" s="849">
        <v>11.5</v>
      </c>
      <c r="G481" s="849">
        <v>18766.52</v>
      </c>
      <c r="H481" s="849"/>
      <c r="I481" s="849">
        <v>1631.871304347826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574</v>
      </c>
      <c r="B482" s="832" t="s">
        <v>5838</v>
      </c>
      <c r="C482" s="832" t="s">
        <v>4951</v>
      </c>
      <c r="D482" s="832" t="s">
        <v>5200</v>
      </c>
      <c r="E482" s="832" t="s">
        <v>5199</v>
      </c>
      <c r="F482" s="849">
        <v>3.8</v>
      </c>
      <c r="G482" s="849">
        <v>2934.19</v>
      </c>
      <c r="H482" s="849">
        <v>1.407420376055257</v>
      </c>
      <c r="I482" s="849">
        <v>772.15526315789475</v>
      </c>
      <c r="J482" s="849">
        <v>2.6999999999999997</v>
      </c>
      <c r="K482" s="849">
        <v>2084.8000000000002</v>
      </c>
      <c r="L482" s="849">
        <v>1</v>
      </c>
      <c r="M482" s="849">
        <v>772.14814814814827</v>
      </c>
      <c r="N482" s="849">
        <v>1.6</v>
      </c>
      <c r="O482" s="849">
        <v>475.39</v>
      </c>
      <c r="P482" s="837">
        <v>0.22802666922486567</v>
      </c>
      <c r="Q482" s="850">
        <v>297.11874999999998</v>
      </c>
    </row>
    <row r="483" spans="1:17" ht="14.4" customHeight="1" x14ac:dyDescent="0.3">
      <c r="A483" s="831" t="s">
        <v>574</v>
      </c>
      <c r="B483" s="832" t="s">
        <v>5838</v>
      </c>
      <c r="C483" s="832" t="s">
        <v>4951</v>
      </c>
      <c r="D483" s="832" t="s">
        <v>5201</v>
      </c>
      <c r="E483" s="832" t="s">
        <v>5202</v>
      </c>
      <c r="F483" s="849">
        <v>3</v>
      </c>
      <c r="G483" s="849">
        <v>2456.34</v>
      </c>
      <c r="H483" s="849"/>
      <c r="I483" s="849">
        <v>818.78000000000009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574</v>
      </c>
      <c r="B484" s="832" t="s">
        <v>5838</v>
      </c>
      <c r="C484" s="832" t="s">
        <v>4951</v>
      </c>
      <c r="D484" s="832" t="s">
        <v>5203</v>
      </c>
      <c r="E484" s="832" t="s">
        <v>1797</v>
      </c>
      <c r="F484" s="849"/>
      <c r="G484" s="849"/>
      <c r="H484" s="849"/>
      <c r="I484" s="849"/>
      <c r="J484" s="849"/>
      <c r="K484" s="849"/>
      <c r="L484" s="849"/>
      <c r="M484" s="849"/>
      <c r="N484" s="849">
        <v>2.9000000000000004</v>
      </c>
      <c r="O484" s="849">
        <v>430.65000000000003</v>
      </c>
      <c r="P484" s="837"/>
      <c r="Q484" s="850">
        <v>148.5</v>
      </c>
    </row>
    <row r="485" spans="1:17" ht="14.4" customHeight="1" x14ac:dyDescent="0.3">
      <c r="A485" s="831" t="s">
        <v>574</v>
      </c>
      <c r="B485" s="832" t="s">
        <v>5838</v>
      </c>
      <c r="C485" s="832" t="s">
        <v>4951</v>
      </c>
      <c r="D485" s="832" t="s">
        <v>5204</v>
      </c>
      <c r="E485" s="832" t="s">
        <v>1787</v>
      </c>
      <c r="F485" s="849">
        <v>10</v>
      </c>
      <c r="G485" s="849">
        <v>2192</v>
      </c>
      <c r="H485" s="849"/>
      <c r="I485" s="849">
        <v>219.2</v>
      </c>
      <c r="J485" s="849"/>
      <c r="K485" s="849"/>
      <c r="L485" s="849"/>
      <c r="M485" s="849"/>
      <c r="N485" s="849">
        <v>18</v>
      </c>
      <c r="O485" s="849">
        <v>951.84</v>
      </c>
      <c r="P485" s="837"/>
      <c r="Q485" s="850">
        <v>52.88</v>
      </c>
    </row>
    <row r="486" spans="1:17" ht="14.4" customHeight="1" x14ac:dyDescent="0.3">
      <c r="A486" s="831" t="s">
        <v>574</v>
      </c>
      <c r="B486" s="832" t="s">
        <v>5838</v>
      </c>
      <c r="C486" s="832" t="s">
        <v>4951</v>
      </c>
      <c r="D486" s="832" t="s">
        <v>5205</v>
      </c>
      <c r="E486" s="832" t="s">
        <v>5206</v>
      </c>
      <c r="F486" s="849">
        <v>7</v>
      </c>
      <c r="G486" s="849">
        <v>72306.430000000008</v>
      </c>
      <c r="H486" s="849"/>
      <c r="I486" s="849">
        <v>10329.490000000002</v>
      </c>
      <c r="J486" s="849"/>
      <c r="K486" s="849"/>
      <c r="L486" s="849"/>
      <c r="M486" s="849"/>
      <c r="N486" s="849">
        <v>3.5</v>
      </c>
      <c r="O486" s="849">
        <v>12705</v>
      </c>
      <c r="P486" s="837"/>
      <c r="Q486" s="850">
        <v>3630</v>
      </c>
    </row>
    <row r="487" spans="1:17" ht="14.4" customHeight="1" x14ac:dyDescent="0.3">
      <c r="A487" s="831" t="s">
        <v>574</v>
      </c>
      <c r="B487" s="832" t="s">
        <v>5838</v>
      </c>
      <c r="C487" s="832" t="s">
        <v>4951</v>
      </c>
      <c r="D487" s="832" t="s">
        <v>5209</v>
      </c>
      <c r="E487" s="832" t="s">
        <v>5210</v>
      </c>
      <c r="F487" s="849">
        <v>20.900000000000002</v>
      </c>
      <c r="G487" s="849">
        <v>51498.68</v>
      </c>
      <c r="H487" s="849">
        <v>0.59885535458436701</v>
      </c>
      <c r="I487" s="849">
        <v>2464.0516746411481</v>
      </c>
      <c r="J487" s="849">
        <v>37</v>
      </c>
      <c r="K487" s="849">
        <v>85995.189999999988</v>
      </c>
      <c r="L487" s="849">
        <v>1</v>
      </c>
      <c r="M487" s="849">
        <v>2324.194324324324</v>
      </c>
      <c r="N487" s="849"/>
      <c r="O487" s="849"/>
      <c r="P487" s="837"/>
      <c r="Q487" s="850"/>
    </row>
    <row r="488" spans="1:17" ht="14.4" customHeight="1" x14ac:dyDescent="0.3">
      <c r="A488" s="831" t="s">
        <v>574</v>
      </c>
      <c r="B488" s="832" t="s">
        <v>5838</v>
      </c>
      <c r="C488" s="832" t="s">
        <v>4951</v>
      </c>
      <c r="D488" s="832" t="s">
        <v>5841</v>
      </c>
      <c r="E488" s="832" t="s">
        <v>1910</v>
      </c>
      <c r="F488" s="849"/>
      <c r="G488" s="849"/>
      <c r="H488" s="849"/>
      <c r="I488" s="849"/>
      <c r="J488" s="849">
        <v>13</v>
      </c>
      <c r="K488" s="849">
        <v>854.75</v>
      </c>
      <c r="L488" s="849">
        <v>1</v>
      </c>
      <c r="M488" s="849">
        <v>65.75</v>
      </c>
      <c r="N488" s="849"/>
      <c r="O488" s="849"/>
      <c r="P488" s="837"/>
      <c r="Q488" s="850"/>
    </row>
    <row r="489" spans="1:17" ht="14.4" customHeight="1" x14ac:dyDescent="0.3">
      <c r="A489" s="831" t="s">
        <v>574</v>
      </c>
      <c r="B489" s="832" t="s">
        <v>5838</v>
      </c>
      <c r="C489" s="832" t="s">
        <v>4951</v>
      </c>
      <c r="D489" s="832" t="s">
        <v>5211</v>
      </c>
      <c r="E489" s="832" t="s">
        <v>1764</v>
      </c>
      <c r="F489" s="849"/>
      <c r="G489" s="849"/>
      <c r="H489" s="849"/>
      <c r="I489" s="849"/>
      <c r="J489" s="849"/>
      <c r="K489" s="849"/>
      <c r="L489" s="849"/>
      <c r="M489" s="849"/>
      <c r="N489" s="849">
        <v>26.5</v>
      </c>
      <c r="O489" s="849">
        <v>12155.55</v>
      </c>
      <c r="P489" s="837"/>
      <c r="Q489" s="850">
        <v>458.7</v>
      </c>
    </row>
    <row r="490" spans="1:17" ht="14.4" customHeight="1" x14ac:dyDescent="0.3">
      <c r="A490" s="831" t="s">
        <v>574</v>
      </c>
      <c r="B490" s="832" t="s">
        <v>5838</v>
      </c>
      <c r="C490" s="832" t="s">
        <v>4951</v>
      </c>
      <c r="D490" s="832" t="s">
        <v>5213</v>
      </c>
      <c r="E490" s="832" t="s">
        <v>1770</v>
      </c>
      <c r="F490" s="849"/>
      <c r="G490" s="849"/>
      <c r="H490" s="849"/>
      <c r="I490" s="849"/>
      <c r="J490" s="849"/>
      <c r="K490" s="849"/>
      <c r="L490" s="849"/>
      <c r="M490" s="849"/>
      <c r="N490" s="849">
        <v>1.8</v>
      </c>
      <c r="O490" s="849">
        <v>2009.7</v>
      </c>
      <c r="P490" s="837"/>
      <c r="Q490" s="850">
        <v>1116.5</v>
      </c>
    </row>
    <row r="491" spans="1:17" ht="14.4" customHeight="1" x14ac:dyDescent="0.3">
      <c r="A491" s="831" t="s">
        <v>574</v>
      </c>
      <c r="B491" s="832" t="s">
        <v>5838</v>
      </c>
      <c r="C491" s="832" t="s">
        <v>4951</v>
      </c>
      <c r="D491" s="832" t="s">
        <v>5214</v>
      </c>
      <c r="E491" s="832" t="s">
        <v>1776</v>
      </c>
      <c r="F491" s="849"/>
      <c r="G491" s="849"/>
      <c r="H491" s="849"/>
      <c r="I491" s="849"/>
      <c r="J491" s="849"/>
      <c r="K491" s="849"/>
      <c r="L491" s="849"/>
      <c r="M491" s="849"/>
      <c r="N491" s="849">
        <v>5.2</v>
      </c>
      <c r="O491" s="849">
        <v>800.8</v>
      </c>
      <c r="P491" s="837"/>
      <c r="Q491" s="850">
        <v>154</v>
      </c>
    </row>
    <row r="492" spans="1:17" ht="14.4" customHeight="1" x14ac:dyDescent="0.3">
      <c r="A492" s="831" t="s">
        <v>574</v>
      </c>
      <c r="B492" s="832" t="s">
        <v>5838</v>
      </c>
      <c r="C492" s="832" t="s">
        <v>4951</v>
      </c>
      <c r="D492" s="832" t="s">
        <v>5216</v>
      </c>
      <c r="E492" s="832" t="s">
        <v>1787</v>
      </c>
      <c r="F492" s="849">
        <v>5</v>
      </c>
      <c r="G492" s="849">
        <v>753.65</v>
      </c>
      <c r="H492" s="849"/>
      <c r="I492" s="849">
        <v>150.72999999999999</v>
      </c>
      <c r="J492" s="849"/>
      <c r="K492" s="849"/>
      <c r="L492" s="849"/>
      <c r="M492" s="849"/>
      <c r="N492" s="849">
        <v>2.5</v>
      </c>
      <c r="O492" s="849">
        <v>83.5</v>
      </c>
      <c r="P492" s="837"/>
      <c r="Q492" s="850">
        <v>33.4</v>
      </c>
    </row>
    <row r="493" spans="1:17" ht="14.4" customHeight="1" x14ac:dyDescent="0.3">
      <c r="A493" s="831" t="s">
        <v>574</v>
      </c>
      <c r="B493" s="832" t="s">
        <v>5838</v>
      </c>
      <c r="C493" s="832" t="s">
        <v>4951</v>
      </c>
      <c r="D493" s="832" t="s">
        <v>5217</v>
      </c>
      <c r="E493" s="832" t="s">
        <v>5218</v>
      </c>
      <c r="F493" s="849"/>
      <c r="G493" s="849"/>
      <c r="H493" s="849"/>
      <c r="I493" s="849"/>
      <c r="J493" s="849">
        <v>6.4999999999999991</v>
      </c>
      <c r="K493" s="849">
        <v>2154.1</v>
      </c>
      <c r="L493" s="849">
        <v>1</v>
      </c>
      <c r="M493" s="849">
        <v>331.40000000000003</v>
      </c>
      <c r="N493" s="849">
        <v>14.8</v>
      </c>
      <c r="O493" s="849">
        <v>1969.5500000000002</v>
      </c>
      <c r="P493" s="837">
        <v>0.91432616870154604</v>
      </c>
      <c r="Q493" s="850">
        <v>133.07770270270271</v>
      </c>
    </row>
    <row r="494" spans="1:17" ht="14.4" customHeight="1" x14ac:dyDescent="0.3">
      <c r="A494" s="831" t="s">
        <v>574</v>
      </c>
      <c r="B494" s="832" t="s">
        <v>5838</v>
      </c>
      <c r="C494" s="832" t="s">
        <v>4951</v>
      </c>
      <c r="D494" s="832" t="s">
        <v>5221</v>
      </c>
      <c r="E494" s="832" t="s">
        <v>1066</v>
      </c>
      <c r="F494" s="849"/>
      <c r="G494" s="849"/>
      <c r="H494" s="849"/>
      <c r="I494" s="849"/>
      <c r="J494" s="849"/>
      <c r="K494" s="849"/>
      <c r="L494" s="849"/>
      <c r="M494" s="849"/>
      <c r="N494" s="849">
        <v>3</v>
      </c>
      <c r="O494" s="849">
        <v>484.59</v>
      </c>
      <c r="P494" s="837"/>
      <c r="Q494" s="850">
        <v>161.53</v>
      </c>
    </row>
    <row r="495" spans="1:17" ht="14.4" customHeight="1" x14ac:dyDescent="0.3">
      <c r="A495" s="831" t="s">
        <v>574</v>
      </c>
      <c r="B495" s="832" t="s">
        <v>5838</v>
      </c>
      <c r="C495" s="832" t="s">
        <v>4951</v>
      </c>
      <c r="D495" s="832" t="s">
        <v>5224</v>
      </c>
      <c r="E495" s="832" t="s">
        <v>1773</v>
      </c>
      <c r="F495" s="849"/>
      <c r="G495" s="849"/>
      <c r="H495" s="849"/>
      <c r="I495" s="849"/>
      <c r="J495" s="849"/>
      <c r="K495" s="849"/>
      <c r="L495" s="849"/>
      <c r="M495" s="849"/>
      <c r="N495" s="849">
        <v>0.8</v>
      </c>
      <c r="O495" s="849">
        <v>431.2</v>
      </c>
      <c r="P495" s="837"/>
      <c r="Q495" s="850">
        <v>539</v>
      </c>
    </row>
    <row r="496" spans="1:17" ht="14.4" customHeight="1" x14ac:dyDescent="0.3">
      <c r="A496" s="831" t="s">
        <v>574</v>
      </c>
      <c r="B496" s="832" t="s">
        <v>5838</v>
      </c>
      <c r="C496" s="832" t="s">
        <v>4951</v>
      </c>
      <c r="D496" s="832" t="s">
        <v>5225</v>
      </c>
      <c r="E496" s="832" t="s">
        <v>1773</v>
      </c>
      <c r="F496" s="849">
        <v>0.5</v>
      </c>
      <c r="G496" s="849">
        <v>1631.87</v>
      </c>
      <c r="H496" s="849">
        <v>0.20833349291520328</v>
      </c>
      <c r="I496" s="849">
        <v>3263.74</v>
      </c>
      <c r="J496" s="849">
        <v>2.4</v>
      </c>
      <c r="K496" s="849">
        <v>7832.97</v>
      </c>
      <c r="L496" s="849">
        <v>1</v>
      </c>
      <c r="M496" s="849">
        <v>3263.7375000000002</v>
      </c>
      <c r="N496" s="849">
        <v>6.8</v>
      </c>
      <c r="O496" s="849">
        <v>7762.5199999999995</v>
      </c>
      <c r="P496" s="837">
        <v>0.99100596580862677</v>
      </c>
      <c r="Q496" s="850">
        <v>1141.5470588235294</v>
      </c>
    </row>
    <row r="497" spans="1:17" ht="14.4" customHeight="1" x14ac:dyDescent="0.3">
      <c r="A497" s="831" t="s">
        <v>574</v>
      </c>
      <c r="B497" s="832" t="s">
        <v>5838</v>
      </c>
      <c r="C497" s="832" t="s">
        <v>4951</v>
      </c>
      <c r="D497" s="832" t="s">
        <v>5232</v>
      </c>
      <c r="E497" s="832" t="s">
        <v>1414</v>
      </c>
      <c r="F497" s="849"/>
      <c r="G497" s="849"/>
      <c r="H497" s="849"/>
      <c r="I497" s="849"/>
      <c r="J497" s="849"/>
      <c r="K497" s="849"/>
      <c r="L497" s="849"/>
      <c r="M497" s="849"/>
      <c r="N497" s="849">
        <v>7</v>
      </c>
      <c r="O497" s="849">
        <v>45247.72</v>
      </c>
      <c r="P497" s="837"/>
      <c r="Q497" s="850">
        <v>6463.96</v>
      </c>
    </row>
    <row r="498" spans="1:17" ht="14.4" customHeight="1" x14ac:dyDescent="0.3">
      <c r="A498" s="831" t="s">
        <v>574</v>
      </c>
      <c r="B498" s="832" t="s">
        <v>5838</v>
      </c>
      <c r="C498" s="832" t="s">
        <v>4951</v>
      </c>
      <c r="D498" s="832" t="s">
        <v>5233</v>
      </c>
      <c r="E498" s="832" t="s">
        <v>1005</v>
      </c>
      <c r="F498" s="849"/>
      <c r="G498" s="849"/>
      <c r="H498" s="849"/>
      <c r="I498" s="849"/>
      <c r="J498" s="849">
        <v>1</v>
      </c>
      <c r="K498" s="849">
        <v>8610.7999999999993</v>
      </c>
      <c r="L498" s="849">
        <v>1</v>
      </c>
      <c r="M498" s="849">
        <v>8610.7999999999993</v>
      </c>
      <c r="N498" s="849"/>
      <c r="O498" s="849"/>
      <c r="P498" s="837"/>
      <c r="Q498" s="850"/>
    </row>
    <row r="499" spans="1:17" ht="14.4" customHeight="1" x14ac:dyDescent="0.3">
      <c r="A499" s="831" t="s">
        <v>574</v>
      </c>
      <c r="B499" s="832" t="s">
        <v>5838</v>
      </c>
      <c r="C499" s="832" t="s">
        <v>4951</v>
      </c>
      <c r="D499" s="832" t="s">
        <v>5842</v>
      </c>
      <c r="E499" s="832" t="s">
        <v>5843</v>
      </c>
      <c r="F499" s="849"/>
      <c r="G499" s="849"/>
      <c r="H499" s="849"/>
      <c r="I499" s="849"/>
      <c r="J499" s="849">
        <v>6</v>
      </c>
      <c r="K499" s="849">
        <v>1263.42</v>
      </c>
      <c r="L499" s="849">
        <v>1</v>
      </c>
      <c r="M499" s="849">
        <v>210.57000000000002</v>
      </c>
      <c r="N499" s="849"/>
      <c r="O499" s="849"/>
      <c r="P499" s="837"/>
      <c r="Q499" s="850"/>
    </row>
    <row r="500" spans="1:17" ht="14.4" customHeight="1" x14ac:dyDescent="0.3">
      <c r="A500" s="831" t="s">
        <v>574</v>
      </c>
      <c r="B500" s="832" t="s">
        <v>5838</v>
      </c>
      <c r="C500" s="832" t="s">
        <v>4951</v>
      </c>
      <c r="D500" s="832" t="s">
        <v>5844</v>
      </c>
      <c r="E500" s="832" t="s">
        <v>1008</v>
      </c>
      <c r="F500" s="849"/>
      <c r="G500" s="849"/>
      <c r="H500" s="849"/>
      <c r="I500" s="849"/>
      <c r="J500" s="849"/>
      <c r="K500" s="849"/>
      <c r="L500" s="849"/>
      <c r="M500" s="849"/>
      <c r="N500" s="849">
        <v>1</v>
      </c>
      <c r="O500" s="849">
        <v>1971.42</v>
      </c>
      <c r="P500" s="837"/>
      <c r="Q500" s="850">
        <v>1971.42</v>
      </c>
    </row>
    <row r="501" spans="1:17" ht="14.4" customHeight="1" x14ac:dyDescent="0.3">
      <c r="A501" s="831" t="s">
        <v>574</v>
      </c>
      <c r="B501" s="832" t="s">
        <v>5838</v>
      </c>
      <c r="C501" s="832" t="s">
        <v>4951</v>
      </c>
      <c r="D501" s="832" t="s">
        <v>5235</v>
      </c>
      <c r="E501" s="832" t="s">
        <v>1011</v>
      </c>
      <c r="F501" s="849"/>
      <c r="G501" s="849"/>
      <c r="H501" s="849"/>
      <c r="I501" s="849"/>
      <c r="J501" s="849"/>
      <c r="K501" s="849"/>
      <c r="L501" s="849"/>
      <c r="M501" s="849"/>
      <c r="N501" s="849">
        <v>14</v>
      </c>
      <c r="O501" s="849">
        <v>18023.04</v>
      </c>
      <c r="P501" s="837"/>
      <c r="Q501" s="850">
        <v>1287.3600000000001</v>
      </c>
    </row>
    <row r="502" spans="1:17" ht="14.4" customHeight="1" x14ac:dyDescent="0.3">
      <c r="A502" s="831" t="s">
        <v>574</v>
      </c>
      <c r="B502" s="832" t="s">
        <v>5838</v>
      </c>
      <c r="C502" s="832" t="s">
        <v>5237</v>
      </c>
      <c r="D502" s="832" t="s">
        <v>5238</v>
      </c>
      <c r="E502" s="832" t="s">
        <v>5239</v>
      </c>
      <c r="F502" s="849"/>
      <c r="G502" s="849"/>
      <c r="H502" s="849"/>
      <c r="I502" s="849"/>
      <c r="J502" s="849">
        <v>1</v>
      </c>
      <c r="K502" s="849">
        <v>1370</v>
      </c>
      <c r="L502" s="849">
        <v>1</v>
      </c>
      <c r="M502" s="849">
        <v>1370</v>
      </c>
      <c r="N502" s="849"/>
      <c r="O502" s="849"/>
      <c r="P502" s="837"/>
      <c r="Q502" s="850"/>
    </row>
    <row r="503" spans="1:17" ht="14.4" customHeight="1" x14ac:dyDescent="0.3">
      <c r="A503" s="831" t="s">
        <v>574</v>
      </c>
      <c r="B503" s="832" t="s">
        <v>5838</v>
      </c>
      <c r="C503" s="832" t="s">
        <v>5237</v>
      </c>
      <c r="D503" s="832" t="s">
        <v>5240</v>
      </c>
      <c r="E503" s="832" t="s">
        <v>5241</v>
      </c>
      <c r="F503" s="849">
        <v>88</v>
      </c>
      <c r="G503" s="849">
        <v>184000</v>
      </c>
      <c r="H503" s="849">
        <v>0.96284667713239147</v>
      </c>
      <c r="I503" s="849">
        <v>2090.909090909091</v>
      </c>
      <c r="J503" s="849">
        <v>91</v>
      </c>
      <c r="K503" s="849">
        <v>191100</v>
      </c>
      <c r="L503" s="849">
        <v>1</v>
      </c>
      <c r="M503" s="849">
        <v>2100</v>
      </c>
      <c r="N503" s="849">
        <v>45</v>
      </c>
      <c r="O503" s="849">
        <v>98001</v>
      </c>
      <c r="P503" s="837">
        <v>0.51282574568288852</v>
      </c>
      <c r="Q503" s="850">
        <v>2177.8000000000002</v>
      </c>
    </row>
    <row r="504" spans="1:17" ht="14.4" customHeight="1" x14ac:dyDescent="0.3">
      <c r="A504" s="831" t="s">
        <v>574</v>
      </c>
      <c r="B504" s="832" t="s">
        <v>5838</v>
      </c>
      <c r="C504" s="832" t="s">
        <v>5237</v>
      </c>
      <c r="D504" s="832" t="s">
        <v>5242</v>
      </c>
      <c r="E504" s="832" t="s">
        <v>5243</v>
      </c>
      <c r="F504" s="849">
        <v>19</v>
      </c>
      <c r="G504" s="849">
        <v>49210</v>
      </c>
      <c r="H504" s="849">
        <v>0.42222222222222222</v>
      </c>
      <c r="I504" s="849">
        <v>2590</v>
      </c>
      <c r="J504" s="849">
        <v>45</v>
      </c>
      <c r="K504" s="849">
        <v>116550</v>
      </c>
      <c r="L504" s="849">
        <v>1</v>
      </c>
      <c r="M504" s="849">
        <v>2590</v>
      </c>
      <c r="N504" s="849">
        <v>56</v>
      </c>
      <c r="O504" s="849">
        <v>149083.20000000001</v>
      </c>
      <c r="P504" s="837">
        <v>1.2791351351351352</v>
      </c>
      <c r="Q504" s="850">
        <v>2662.2000000000003</v>
      </c>
    </row>
    <row r="505" spans="1:17" ht="14.4" customHeight="1" x14ac:dyDescent="0.3">
      <c r="A505" s="831" t="s">
        <v>574</v>
      </c>
      <c r="B505" s="832" t="s">
        <v>5838</v>
      </c>
      <c r="C505" s="832" t="s">
        <v>5237</v>
      </c>
      <c r="D505" s="832" t="s">
        <v>5246</v>
      </c>
      <c r="E505" s="832" t="s">
        <v>5247</v>
      </c>
      <c r="F505" s="849"/>
      <c r="G505" s="849"/>
      <c r="H505" s="849"/>
      <c r="I505" s="849"/>
      <c r="J505" s="849"/>
      <c r="K505" s="849"/>
      <c r="L505" s="849"/>
      <c r="M505" s="849"/>
      <c r="N505" s="849">
        <v>1</v>
      </c>
      <c r="O505" s="849">
        <v>8962.4</v>
      </c>
      <c r="P505" s="837"/>
      <c r="Q505" s="850">
        <v>8962.4</v>
      </c>
    </row>
    <row r="506" spans="1:17" ht="14.4" customHeight="1" x14ac:dyDescent="0.3">
      <c r="A506" s="831" t="s">
        <v>574</v>
      </c>
      <c r="B506" s="832" t="s">
        <v>5838</v>
      </c>
      <c r="C506" s="832" t="s">
        <v>5237</v>
      </c>
      <c r="D506" s="832" t="s">
        <v>5248</v>
      </c>
      <c r="E506" s="832" t="s">
        <v>5249</v>
      </c>
      <c r="F506" s="849">
        <v>3</v>
      </c>
      <c r="G506" s="849">
        <v>30390</v>
      </c>
      <c r="H506" s="849"/>
      <c r="I506" s="849">
        <v>10130</v>
      </c>
      <c r="J506" s="849"/>
      <c r="K506" s="849"/>
      <c r="L506" s="849"/>
      <c r="M506" s="849"/>
      <c r="N506" s="849">
        <v>3</v>
      </c>
      <c r="O506" s="849">
        <v>31033.95</v>
      </c>
      <c r="P506" s="837"/>
      <c r="Q506" s="850">
        <v>10344.65</v>
      </c>
    </row>
    <row r="507" spans="1:17" ht="14.4" customHeight="1" x14ac:dyDescent="0.3">
      <c r="A507" s="831" t="s">
        <v>574</v>
      </c>
      <c r="B507" s="832" t="s">
        <v>5838</v>
      </c>
      <c r="C507" s="832" t="s">
        <v>5237</v>
      </c>
      <c r="D507" s="832" t="s">
        <v>5250</v>
      </c>
      <c r="E507" s="832" t="s">
        <v>5251</v>
      </c>
      <c r="F507" s="849">
        <v>46</v>
      </c>
      <c r="G507" s="849">
        <v>36862</v>
      </c>
      <c r="H507" s="849">
        <v>0.75738648037805634</v>
      </c>
      <c r="I507" s="849">
        <v>801.3478260869565</v>
      </c>
      <c r="J507" s="849">
        <v>55</v>
      </c>
      <c r="K507" s="849">
        <v>48670</v>
      </c>
      <c r="L507" s="849">
        <v>1</v>
      </c>
      <c r="M507" s="849">
        <v>884.90909090909088</v>
      </c>
      <c r="N507" s="849">
        <v>38</v>
      </c>
      <c r="O507" s="849">
        <v>46525.3</v>
      </c>
      <c r="P507" s="837">
        <v>0.95593384014793514</v>
      </c>
      <c r="Q507" s="850">
        <v>1224.3500000000001</v>
      </c>
    </row>
    <row r="508" spans="1:17" ht="14.4" customHeight="1" x14ac:dyDescent="0.3">
      <c r="A508" s="831" t="s">
        <v>574</v>
      </c>
      <c r="B508" s="832" t="s">
        <v>5838</v>
      </c>
      <c r="C508" s="832" t="s">
        <v>5237</v>
      </c>
      <c r="D508" s="832" t="s">
        <v>5252</v>
      </c>
      <c r="E508" s="832" t="s">
        <v>5253</v>
      </c>
      <c r="F508" s="849">
        <v>10</v>
      </c>
      <c r="G508" s="849">
        <v>2450</v>
      </c>
      <c r="H508" s="849"/>
      <c r="I508" s="849">
        <v>245</v>
      </c>
      <c r="J508" s="849"/>
      <c r="K508" s="849"/>
      <c r="L508" s="849"/>
      <c r="M508" s="849"/>
      <c r="N508" s="849">
        <v>3</v>
      </c>
      <c r="O508" s="849">
        <v>749.88</v>
      </c>
      <c r="P508" s="837"/>
      <c r="Q508" s="850">
        <v>249.96</v>
      </c>
    </row>
    <row r="509" spans="1:17" ht="14.4" customHeight="1" x14ac:dyDescent="0.3">
      <c r="A509" s="831" t="s">
        <v>574</v>
      </c>
      <c r="B509" s="832" t="s">
        <v>5838</v>
      </c>
      <c r="C509" s="832" t="s">
        <v>4967</v>
      </c>
      <c r="D509" s="832" t="s">
        <v>5262</v>
      </c>
      <c r="E509" s="832" t="s">
        <v>5263</v>
      </c>
      <c r="F509" s="849">
        <v>1</v>
      </c>
      <c r="G509" s="849">
        <v>6559.4</v>
      </c>
      <c r="H509" s="849"/>
      <c r="I509" s="849">
        <v>6559.4</v>
      </c>
      <c r="J509" s="849"/>
      <c r="K509" s="849"/>
      <c r="L509" s="849"/>
      <c r="M509" s="849"/>
      <c r="N509" s="849">
        <v>2</v>
      </c>
      <c r="O509" s="849">
        <v>13118.8</v>
      </c>
      <c r="P509" s="837"/>
      <c r="Q509" s="850">
        <v>6559.4</v>
      </c>
    </row>
    <row r="510" spans="1:17" ht="14.4" customHeight="1" x14ac:dyDescent="0.3">
      <c r="A510" s="831" t="s">
        <v>574</v>
      </c>
      <c r="B510" s="832" t="s">
        <v>5838</v>
      </c>
      <c r="C510" s="832" t="s">
        <v>4967</v>
      </c>
      <c r="D510" s="832" t="s">
        <v>5281</v>
      </c>
      <c r="E510" s="832" t="s">
        <v>5282</v>
      </c>
      <c r="F510" s="849">
        <v>1</v>
      </c>
      <c r="G510" s="849">
        <v>1638.39</v>
      </c>
      <c r="H510" s="849"/>
      <c r="I510" s="849">
        <v>1638.39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574</v>
      </c>
      <c r="B511" s="832" t="s">
        <v>5838</v>
      </c>
      <c r="C511" s="832" t="s">
        <v>4967</v>
      </c>
      <c r="D511" s="832" t="s">
        <v>5293</v>
      </c>
      <c r="E511" s="832" t="s">
        <v>5294</v>
      </c>
      <c r="F511" s="849"/>
      <c r="G511" s="849"/>
      <c r="H511" s="849"/>
      <c r="I511" s="849"/>
      <c r="J511" s="849">
        <v>1</v>
      </c>
      <c r="K511" s="849">
        <v>4560</v>
      </c>
      <c r="L511" s="849">
        <v>1</v>
      </c>
      <c r="M511" s="849">
        <v>4560</v>
      </c>
      <c r="N511" s="849"/>
      <c r="O511" s="849"/>
      <c r="P511" s="837"/>
      <c r="Q511" s="850"/>
    </row>
    <row r="512" spans="1:17" ht="14.4" customHeight="1" x14ac:dyDescent="0.3">
      <c r="A512" s="831" t="s">
        <v>574</v>
      </c>
      <c r="B512" s="832" t="s">
        <v>5838</v>
      </c>
      <c r="C512" s="832" t="s">
        <v>4967</v>
      </c>
      <c r="D512" s="832" t="s">
        <v>5295</v>
      </c>
      <c r="E512" s="832" t="s">
        <v>5279</v>
      </c>
      <c r="F512" s="849"/>
      <c r="G512" s="849"/>
      <c r="H512" s="849"/>
      <c r="I512" s="849"/>
      <c r="J512" s="849">
        <v>1</v>
      </c>
      <c r="K512" s="849">
        <v>4101.82</v>
      </c>
      <c r="L512" s="849">
        <v>1</v>
      </c>
      <c r="M512" s="849">
        <v>4101.82</v>
      </c>
      <c r="N512" s="849"/>
      <c r="O512" s="849"/>
      <c r="P512" s="837"/>
      <c r="Q512" s="850"/>
    </row>
    <row r="513" spans="1:17" ht="14.4" customHeight="1" x14ac:dyDescent="0.3">
      <c r="A513" s="831" t="s">
        <v>574</v>
      </c>
      <c r="B513" s="832" t="s">
        <v>5838</v>
      </c>
      <c r="C513" s="832" t="s">
        <v>4967</v>
      </c>
      <c r="D513" s="832" t="s">
        <v>5296</v>
      </c>
      <c r="E513" s="832" t="s">
        <v>5297</v>
      </c>
      <c r="F513" s="849">
        <v>1</v>
      </c>
      <c r="G513" s="849">
        <v>9719.2999999999993</v>
      </c>
      <c r="H513" s="849">
        <v>1</v>
      </c>
      <c r="I513" s="849">
        <v>9719.2999999999993</v>
      </c>
      <c r="J513" s="849">
        <v>1</v>
      </c>
      <c r="K513" s="849">
        <v>9719.2999999999993</v>
      </c>
      <c r="L513" s="849">
        <v>1</v>
      </c>
      <c r="M513" s="849">
        <v>9719.2999999999993</v>
      </c>
      <c r="N513" s="849">
        <v>1</v>
      </c>
      <c r="O513" s="849">
        <v>7289.24</v>
      </c>
      <c r="P513" s="837">
        <v>0.74997582130400342</v>
      </c>
      <c r="Q513" s="850">
        <v>7289.24</v>
      </c>
    </row>
    <row r="514" spans="1:17" ht="14.4" customHeight="1" x14ac:dyDescent="0.3">
      <c r="A514" s="831" t="s">
        <v>574</v>
      </c>
      <c r="B514" s="832" t="s">
        <v>5838</v>
      </c>
      <c r="C514" s="832" t="s">
        <v>4967</v>
      </c>
      <c r="D514" s="832" t="s">
        <v>5298</v>
      </c>
      <c r="E514" s="832" t="s">
        <v>5299</v>
      </c>
      <c r="F514" s="849">
        <v>2</v>
      </c>
      <c r="G514" s="849">
        <v>12794.4</v>
      </c>
      <c r="H514" s="849"/>
      <c r="I514" s="849">
        <v>6397.2</v>
      </c>
      <c r="J514" s="849"/>
      <c r="K514" s="849"/>
      <c r="L514" s="849"/>
      <c r="M514" s="849"/>
      <c r="N514" s="849">
        <v>1</v>
      </c>
      <c r="O514" s="849">
        <v>6397.2</v>
      </c>
      <c r="P514" s="837"/>
      <c r="Q514" s="850">
        <v>6397.2</v>
      </c>
    </row>
    <row r="515" spans="1:17" ht="14.4" customHeight="1" x14ac:dyDescent="0.3">
      <c r="A515" s="831" t="s">
        <v>574</v>
      </c>
      <c r="B515" s="832" t="s">
        <v>5838</v>
      </c>
      <c r="C515" s="832" t="s">
        <v>4967</v>
      </c>
      <c r="D515" s="832" t="s">
        <v>5312</v>
      </c>
      <c r="E515" s="832" t="s">
        <v>5313</v>
      </c>
      <c r="F515" s="849"/>
      <c r="G515" s="849"/>
      <c r="H515" s="849"/>
      <c r="I515" s="849"/>
      <c r="J515" s="849">
        <v>1</v>
      </c>
      <c r="K515" s="849">
        <v>12019.2</v>
      </c>
      <c r="L515" s="849">
        <v>1</v>
      </c>
      <c r="M515" s="849">
        <v>12019.2</v>
      </c>
      <c r="N515" s="849"/>
      <c r="O515" s="849"/>
      <c r="P515" s="837"/>
      <c r="Q515" s="850"/>
    </row>
    <row r="516" spans="1:17" ht="14.4" customHeight="1" x14ac:dyDescent="0.3">
      <c r="A516" s="831" t="s">
        <v>574</v>
      </c>
      <c r="B516" s="832" t="s">
        <v>5838</v>
      </c>
      <c r="C516" s="832" t="s">
        <v>4967</v>
      </c>
      <c r="D516" s="832" t="s">
        <v>5314</v>
      </c>
      <c r="E516" s="832" t="s">
        <v>5315</v>
      </c>
      <c r="F516" s="849"/>
      <c r="G516" s="849"/>
      <c r="H516" s="849"/>
      <c r="I516" s="849"/>
      <c r="J516" s="849">
        <v>1</v>
      </c>
      <c r="K516" s="849">
        <v>21280.6</v>
      </c>
      <c r="L516" s="849">
        <v>1</v>
      </c>
      <c r="M516" s="849">
        <v>21280.6</v>
      </c>
      <c r="N516" s="849">
        <v>1</v>
      </c>
      <c r="O516" s="849">
        <v>21280.6</v>
      </c>
      <c r="P516" s="837">
        <v>1</v>
      </c>
      <c r="Q516" s="850">
        <v>21280.6</v>
      </c>
    </row>
    <row r="517" spans="1:17" ht="14.4" customHeight="1" x14ac:dyDescent="0.3">
      <c r="A517" s="831" t="s">
        <v>574</v>
      </c>
      <c r="B517" s="832" t="s">
        <v>5838</v>
      </c>
      <c r="C517" s="832" t="s">
        <v>4967</v>
      </c>
      <c r="D517" s="832" t="s">
        <v>5320</v>
      </c>
      <c r="E517" s="832" t="s">
        <v>5321</v>
      </c>
      <c r="F517" s="849">
        <v>1</v>
      </c>
      <c r="G517" s="849">
        <v>21280.400000000001</v>
      </c>
      <c r="H517" s="849">
        <v>1</v>
      </c>
      <c r="I517" s="849">
        <v>21280.400000000001</v>
      </c>
      <c r="J517" s="849">
        <v>1</v>
      </c>
      <c r="K517" s="849">
        <v>21280.400000000001</v>
      </c>
      <c r="L517" s="849">
        <v>1</v>
      </c>
      <c r="M517" s="849">
        <v>21280.400000000001</v>
      </c>
      <c r="N517" s="849"/>
      <c r="O517" s="849"/>
      <c r="P517" s="837"/>
      <c r="Q517" s="850"/>
    </row>
    <row r="518" spans="1:17" ht="14.4" customHeight="1" x14ac:dyDescent="0.3">
      <c r="A518" s="831" t="s">
        <v>574</v>
      </c>
      <c r="B518" s="832" t="s">
        <v>5838</v>
      </c>
      <c r="C518" s="832" t="s">
        <v>4967</v>
      </c>
      <c r="D518" s="832" t="s">
        <v>5348</v>
      </c>
      <c r="E518" s="832" t="s">
        <v>5349</v>
      </c>
      <c r="F518" s="849"/>
      <c r="G518" s="849"/>
      <c r="H518" s="849"/>
      <c r="I518" s="849"/>
      <c r="J518" s="849"/>
      <c r="K518" s="849"/>
      <c r="L518" s="849"/>
      <c r="M518" s="849"/>
      <c r="N518" s="849">
        <v>4</v>
      </c>
      <c r="O518" s="849">
        <v>386.4</v>
      </c>
      <c r="P518" s="837"/>
      <c r="Q518" s="850">
        <v>96.6</v>
      </c>
    </row>
    <row r="519" spans="1:17" ht="14.4" customHeight="1" x14ac:dyDescent="0.3">
      <c r="A519" s="831" t="s">
        <v>574</v>
      </c>
      <c r="B519" s="832" t="s">
        <v>5838</v>
      </c>
      <c r="C519" s="832" t="s">
        <v>4967</v>
      </c>
      <c r="D519" s="832" t="s">
        <v>5352</v>
      </c>
      <c r="E519" s="832" t="s">
        <v>5353</v>
      </c>
      <c r="F519" s="849"/>
      <c r="G519" s="849"/>
      <c r="H519" s="849"/>
      <c r="I519" s="849"/>
      <c r="J519" s="849">
        <v>1</v>
      </c>
      <c r="K519" s="849">
        <v>13666.42</v>
      </c>
      <c r="L519" s="849">
        <v>1</v>
      </c>
      <c r="M519" s="849">
        <v>13666.42</v>
      </c>
      <c r="N519" s="849"/>
      <c r="O519" s="849"/>
      <c r="P519" s="837"/>
      <c r="Q519" s="850"/>
    </row>
    <row r="520" spans="1:17" ht="14.4" customHeight="1" x14ac:dyDescent="0.3">
      <c r="A520" s="831" t="s">
        <v>574</v>
      </c>
      <c r="B520" s="832" t="s">
        <v>5838</v>
      </c>
      <c r="C520" s="832" t="s">
        <v>4967</v>
      </c>
      <c r="D520" s="832" t="s">
        <v>5363</v>
      </c>
      <c r="E520" s="832" t="s">
        <v>5364</v>
      </c>
      <c r="F520" s="849"/>
      <c r="G520" s="849"/>
      <c r="H520" s="849"/>
      <c r="I520" s="849"/>
      <c r="J520" s="849">
        <v>10</v>
      </c>
      <c r="K520" s="849">
        <v>5630</v>
      </c>
      <c r="L520" s="849">
        <v>1</v>
      </c>
      <c r="M520" s="849">
        <v>563</v>
      </c>
      <c r="N520" s="849">
        <v>20</v>
      </c>
      <c r="O520" s="849">
        <v>11260</v>
      </c>
      <c r="P520" s="837">
        <v>2</v>
      </c>
      <c r="Q520" s="850">
        <v>563</v>
      </c>
    </row>
    <row r="521" spans="1:17" ht="14.4" customHeight="1" x14ac:dyDescent="0.3">
      <c r="A521" s="831" t="s">
        <v>574</v>
      </c>
      <c r="B521" s="832" t="s">
        <v>5838</v>
      </c>
      <c r="C521" s="832" t="s">
        <v>4967</v>
      </c>
      <c r="D521" s="832" t="s">
        <v>5377</v>
      </c>
      <c r="E521" s="832" t="s">
        <v>5378</v>
      </c>
      <c r="F521" s="849"/>
      <c r="G521" s="849"/>
      <c r="H521" s="849"/>
      <c r="I521" s="849"/>
      <c r="J521" s="849"/>
      <c r="K521" s="849"/>
      <c r="L521" s="849"/>
      <c r="M521" s="849"/>
      <c r="N521" s="849">
        <v>2</v>
      </c>
      <c r="O521" s="849">
        <v>2425.1</v>
      </c>
      <c r="P521" s="837"/>
      <c r="Q521" s="850">
        <v>1212.55</v>
      </c>
    </row>
    <row r="522" spans="1:17" ht="14.4" customHeight="1" x14ac:dyDescent="0.3">
      <c r="A522" s="831" t="s">
        <v>574</v>
      </c>
      <c r="B522" s="832" t="s">
        <v>5838</v>
      </c>
      <c r="C522" s="832" t="s">
        <v>4967</v>
      </c>
      <c r="D522" s="832" t="s">
        <v>4972</v>
      </c>
      <c r="E522" s="832" t="s">
        <v>4973</v>
      </c>
      <c r="F522" s="849"/>
      <c r="G522" s="849"/>
      <c r="H522" s="849"/>
      <c r="I522" s="849"/>
      <c r="J522" s="849">
        <v>2</v>
      </c>
      <c r="K522" s="849">
        <v>2860.36</v>
      </c>
      <c r="L522" s="849">
        <v>1</v>
      </c>
      <c r="M522" s="849">
        <v>1430.18</v>
      </c>
      <c r="N522" s="849">
        <v>3</v>
      </c>
      <c r="O522" s="849">
        <v>4290.54</v>
      </c>
      <c r="P522" s="837">
        <v>1.5</v>
      </c>
      <c r="Q522" s="850">
        <v>1430.18</v>
      </c>
    </row>
    <row r="523" spans="1:17" ht="14.4" customHeight="1" x14ac:dyDescent="0.3">
      <c r="A523" s="831" t="s">
        <v>574</v>
      </c>
      <c r="B523" s="832" t="s">
        <v>5838</v>
      </c>
      <c r="C523" s="832" t="s">
        <v>4967</v>
      </c>
      <c r="D523" s="832" t="s">
        <v>5389</v>
      </c>
      <c r="E523" s="832" t="s">
        <v>5390</v>
      </c>
      <c r="F523" s="849"/>
      <c r="G523" s="849"/>
      <c r="H523" s="849"/>
      <c r="I523" s="849"/>
      <c r="J523" s="849"/>
      <c r="K523" s="849"/>
      <c r="L523" s="849"/>
      <c r="M523" s="849"/>
      <c r="N523" s="849">
        <v>2</v>
      </c>
      <c r="O523" s="849">
        <v>2151.5</v>
      </c>
      <c r="P523" s="837"/>
      <c r="Q523" s="850">
        <v>1075.75</v>
      </c>
    </row>
    <row r="524" spans="1:17" ht="14.4" customHeight="1" x14ac:dyDescent="0.3">
      <c r="A524" s="831" t="s">
        <v>574</v>
      </c>
      <c r="B524" s="832" t="s">
        <v>5838</v>
      </c>
      <c r="C524" s="832" t="s">
        <v>4967</v>
      </c>
      <c r="D524" s="832" t="s">
        <v>4974</v>
      </c>
      <c r="E524" s="832" t="s">
        <v>4975</v>
      </c>
      <c r="F524" s="849"/>
      <c r="G524" s="849"/>
      <c r="H524" s="849"/>
      <c r="I524" s="849"/>
      <c r="J524" s="849">
        <v>2</v>
      </c>
      <c r="K524" s="849">
        <v>3233.46</v>
      </c>
      <c r="L524" s="849">
        <v>1</v>
      </c>
      <c r="M524" s="849">
        <v>1616.73</v>
      </c>
      <c r="N524" s="849">
        <v>3</v>
      </c>
      <c r="O524" s="849">
        <v>4850.1900000000005</v>
      </c>
      <c r="P524" s="837">
        <v>1.5000000000000002</v>
      </c>
      <c r="Q524" s="850">
        <v>1616.7300000000002</v>
      </c>
    </row>
    <row r="525" spans="1:17" ht="14.4" customHeight="1" x14ac:dyDescent="0.3">
      <c r="A525" s="831" t="s">
        <v>574</v>
      </c>
      <c r="B525" s="832" t="s">
        <v>5838</v>
      </c>
      <c r="C525" s="832" t="s">
        <v>4967</v>
      </c>
      <c r="D525" s="832" t="s">
        <v>5399</v>
      </c>
      <c r="E525" s="832" t="s">
        <v>5400</v>
      </c>
      <c r="F525" s="849"/>
      <c r="G525" s="849"/>
      <c r="H525" s="849"/>
      <c r="I525" s="849"/>
      <c r="J525" s="849"/>
      <c r="K525" s="849"/>
      <c r="L525" s="849"/>
      <c r="M525" s="849"/>
      <c r="N525" s="849">
        <v>1</v>
      </c>
      <c r="O525" s="849">
        <v>5298.34</v>
      </c>
      <c r="P525" s="837"/>
      <c r="Q525" s="850">
        <v>5298.34</v>
      </c>
    </row>
    <row r="526" spans="1:17" ht="14.4" customHeight="1" x14ac:dyDescent="0.3">
      <c r="A526" s="831" t="s">
        <v>574</v>
      </c>
      <c r="B526" s="832" t="s">
        <v>5838</v>
      </c>
      <c r="C526" s="832" t="s">
        <v>4967</v>
      </c>
      <c r="D526" s="832" t="s">
        <v>5401</v>
      </c>
      <c r="E526" s="832" t="s">
        <v>5402</v>
      </c>
      <c r="F526" s="849"/>
      <c r="G526" s="849"/>
      <c r="H526" s="849"/>
      <c r="I526" s="849"/>
      <c r="J526" s="849">
        <v>1</v>
      </c>
      <c r="K526" s="849">
        <v>2665.66</v>
      </c>
      <c r="L526" s="849">
        <v>1</v>
      </c>
      <c r="M526" s="849">
        <v>2665.66</v>
      </c>
      <c r="N526" s="849"/>
      <c r="O526" s="849"/>
      <c r="P526" s="837"/>
      <c r="Q526" s="850"/>
    </row>
    <row r="527" spans="1:17" ht="14.4" customHeight="1" x14ac:dyDescent="0.3">
      <c r="A527" s="831" t="s">
        <v>574</v>
      </c>
      <c r="B527" s="832" t="s">
        <v>5838</v>
      </c>
      <c r="C527" s="832" t="s">
        <v>4967</v>
      </c>
      <c r="D527" s="832" t="s">
        <v>5403</v>
      </c>
      <c r="E527" s="832" t="s">
        <v>5404</v>
      </c>
      <c r="F527" s="849"/>
      <c r="G527" s="849"/>
      <c r="H527" s="849"/>
      <c r="I527" s="849"/>
      <c r="J527" s="849">
        <v>2</v>
      </c>
      <c r="K527" s="849">
        <v>11799.48</v>
      </c>
      <c r="L527" s="849">
        <v>1</v>
      </c>
      <c r="M527" s="849">
        <v>5899.74</v>
      </c>
      <c r="N527" s="849"/>
      <c r="O527" s="849"/>
      <c r="P527" s="837"/>
      <c r="Q527" s="850"/>
    </row>
    <row r="528" spans="1:17" ht="14.4" customHeight="1" x14ac:dyDescent="0.3">
      <c r="A528" s="831" t="s">
        <v>574</v>
      </c>
      <c r="B528" s="832" t="s">
        <v>5838</v>
      </c>
      <c r="C528" s="832" t="s">
        <v>4967</v>
      </c>
      <c r="D528" s="832" t="s">
        <v>5845</v>
      </c>
      <c r="E528" s="832" t="s">
        <v>5846</v>
      </c>
      <c r="F528" s="849"/>
      <c r="G528" s="849"/>
      <c r="H528" s="849"/>
      <c r="I528" s="849"/>
      <c r="J528" s="849">
        <v>16</v>
      </c>
      <c r="K528" s="849">
        <v>9384</v>
      </c>
      <c r="L528" s="849">
        <v>1</v>
      </c>
      <c r="M528" s="849">
        <v>586.5</v>
      </c>
      <c r="N528" s="849"/>
      <c r="O528" s="849"/>
      <c r="P528" s="837"/>
      <c r="Q528" s="850"/>
    </row>
    <row r="529" spans="1:17" ht="14.4" customHeight="1" x14ac:dyDescent="0.3">
      <c r="A529" s="831" t="s">
        <v>574</v>
      </c>
      <c r="B529" s="832" t="s">
        <v>5838</v>
      </c>
      <c r="C529" s="832" t="s">
        <v>4967</v>
      </c>
      <c r="D529" s="832" t="s">
        <v>5847</v>
      </c>
      <c r="E529" s="832" t="s">
        <v>5848</v>
      </c>
      <c r="F529" s="849"/>
      <c r="G529" s="849"/>
      <c r="H529" s="849"/>
      <c r="I529" s="849"/>
      <c r="J529" s="849">
        <v>3</v>
      </c>
      <c r="K529" s="849">
        <v>28290</v>
      </c>
      <c r="L529" s="849">
        <v>1</v>
      </c>
      <c r="M529" s="849">
        <v>9430</v>
      </c>
      <c r="N529" s="849"/>
      <c r="O529" s="849"/>
      <c r="P529" s="837"/>
      <c r="Q529" s="850"/>
    </row>
    <row r="530" spans="1:17" ht="14.4" customHeight="1" x14ac:dyDescent="0.3">
      <c r="A530" s="831" t="s">
        <v>574</v>
      </c>
      <c r="B530" s="832" t="s">
        <v>5838</v>
      </c>
      <c r="C530" s="832" t="s">
        <v>4932</v>
      </c>
      <c r="D530" s="832" t="s">
        <v>5849</v>
      </c>
      <c r="E530" s="832" t="s">
        <v>5850</v>
      </c>
      <c r="F530" s="849">
        <v>745</v>
      </c>
      <c r="G530" s="849">
        <v>8863265</v>
      </c>
      <c r="H530" s="849">
        <v>1.0163710777626194</v>
      </c>
      <c r="I530" s="849">
        <v>11897</v>
      </c>
      <c r="J530" s="849">
        <v>733</v>
      </c>
      <c r="K530" s="849">
        <v>8720501</v>
      </c>
      <c r="L530" s="849">
        <v>1</v>
      </c>
      <c r="M530" s="849">
        <v>11897</v>
      </c>
      <c r="N530" s="849">
        <v>572</v>
      </c>
      <c r="O530" s="849">
        <v>6805993</v>
      </c>
      <c r="P530" s="837">
        <v>0.78045894381526937</v>
      </c>
      <c r="Q530" s="850">
        <v>11898.589160839161</v>
      </c>
    </row>
    <row r="531" spans="1:17" ht="14.4" customHeight="1" x14ac:dyDescent="0.3">
      <c r="A531" s="831" t="s">
        <v>574</v>
      </c>
      <c r="B531" s="832" t="s">
        <v>5838</v>
      </c>
      <c r="C531" s="832" t="s">
        <v>4932</v>
      </c>
      <c r="D531" s="832" t="s">
        <v>5468</v>
      </c>
      <c r="E531" s="832" t="s">
        <v>5469</v>
      </c>
      <c r="F531" s="849">
        <v>457</v>
      </c>
      <c r="G531" s="849">
        <v>178230</v>
      </c>
      <c r="H531" s="849">
        <v>0.90815983368491848</v>
      </c>
      <c r="I531" s="849">
        <v>390</v>
      </c>
      <c r="J531" s="849">
        <v>502</v>
      </c>
      <c r="K531" s="849">
        <v>196254</v>
      </c>
      <c r="L531" s="849">
        <v>1</v>
      </c>
      <c r="M531" s="849">
        <v>390.94422310756971</v>
      </c>
      <c r="N531" s="849">
        <v>406</v>
      </c>
      <c r="O531" s="849">
        <v>159151</v>
      </c>
      <c r="P531" s="837">
        <v>0.81094398075962781</v>
      </c>
      <c r="Q531" s="850">
        <v>391.99753694581278</v>
      </c>
    </row>
    <row r="532" spans="1:17" ht="14.4" customHeight="1" x14ac:dyDescent="0.3">
      <c r="A532" s="831" t="s">
        <v>574</v>
      </c>
      <c r="B532" s="832" t="s">
        <v>5838</v>
      </c>
      <c r="C532" s="832" t="s">
        <v>4932</v>
      </c>
      <c r="D532" s="832" t="s">
        <v>4933</v>
      </c>
      <c r="E532" s="832" t="s">
        <v>4934</v>
      </c>
      <c r="F532" s="849">
        <v>25</v>
      </c>
      <c r="G532" s="849">
        <v>6275</v>
      </c>
      <c r="H532" s="849">
        <v>1.3105680868838763</v>
      </c>
      <c r="I532" s="849">
        <v>251</v>
      </c>
      <c r="J532" s="849">
        <v>19</v>
      </c>
      <c r="K532" s="849">
        <v>4788</v>
      </c>
      <c r="L532" s="849">
        <v>1</v>
      </c>
      <c r="M532" s="849">
        <v>252</v>
      </c>
      <c r="N532" s="849">
        <v>25</v>
      </c>
      <c r="O532" s="849">
        <v>6348</v>
      </c>
      <c r="P532" s="837">
        <v>1.3258145363408522</v>
      </c>
      <c r="Q532" s="850">
        <v>253.92</v>
      </c>
    </row>
    <row r="533" spans="1:17" ht="14.4" customHeight="1" x14ac:dyDescent="0.3">
      <c r="A533" s="831" t="s">
        <v>574</v>
      </c>
      <c r="B533" s="832" t="s">
        <v>5838</v>
      </c>
      <c r="C533" s="832" t="s">
        <v>4932</v>
      </c>
      <c r="D533" s="832" t="s">
        <v>5558</v>
      </c>
      <c r="E533" s="832" t="s">
        <v>5559</v>
      </c>
      <c r="F533" s="849">
        <v>0</v>
      </c>
      <c r="G533" s="849">
        <v>0</v>
      </c>
      <c r="H533" s="849"/>
      <c r="I533" s="849"/>
      <c r="J533" s="849">
        <v>0</v>
      </c>
      <c r="K533" s="849">
        <v>0</v>
      </c>
      <c r="L533" s="849"/>
      <c r="M533" s="849"/>
      <c r="N533" s="849">
        <v>0</v>
      </c>
      <c r="O533" s="849">
        <v>0</v>
      </c>
      <c r="P533" s="837"/>
      <c r="Q533" s="850"/>
    </row>
    <row r="534" spans="1:17" ht="14.4" customHeight="1" x14ac:dyDescent="0.3">
      <c r="A534" s="831" t="s">
        <v>574</v>
      </c>
      <c r="B534" s="832" t="s">
        <v>5838</v>
      </c>
      <c r="C534" s="832" t="s">
        <v>4932</v>
      </c>
      <c r="D534" s="832" t="s">
        <v>5560</v>
      </c>
      <c r="E534" s="832" t="s">
        <v>5561</v>
      </c>
      <c r="F534" s="849">
        <v>499</v>
      </c>
      <c r="G534" s="849">
        <v>0</v>
      </c>
      <c r="H534" s="849"/>
      <c r="I534" s="849">
        <v>0</v>
      </c>
      <c r="J534" s="849">
        <v>482</v>
      </c>
      <c r="K534" s="849">
        <v>0</v>
      </c>
      <c r="L534" s="849"/>
      <c r="M534" s="849">
        <v>0</v>
      </c>
      <c r="N534" s="849">
        <v>564</v>
      </c>
      <c r="O534" s="849">
        <v>0</v>
      </c>
      <c r="P534" s="837"/>
      <c r="Q534" s="850">
        <v>0</v>
      </c>
    </row>
    <row r="535" spans="1:17" ht="14.4" customHeight="1" x14ac:dyDescent="0.3">
      <c r="A535" s="831" t="s">
        <v>574</v>
      </c>
      <c r="B535" s="832" t="s">
        <v>5838</v>
      </c>
      <c r="C535" s="832" t="s">
        <v>4932</v>
      </c>
      <c r="D535" s="832" t="s">
        <v>5851</v>
      </c>
      <c r="E535" s="832" t="s">
        <v>5852</v>
      </c>
      <c r="F535" s="849">
        <v>18</v>
      </c>
      <c r="G535" s="849">
        <v>98568</v>
      </c>
      <c r="H535" s="849">
        <v>0.66666666666666663</v>
      </c>
      <c r="I535" s="849">
        <v>5476</v>
      </c>
      <c r="J535" s="849">
        <v>27</v>
      </c>
      <c r="K535" s="849">
        <v>147852</v>
      </c>
      <c r="L535" s="849">
        <v>1</v>
      </c>
      <c r="M535" s="849">
        <v>5476</v>
      </c>
      <c r="N535" s="849">
        <v>40</v>
      </c>
      <c r="O535" s="849">
        <v>219112</v>
      </c>
      <c r="P535" s="837">
        <v>1.4819684549414278</v>
      </c>
      <c r="Q535" s="850">
        <v>5477.8</v>
      </c>
    </row>
    <row r="536" spans="1:17" ht="14.4" customHeight="1" x14ac:dyDescent="0.3">
      <c r="A536" s="831" t="s">
        <v>574</v>
      </c>
      <c r="B536" s="832" t="s">
        <v>5838</v>
      </c>
      <c r="C536" s="832" t="s">
        <v>4932</v>
      </c>
      <c r="D536" s="832" t="s">
        <v>5853</v>
      </c>
      <c r="E536" s="832" t="s">
        <v>5854</v>
      </c>
      <c r="F536" s="849">
        <v>193</v>
      </c>
      <c r="G536" s="849">
        <v>1288468</v>
      </c>
      <c r="H536" s="849">
        <v>0.65870307167235498</v>
      </c>
      <c r="I536" s="849">
        <v>6676</v>
      </c>
      <c r="J536" s="849">
        <v>293</v>
      </c>
      <c r="K536" s="849">
        <v>1956068</v>
      </c>
      <c r="L536" s="849">
        <v>1</v>
      </c>
      <c r="M536" s="849">
        <v>6676</v>
      </c>
      <c r="N536" s="849">
        <v>306</v>
      </c>
      <c r="O536" s="849">
        <v>2043517</v>
      </c>
      <c r="P536" s="837">
        <v>1.0447065234950932</v>
      </c>
      <c r="Q536" s="850">
        <v>6678.160130718954</v>
      </c>
    </row>
    <row r="537" spans="1:17" ht="14.4" customHeight="1" x14ac:dyDescent="0.3">
      <c r="A537" s="831" t="s">
        <v>574</v>
      </c>
      <c r="B537" s="832" t="s">
        <v>5838</v>
      </c>
      <c r="C537" s="832" t="s">
        <v>4932</v>
      </c>
      <c r="D537" s="832" t="s">
        <v>5855</v>
      </c>
      <c r="E537" s="832" t="s">
        <v>5856</v>
      </c>
      <c r="F537" s="849"/>
      <c r="G537" s="849"/>
      <c r="H537" s="849"/>
      <c r="I537" s="849"/>
      <c r="J537" s="849"/>
      <c r="K537" s="849"/>
      <c r="L537" s="849"/>
      <c r="M537" s="849"/>
      <c r="N537" s="849">
        <v>1</v>
      </c>
      <c r="O537" s="849">
        <v>0</v>
      </c>
      <c r="P537" s="837"/>
      <c r="Q537" s="850">
        <v>0</v>
      </c>
    </row>
    <row r="538" spans="1:17" ht="14.4" customHeight="1" x14ac:dyDescent="0.3">
      <c r="A538" s="831" t="s">
        <v>574</v>
      </c>
      <c r="B538" s="832" t="s">
        <v>5838</v>
      </c>
      <c r="C538" s="832" t="s">
        <v>4932</v>
      </c>
      <c r="D538" s="832" t="s">
        <v>5042</v>
      </c>
      <c r="E538" s="832" t="s">
        <v>5043</v>
      </c>
      <c r="F538" s="849">
        <v>17</v>
      </c>
      <c r="G538" s="849">
        <v>6340</v>
      </c>
      <c r="H538" s="849">
        <v>1.4126559714795008</v>
      </c>
      <c r="I538" s="849">
        <v>372.94117647058823</v>
      </c>
      <c r="J538" s="849">
        <v>12</v>
      </c>
      <c r="K538" s="849">
        <v>4488</v>
      </c>
      <c r="L538" s="849">
        <v>1</v>
      </c>
      <c r="M538" s="849">
        <v>374</v>
      </c>
      <c r="N538" s="849">
        <v>22</v>
      </c>
      <c r="O538" s="849">
        <v>8272</v>
      </c>
      <c r="P538" s="837">
        <v>1.8431372549019607</v>
      </c>
      <c r="Q538" s="850">
        <v>376</v>
      </c>
    </row>
    <row r="539" spans="1:17" ht="14.4" customHeight="1" x14ac:dyDescent="0.3">
      <c r="A539" s="831" t="s">
        <v>574</v>
      </c>
      <c r="B539" s="832" t="s">
        <v>5838</v>
      </c>
      <c r="C539" s="832" t="s">
        <v>4932</v>
      </c>
      <c r="D539" s="832" t="s">
        <v>5779</v>
      </c>
      <c r="E539" s="832" t="s">
        <v>5780</v>
      </c>
      <c r="F539" s="849"/>
      <c r="G539" s="849"/>
      <c r="H539" s="849"/>
      <c r="I539" s="849"/>
      <c r="J539" s="849"/>
      <c r="K539" s="849"/>
      <c r="L539" s="849"/>
      <c r="M539" s="849"/>
      <c r="N539" s="849">
        <v>1</v>
      </c>
      <c r="O539" s="849">
        <v>0</v>
      </c>
      <c r="P539" s="837"/>
      <c r="Q539" s="850">
        <v>0</v>
      </c>
    </row>
    <row r="540" spans="1:17" ht="14.4" customHeight="1" x14ac:dyDescent="0.3">
      <c r="A540" s="831" t="s">
        <v>574</v>
      </c>
      <c r="B540" s="832" t="s">
        <v>5838</v>
      </c>
      <c r="C540" s="832" t="s">
        <v>4932</v>
      </c>
      <c r="D540" s="832" t="s">
        <v>5783</v>
      </c>
      <c r="E540" s="832" t="s">
        <v>5784</v>
      </c>
      <c r="F540" s="849"/>
      <c r="G540" s="849"/>
      <c r="H540" s="849"/>
      <c r="I540" s="849"/>
      <c r="J540" s="849"/>
      <c r="K540" s="849"/>
      <c r="L540" s="849"/>
      <c r="M540" s="849"/>
      <c r="N540" s="849">
        <v>1</v>
      </c>
      <c r="O540" s="849">
        <v>0</v>
      </c>
      <c r="P540" s="837"/>
      <c r="Q540" s="850">
        <v>0</v>
      </c>
    </row>
    <row r="541" spans="1:17" ht="14.4" customHeight="1" x14ac:dyDescent="0.3">
      <c r="A541" s="831" t="s">
        <v>574</v>
      </c>
      <c r="B541" s="832" t="s">
        <v>4935</v>
      </c>
      <c r="C541" s="832" t="s">
        <v>4951</v>
      </c>
      <c r="D541" s="832" t="s">
        <v>5857</v>
      </c>
      <c r="E541" s="832" t="s">
        <v>2221</v>
      </c>
      <c r="F541" s="849">
        <v>27</v>
      </c>
      <c r="G541" s="849">
        <v>1081.08</v>
      </c>
      <c r="H541" s="849"/>
      <c r="I541" s="849">
        <v>40.04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574</v>
      </c>
      <c r="B542" s="832" t="s">
        <v>4935</v>
      </c>
      <c r="C542" s="832" t="s">
        <v>4951</v>
      </c>
      <c r="D542" s="832" t="s">
        <v>5140</v>
      </c>
      <c r="E542" s="832" t="s">
        <v>2221</v>
      </c>
      <c r="F542" s="849">
        <v>27</v>
      </c>
      <c r="G542" s="849">
        <v>2162.16</v>
      </c>
      <c r="H542" s="849">
        <v>1.2857142857142858</v>
      </c>
      <c r="I542" s="849">
        <v>80.08</v>
      </c>
      <c r="J542" s="849">
        <v>21</v>
      </c>
      <c r="K542" s="849">
        <v>1681.6799999999998</v>
      </c>
      <c r="L542" s="849">
        <v>1</v>
      </c>
      <c r="M542" s="849">
        <v>80.08</v>
      </c>
      <c r="N542" s="849"/>
      <c r="O542" s="849"/>
      <c r="P542" s="837"/>
      <c r="Q542" s="850"/>
    </row>
    <row r="543" spans="1:17" ht="14.4" customHeight="1" x14ac:dyDescent="0.3">
      <c r="A543" s="831" t="s">
        <v>574</v>
      </c>
      <c r="B543" s="832" t="s">
        <v>4935</v>
      </c>
      <c r="C543" s="832" t="s">
        <v>4951</v>
      </c>
      <c r="D543" s="832" t="s">
        <v>5141</v>
      </c>
      <c r="E543" s="832" t="s">
        <v>2221</v>
      </c>
      <c r="F543" s="849">
        <v>6</v>
      </c>
      <c r="G543" s="849">
        <v>456.78</v>
      </c>
      <c r="H543" s="849"/>
      <c r="I543" s="849">
        <v>76.13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574</v>
      </c>
      <c r="B544" s="832" t="s">
        <v>4935</v>
      </c>
      <c r="C544" s="832" t="s">
        <v>4951</v>
      </c>
      <c r="D544" s="832" t="s">
        <v>5142</v>
      </c>
      <c r="E544" s="832" t="s">
        <v>1793</v>
      </c>
      <c r="F544" s="849"/>
      <c r="G544" s="849"/>
      <c r="H544" s="849"/>
      <c r="I544" s="849"/>
      <c r="J544" s="849"/>
      <c r="K544" s="849"/>
      <c r="L544" s="849"/>
      <c r="M544" s="849"/>
      <c r="N544" s="849">
        <v>1.8</v>
      </c>
      <c r="O544" s="849">
        <v>669.18</v>
      </c>
      <c r="P544" s="837"/>
      <c r="Q544" s="850">
        <v>371.76666666666665</v>
      </c>
    </row>
    <row r="545" spans="1:17" ht="14.4" customHeight="1" x14ac:dyDescent="0.3">
      <c r="A545" s="831" t="s">
        <v>574</v>
      </c>
      <c r="B545" s="832" t="s">
        <v>4935</v>
      </c>
      <c r="C545" s="832" t="s">
        <v>4951</v>
      </c>
      <c r="D545" s="832" t="s">
        <v>5143</v>
      </c>
      <c r="E545" s="832" t="s">
        <v>1031</v>
      </c>
      <c r="F545" s="849">
        <v>0.4</v>
      </c>
      <c r="G545" s="849">
        <v>124.52</v>
      </c>
      <c r="H545" s="849">
        <v>2</v>
      </c>
      <c r="I545" s="849">
        <v>311.29999999999995</v>
      </c>
      <c r="J545" s="849">
        <v>0.2</v>
      </c>
      <c r="K545" s="849">
        <v>62.26</v>
      </c>
      <c r="L545" s="849">
        <v>1</v>
      </c>
      <c r="M545" s="849">
        <v>311.29999999999995</v>
      </c>
      <c r="N545" s="849"/>
      <c r="O545" s="849"/>
      <c r="P545" s="837"/>
      <c r="Q545" s="850"/>
    </row>
    <row r="546" spans="1:17" ht="14.4" customHeight="1" x14ac:dyDescent="0.3">
      <c r="A546" s="831" t="s">
        <v>574</v>
      </c>
      <c r="B546" s="832" t="s">
        <v>4935</v>
      </c>
      <c r="C546" s="832" t="s">
        <v>4951</v>
      </c>
      <c r="D546" s="832" t="s">
        <v>5144</v>
      </c>
      <c r="E546" s="832" t="s">
        <v>1072</v>
      </c>
      <c r="F546" s="849">
        <v>192</v>
      </c>
      <c r="G546" s="849">
        <v>11212.8</v>
      </c>
      <c r="H546" s="849">
        <v>0.83478260869565213</v>
      </c>
      <c r="I546" s="849">
        <v>58.4</v>
      </c>
      <c r="J546" s="849">
        <v>230</v>
      </c>
      <c r="K546" s="849">
        <v>13432</v>
      </c>
      <c r="L546" s="849">
        <v>1</v>
      </c>
      <c r="M546" s="849">
        <v>58.4</v>
      </c>
      <c r="N546" s="849">
        <v>296</v>
      </c>
      <c r="O546" s="849">
        <v>11647.79</v>
      </c>
      <c r="P546" s="837">
        <v>0.86716721262656349</v>
      </c>
      <c r="Q546" s="850">
        <v>39.350641891891897</v>
      </c>
    </row>
    <row r="547" spans="1:17" ht="14.4" customHeight="1" x14ac:dyDescent="0.3">
      <c r="A547" s="831" t="s">
        <v>574</v>
      </c>
      <c r="B547" s="832" t="s">
        <v>4935</v>
      </c>
      <c r="C547" s="832" t="s">
        <v>4951</v>
      </c>
      <c r="D547" s="832" t="s">
        <v>5147</v>
      </c>
      <c r="E547" s="832" t="s">
        <v>1754</v>
      </c>
      <c r="F547" s="849"/>
      <c r="G547" s="849"/>
      <c r="H547" s="849"/>
      <c r="I547" s="849"/>
      <c r="J547" s="849"/>
      <c r="K547" s="849"/>
      <c r="L547" s="849"/>
      <c r="M547" s="849"/>
      <c r="N547" s="849">
        <v>1.2</v>
      </c>
      <c r="O547" s="849">
        <v>3685.38</v>
      </c>
      <c r="P547" s="837"/>
      <c r="Q547" s="850">
        <v>3071.15</v>
      </c>
    </row>
    <row r="548" spans="1:17" ht="14.4" customHeight="1" x14ac:dyDescent="0.3">
      <c r="A548" s="831" t="s">
        <v>574</v>
      </c>
      <c r="B548" s="832" t="s">
        <v>4935</v>
      </c>
      <c r="C548" s="832" t="s">
        <v>4951</v>
      </c>
      <c r="D548" s="832" t="s">
        <v>5148</v>
      </c>
      <c r="E548" s="832" t="s">
        <v>5149</v>
      </c>
      <c r="F548" s="849">
        <v>41.400000000000006</v>
      </c>
      <c r="G548" s="849">
        <v>16005.310000000001</v>
      </c>
      <c r="H548" s="849">
        <v>1.6363540631504907</v>
      </c>
      <c r="I548" s="849">
        <v>386.601690821256</v>
      </c>
      <c r="J548" s="849">
        <v>25.3</v>
      </c>
      <c r="K548" s="849">
        <v>9781.08</v>
      </c>
      <c r="L548" s="849">
        <v>1</v>
      </c>
      <c r="M548" s="849">
        <v>386.60395256916996</v>
      </c>
      <c r="N548" s="849"/>
      <c r="O548" s="849"/>
      <c r="P548" s="837"/>
      <c r="Q548" s="850"/>
    </row>
    <row r="549" spans="1:17" ht="14.4" customHeight="1" x14ac:dyDescent="0.3">
      <c r="A549" s="831" t="s">
        <v>574</v>
      </c>
      <c r="B549" s="832" t="s">
        <v>4935</v>
      </c>
      <c r="C549" s="832" t="s">
        <v>4951</v>
      </c>
      <c r="D549" s="832" t="s">
        <v>5151</v>
      </c>
      <c r="E549" s="832" t="s">
        <v>5152</v>
      </c>
      <c r="F549" s="849"/>
      <c r="G549" s="849"/>
      <c r="H549" s="849"/>
      <c r="I549" s="849"/>
      <c r="J549" s="849">
        <v>1.3</v>
      </c>
      <c r="K549" s="849">
        <v>871.68999999999994</v>
      </c>
      <c r="L549" s="849">
        <v>1</v>
      </c>
      <c r="M549" s="849">
        <v>670.53076923076912</v>
      </c>
      <c r="N549" s="849"/>
      <c r="O549" s="849"/>
      <c r="P549" s="837"/>
      <c r="Q549" s="850"/>
    </row>
    <row r="550" spans="1:17" ht="14.4" customHeight="1" x14ac:dyDescent="0.3">
      <c r="A550" s="831" t="s">
        <v>574</v>
      </c>
      <c r="B550" s="832" t="s">
        <v>4935</v>
      </c>
      <c r="C550" s="832" t="s">
        <v>4951</v>
      </c>
      <c r="D550" s="832" t="s">
        <v>5153</v>
      </c>
      <c r="E550" s="832" t="s">
        <v>5154</v>
      </c>
      <c r="F550" s="849"/>
      <c r="G550" s="849"/>
      <c r="H550" s="849"/>
      <c r="I550" s="849"/>
      <c r="J550" s="849">
        <v>3</v>
      </c>
      <c r="K550" s="849">
        <v>128.63999999999999</v>
      </c>
      <c r="L550" s="849">
        <v>1</v>
      </c>
      <c r="M550" s="849">
        <v>42.879999999999995</v>
      </c>
      <c r="N550" s="849"/>
      <c r="O550" s="849"/>
      <c r="P550" s="837"/>
      <c r="Q550" s="850"/>
    </row>
    <row r="551" spans="1:17" ht="14.4" customHeight="1" x14ac:dyDescent="0.3">
      <c r="A551" s="831" t="s">
        <v>574</v>
      </c>
      <c r="B551" s="832" t="s">
        <v>4935</v>
      </c>
      <c r="C551" s="832" t="s">
        <v>4951</v>
      </c>
      <c r="D551" s="832" t="s">
        <v>5858</v>
      </c>
      <c r="E551" s="832" t="s">
        <v>5859</v>
      </c>
      <c r="F551" s="849">
        <v>0.7</v>
      </c>
      <c r="G551" s="849">
        <v>380.42</v>
      </c>
      <c r="H551" s="849"/>
      <c r="I551" s="849">
        <v>543.45714285714291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" customHeight="1" x14ac:dyDescent="0.3">
      <c r="A552" s="831" t="s">
        <v>574</v>
      </c>
      <c r="B552" s="832" t="s">
        <v>4935</v>
      </c>
      <c r="C552" s="832" t="s">
        <v>4951</v>
      </c>
      <c r="D552" s="832" t="s">
        <v>5156</v>
      </c>
      <c r="E552" s="832" t="s">
        <v>5157</v>
      </c>
      <c r="F552" s="849">
        <v>45.800000000000004</v>
      </c>
      <c r="G552" s="849">
        <v>12444.65</v>
      </c>
      <c r="H552" s="849">
        <v>0.92151875300825647</v>
      </c>
      <c r="I552" s="849">
        <v>271.71724890829694</v>
      </c>
      <c r="J552" s="849">
        <v>49.7</v>
      </c>
      <c r="K552" s="849">
        <v>13504.5</v>
      </c>
      <c r="L552" s="849">
        <v>1</v>
      </c>
      <c r="M552" s="849">
        <v>271.72032193158952</v>
      </c>
      <c r="N552" s="849">
        <v>29.4</v>
      </c>
      <c r="O552" s="849">
        <v>5338.93</v>
      </c>
      <c r="P552" s="837">
        <v>0.39534451479136584</v>
      </c>
      <c r="Q552" s="850">
        <v>181.59625850340137</v>
      </c>
    </row>
    <row r="553" spans="1:17" ht="14.4" customHeight="1" x14ac:dyDescent="0.3">
      <c r="A553" s="831" t="s">
        <v>574</v>
      </c>
      <c r="B553" s="832" t="s">
        <v>4935</v>
      </c>
      <c r="C553" s="832" t="s">
        <v>4951</v>
      </c>
      <c r="D553" s="832" t="s">
        <v>5165</v>
      </c>
      <c r="E553" s="832" t="s">
        <v>5166</v>
      </c>
      <c r="F553" s="849">
        <v>2.6</v>
      </c>
      <c r="G553" s="849">
        <v>8485.7099999999991</v>
      </c>
      <c r="H553" s="849"/>
      <c r="I553" s="849">
        <v>3263.7346153846152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574</v>
      </c>
      <c r="B554" s="832" t="s">
        <v>4935</v>
      </c>
      <c r="C554" s="832" t="s">
        <v>4951</v>
      </c>
      <c r="D554" s="832" t="s">
        <v>5860</v>
      </c>
      <c r="E554" s="832" t="s">
        <v>1198</v>
      </c>
      <c r="F554" s="849"/>
      <c r="G554" s="849"/>
      <c r="H554" s="849"/>
      <c r="I554" s="849"/>
      <c r="J554" s="849"/>
      <c r="K554" s="849"/>
      <c r="L554" s="849"/>
      <c r="M554" s="849"/>
      <c r="N554" s="849">
        <v>2.1</v>
      </c>
      <c r="O554" s="849">
        <v>2578.17</v>
      </c>
      <c r="P554" s="837"/>
      <c r="Q554" s="850">
        <v>1227.7</v>
      </c>
    </row>
    <row r="555" spans="1:17" ht="14.4" customHeight="1" x14ac:dyDescent="0.3">
      <c r="A555" s="831" t="s">
        <v>574</v>
      </c>
      <c r="B555" s="832" t="s">
        <v>4935</v>
      </c>
      <c r="C555" s="832" t="s">
        <v>4951</v>
      </c>
      <c r="D555" s="832" t="s">
        <v>5171</v>
      </c>
      <c r="E555" s="832" t="s">
        <v>1014</v>
      </c>
      <c r="F555" s="849">
        <v>1.5</v>
      </c>
      <c r="G555" s="849">
        <v>643.79999999999995</v>
      </c>
      <c r="H555" s="849">
        <v>0.30612244897959184</v>
      </c>
      <c r="I555" s="849">
        <v>429.2</v>
      </c>
      <c r="J555" s="849">
        <v>4.9000000000000004</v>
      </c>
      <c r="K555" s="849">
        <v>2103.08</v>
      </c>
      <c r="L555" s="849">
        <v>1</v>
      </c>
      <c r="M555" s="849">
        <v>429.19999999999993</v>
      </c>
      <c r="N555" s="849">
        <v>1</v>
      </c>
      <c r="O555" s="849">
        <v>320.5</v>
      </c>
      <c r="P555" s="837">
        <v>0.1523955341689332</v>
      </c>
      <c r="Q555" s="850">
        <v>320.5</v>
      </c>
    </row>
    <row r="556" spans="1:17" ht="14.4" customHeight="1" x14ac:dyDescent="0.3">
      <c r="A556" s="831" t="s">
        <v>574</v>
      </c>
      <c r="B556" s="832" t="s">
        <v>4935</v>
      </c>
      <c r="C556" s="832" t="s">
        <v>4951</v>
      </c>
      <c r="D556" s="832" t="s">
        <v>5174</v>
      </c>
      <c r="E556" s="832" t="s">
        <v>5175</v>
      </c>
      <c r="F556" s="849">
        <v>2.7</v>
      </c>
      <c r="G556" s="849">
        <v>212.76</v>
      </c>
      <c r="H556" s="849"/>
      <c r="I556" s="849">
        <v>78.8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" customHeight="1" x14ac:dyDescent="0.3">
      <c r="A557" s="831" t="s">
        <v>574</v>
      </c>
      <c r="B557" s="832" t="s">
        <v>4935</v>
      </c>
      <c r="C557" s="832" t="s">
        <v>4951</v>
      </c>
      <c r="D557" s="832" t="s">
        <v>5176</v>
      </c>
      <c r="E557" s="832" t="s">
        <v>5177</v>
      </c>
      <c r="F557" s="849">
        <v>44</v>
      </c>
      <c r="G557" s="849">
        <v>2540.1799999999998</v>
      </c>
      <c r="H557" s="849"/>
      <c r="I557" s="849">
        <v>57.731363636363632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" customHeight="1" x14ac:dyDescent="0.3">
      <c r="A558" s="831" t="s">
        <v>574</v>
      </c>
      <c r="B558" s="832" t="s">
        <v>4935</v>
      </c>
      <c r="C558" s="832" t="s">
        <v>4951</v>
      </c>
      <c r="D558" s="832" t="s">
        <v>5185</v>
      </c>
      <c r="E558" s="832" t="s">
        <v>5186</v>
      </c>
      <c r="F558" s="849">
        <v>0.6</v>
      </c>
      <c r="G558" s="849">
        <v>359.88</v>
      </c>
      <c r="H558" s="849">
        <v>0.16666435111216082</v>
      </c>
      <c r="I558" s="849">
        <v>599.80000000000007</v>
      </c>
      <c r="J558" s="849">
        <v>3.6</v>
      </c>
      <c r="K558" s="849">
        <v>2159.31</v>
      </c>
      <c r="L558" s="849">
        <v>1</v>
      </c>
      <c r="M558" s="849">
        <v>599.80833333333328</v>
      </c>
      <c r="N558" s="849"/>
      <c r="O558" s="849"/>
      <c r="P558" s="837"/>
      <c r="Q558" s="850"/>
    </row>
    <row r="559" spans="1:17" ht="14.4" customHeight="1" x14ac:dyDescent="0.3">
      <c r="A559" s="831" t="s">
        <v>574</v>
      </c>
      <c r="B559" s="832" t="s">
        <v>4935</v>
      </c>
      <c r="C559" s="832" t="s">
        <v>4951</v>
      </c>
      <c r="D559" s="832" t="s">
        <v>5187</v>
      </c>
      <c r="E559" s="832" t="s">
        <v>5186</v>
      </c>
      <c r="F559" s="849">
        <v>2.8000000000000003</v>
      </c>
      <c r="G559" s="849">
        <v>2239.29</v>
      </c>
      <c r="H559" s="849"/>
      <c r="I559" s="849">
        <v>799.74642857142851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574</v>
      </c>
      <c r="B560" s="832" t="s">
        <v>4935</v>
      </c>
      <c r="C560" s="832" t="s">
        <v>4951</v>
      </c>
      <c r="D560" s="832" t="s">
        <v>5196</v>
      </c>
      <c r="E560" s="832" t="s">
        <v>5197</v>
      </c>
      <c r="F560" s="849">
        <v>1</v>
      </c>
      <c r="G560" s="849">
        <v>219.2</v>
      </c>
      <c r="H560" s="849">
        <v>9.0909090909090912E-2</v>
      </c>
      <c r="I560" s="849">
        <v>219.2</v>
      </c>
      <c r="J560" s="849">
        <v>11</v>
      </c>
      <c r="K560" s="849">
        <v>2411.1999999999998</v>
      </c>
      <c r="L560" s="849">
        <v>1</v>
      </c>
      <c r="M560" s="849">
        <v>219.2</v>
      </c>
      <c r="N560" s="849"/>
      <c r="O560" s="849"/>
      <c r="P560" s="837"/>
      <c r="Q560" s="850"/>
    </row>
    <row r="561" spans="1:17" ht="14.4" customHeight="1" x14ac:dyDescent="0.3">
      <c r="A561" s="831" t="s">
        <v>574</v>
      </c>
      <c r="B561" s="832" t="s">
        <v>4935</v>
      </c>
      <c r="C561" s="832" t="s">
        <v>4951</v>
      </c>
      <c r="D561" s="832" t="s">
        <v>5200</v>
      </c>
      <c r="E561" s="832" t="s">
        <v>5199</v>
      </c>
      <c r="F561" s="849">
        <v>5.4</v>
      </c>
      <c r="G561" s="849">
        <v>4169.58</v>
      </c>
      <c r="H561" s="849">
        <v>1.9285575526590872</v>
      </c>
      <c r="I561" s="849">
        <v>772.14444444444439</v>
      </c>
      <c r="J561" s="849">
        <v>2.8000000000000003</v>
      </c>
      <c r="K561" s="849">
        <v>2162.02</v>
      </c>
      <c r="L561" s="849">
        <v>1</v>
      </c>
      <c r="M561" s="849">
        <v>772.14999999999986</v>
      </c>
      <c r="N561" s="849">
        <v>0.3</v>
      </c>
      <c r="O561" s="849">
        <v>85.8</v>
      </c>
      <c r="P561" s="837">
        <v>3.9685109295936209E-2</v>
      </c>
      <c r="Q561" s="850">
        <v>286</v>
      </c>
    </row>
    <row r="562" spans="1:17" ht="14.4" customHeight="1" x14ac:dyDescent="0.3">
      <c r="A562" s="831" t="s">
        <v>574</v>
      </c>
      <c r="B562" s="832" t="s">
        <v>4935</v>
      </c>
      <c r="C562" s="832" t="s">
        <v>4951</v>
      </c>
      <c r="D562" s="832" t="s">
        <v>5204</v>
      </c>
      <c r="E562" s="832" t="s">
        <v>1787</v>
      </c>
      <c r="F562" s="849"/>
      <c r="G562" s="849"/>
      <c r="H562" s="849"/>
      <c r="I562" s="849"/>
      <c r="J562" s="849"/>
      <c r="K562" s="849"/>
      <c r="L562" s="849"/>
      <c r="M562" s="849"/>
      <c r="N562" s="849">
        <v>9</v>
      </c>
      <c r="O562" s="849">
        <v>475.91999999999996</v>
      </c>
      <c r="P562" s="837"/>
      <c r="Q562" s="850">
        <v>52.879999999999995</v>
      </c>
    </row>
    <row r="563" spans="1:17" ht="14.4" customHeight="1" x14ac:dyDescent="0.3">
      <c r="A563" s="831" t="s">
        <v>574</v>
      </c>
      <c r="B563" s="832" t="s">
        <v>4935</v>
      </c>
      <c r="C563" s="832" t="s">
        <v>4951</v>
      </c>
      <c r="D563" s="832" t="s">
        <v>5209</v>
      </c>
      <c r="E563" s="832" t="s">
        <v>5210</v>
      </c>
      <c r="F563" s="849">
        <v>11.9</v>
      </c>
      <c r="G563" s="849">
        <v>26567.89</v>
      </c>
      <c r="H563" s="849">
        <v>3.2338344125809435</v>
      </c>
      <c r="I563" s="849">
        <v>2232.5957983193275</v>
      </c>
      <c r="J563" s="849">
        <v>2.9</v>
      </c>
      <c r="K563" s="849">
        <v>8215.6</v>
      </c>
      <c r="L563" s="849">
        <v>1</v>
      </c>
      <c r="M563" s="849">
        <v>2832.9655172413795</v>
      </c>
      <c r="N563" s="849"/>
      <c r="O563" s="849"/>
      <c r="P563" s="837"/>
      <c r="Q563" s="850"/>
    </row>
    <row r="564" spans="1:17" ht="14.4" customHeight="1" x14ac:dyDescent="0.3">
      <c r="A564" s="831" t="s">
        <v>574</v>
      </c>
      <c r="B564" s="832" t="s">
        <v>4935</v>
      </c>
      <c r="C564" s="832" t="s">
        <v>4951</v>
      </c>
      <c r="D564" s="832" t="s">
        <v>5211</v>
      </c>
      <c r="E564" s="832" t="s">
        <v>1764</v>
      </c>
      <c r="F564" s="849"/>
      <c r="G564" s="849"/>
      <c r="H564" s="849"/>
      <c r="I564" s="849"/>
      <c r="J564" s="849"/>
      <c r="K564" s="849"/>
      <c r="L564" s="849"/>
      <c r="M564" s="849"/>
      <c r="N564" s="849">
        <v>1.7</v>
      </c>
      <c r="O564" s="849">
        <v>779.79</v>
      </c>
      <c r="P564" s="837"/>
      <c r="Q564" s="850">
        <v>458.7</v>
      </c>
    </row>
    <row r="565" spans="1:17" ht="14.4" customHeight="1" x14ac:dyDescent="0.3">
      <c r="A565" s="831" t="s">
        <v>574</v>
      </c>
      <c r="B565" s="832" t="s">
        <v>4935</v>
      </c>
      <c r="C565" s="832" t="s">
        <v>4951</v>
      </c>
      <c r="D565" s="832" t="s">
        <v>5214</v>
      </c>
      <c r="E565" s="832" t="s">
        <v>1776</v>
      </c>
      <c r="F565" s="849"/>
      <c r="G565" s="849"/>
      <c r="H565" s="849"/>
      <c r="I565" s="849"/>
      <c r="J565" s="849"/>
      <c r="K565" s="849"/>
      <c r="L565" s="849"/>
      <c r="M565" s="849"/>
      <c r="N565" s="849">
        <v>1.4</v>
      </c>
      <c r="O565" s="849">
        <v>215.6</v>
      </c>
      <c r="P565" s="837"/>
      <c r="Q565" s="850">
        <v>154</v>
      </c>
    </row>
    <row r="566" spans="1:17" ht="14.4" customHeight="1" x14ac:dyDescent="0.3">
      <c r="A566" s="831" t="s">
        <v>574</v>
      </c>
      <c r="B566" s="832" t="s">
        <v>4935</v>
      </c>
      <c r="C566" s="832" t="s">
        <v>4951</v>
      </c>
      <c r="D566" s="832" t="s">
        <v>5215</v>
      </c>
      <c r="E566" s="832" t="s">
        <v>1776</v>
      </c>
      <c r="F566" s="849"/>
      <c r="G566" s="849"/>
      <c r="H566" s="849"/>
      <c r="I566" s="849"/>
      <c r="J566" s="849"/>
      <c r="K566" s="849"/>
      <c r="L566" s="849"/>
      <c r="M566" s="849"/>
      <c r="N566" s="849">
        <v>0.89999999999999991</v>
      </c>
      <c r="O566" s="849">
        <v>236.61</v>
      </c>
      <c r="P566" s="837"/>
      <c r="Q566" s="850">
        <v>262.90000000000003</v>
      </c>
    </row>
    <row r="567" spans="1:17" ht="14.4" customHeight="1" x14ac:dyDescent="0.3">
      <c r="A567" s="831" t="s">
        <v>574</v>
      </c>
      <c r="B567" s="832" t="s">
        <v>4935</v>
      </c>
      <c r="C567" s="832" t="s">
        <v>4951</v>
      </c>
      <c r="D567" s="832" t="s">
        <v>5217</v>
      </c>
      <c r="E567" s="832" t="s">
        <v>5218</v>
      </c>
      <c r="F567" s="849">
        <v>0.6</v>
      </c>
      <c r="G567" s="849">
        <v>198.84</v>
      </c>
      <c r="H567" s="849">
        <v>0.13043221578647005</v>
      </c>
      <c r="I567" s="849">
        <v>331.40000000000003</v>
      </c>
      <c r="J567" s="849">
        <v>4.5999999999999996</v>
      </c>
      <c r="K567" s="849">
        <v>1524.47</v>
      </c>
      <c r="L567" s="849">
        <v>1</v>
      </c>
      <c r="M567" s="849">
        <v>331.40652173913048</v>
      </c>
      <c r="N567" s="849">
        <v>56.8</v>
      </c>
      <c r="O567" s="849">
        <v>7555.6800000000012</v>
      </c>
      <c r="P567" s="837">
        <v>4.9562667681226928</v>
      </c>
      <c r="Q567" s="850">
        <v>133.02253521126764</v>
      </c>
    </row>
    <row r="568" spans="1:17" ht="14.4" customHeight="1" x14ac:dyDescent="0.3">
      <c r="A568" s="831" t="s">
        <v>574</v>
      </c>
      <c r="B568" s="832" t="s">
        <v>4935</v>
      </c>
      <c r="C568" s="832" t="s">
        <v>4951</v>
      </c>
      <c r="D568" s="832" t="s">
        <v>5225</v>
      </c>
      <c r="E568" s="832" t="s">
        <v>1773</v>
      </c>
      <c r="F568" s="849"/>
      <c r="G568" s="849"/>
      <c r="H568" s="849"/>
      <c r="I568" s="849"/>
      <c r="J568" s="849"/>
      <c r="K568" s="849"/>
      <c r="L568" s="849"/>
      <c r="M568" s="849"/>
      <c r="N568" s="849">
        <v>3.5</v>
      </c>
      <c r="O568" s="849">
        <v>3214.75</v>
      </c>
      <c r="P568" s="837"/>
      <c r="Q568" s="850">
        <v>918.5</v>
      </c>
    </row>
    <row r="569" spans="1:17" ht="14.4" customHeight="1" x14ac:dyDescent="0.3">
      <c r="A569" s="831" t="s">
        <v>574</v>
      </c>
      <c r="B569" s="832" t="s">
        <v>4935</v>
      </c>
      <c r="C569" s="832" t="s">
        <v>4951</v>
      </c>
      <c r="D569" s="832" t="s">
        <v>5861</v>
      </c>
      <c r="E569" s="832" t="s">
        <v>5862</v>
      </c>
      <c r="F569" s="849">
        <v>0.3</v>
      </c>
      <c r="G569" s="849">
        <v>115.98</v>
      </c>
      <c r="H569" s="849"/>
      <c r="I569" s="849">
        <v>386.6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" customHeight="1" x14ac:dyDescent="0.3">
      <c r="A570" s="831" t="s">
        <v>574</v>
      </c>
      <c r="B570" s="832" t="s">
        <v>4935</v>
      </c>
      <c r="C570" s="832" t="s">
        <v>4951</v>
      </c>
      <c r="D570" s="832" t="s">
        <v>5863</v>
      </c>
      <c r="E570" s="832" t="s">
        <v>5864</v>
      </c>
      <c r="F570" s="849"/>
      <c r="G570" s="849"/>
      <c r="H570" s="849"/>
      <c r="I570" s="849"/>
      <c r="J570" s="849">
        <v>15</v>
      </c>
      <c r="K570" s="849">
        <v>34620</v>
      </c>
      <c r="L570" s="849">
        <v>1</v>
      </c>
      <c r="M570" s="849">
        <v>2308</v>
      </c>
      <c r="N570" s="849"/>
      <c r="O570" s="849"/>
      <c r="P570" s="837"/>
      <c r="Q570" s="850"/>
    </row>
    <row r="571" spans="1:17" ht="14.4" customHeight="1" x14ac:dyDescent="0.3">
      <c r="A571" s="831" t="s">
        <v>574</v>
      </c>
      <c r="B571" s="832" t="s">
        <v>4935</v>
      </c>
      <c r="C571" s="832" t="s">
        <v>4951</v>
      </c>
      <c r="D571" s="832" t="s">
        <v>5842</v>
      </c>
      <c r="E571" s="832" t="s">
        <v>5843</v>
      </c>
      <c r="F571" s="849"/>
      <c r="G571" s="849"/>
      <c r="H571" s="849"/>
      <c r="I571" s="849"/>
      <c r="J571" s="849"/>
      <c r="K571" s="849"/>
      <c r="L571" s="849"/>
      <c r="M571" s="849"/>
      <c r="N571" s="849">
        <v>16</v>
      </c>
      <c r="O571" s="849">
        <v>3369.12</v>
      </c>
      <c r="P571" s="837"/>
      <c r="Q571" s="850">
        <v>210.57</v>
      </c>
    </row>
    <row r="572" spans="1:17" ht="14.4" customHeight="1" x14ac:dyDescent="0.3">
      <c r="A572" s="831" t="s">
        <v>574</v>
      </c>
      <c r="B572" s="832" t="s">
        <v>4935</v>
      </c>
      <c r="C572" s="832" t="s">
        <v>4951</v>
      </c>
      <c r="D572" s="832" t="s">
        <v>5865</v>
      </c>
      <c r="E572" s="832" t="s">
        <v>5843</v>
      </c>
      <c r="F572" s="849"/>
      <c r="G572" s="849"/>
      <c r="H572" s="849"/>
      <c r="I572" s="849"/>
      <c r="J572" s="849">
        <v>2</v>
      </c>
      <c r="K572" s="849">
        <v>842.32</v>
      </c>
      <c r="L572" s="849">
        <v>1</v>
      </c>
      <c r="M572" s="849">
        <v>421.16</v>
      </c>
      <c r="N572" s="849"/>
      <c r="O572" s="849"/>
      <c r="P572" s="837"/>
      <c r="Q572" s="850"/>
    </row>
    <row r="573" spans="1:17" ht="14.4" customHeight="1" x14ac:dyDescent="0.3">
      <c r="A573" s="831" t="s">
        <v>574</v>
      </c>
      <c r="B573" s="832" t="s">
        <v>4935</v>
      </c>
      <c r="C573" s="832" t="s">
        <v>5237</v>
      </c>
      <c r="D573" s="832" t="s">
        <v>5240</v>
      </c>
      <c r="E573" s="832" t="s">
        <v>5241</v>
      </c>
      <c r="F573" s="849">
        <v>14</v>
      </c>
      <c r="G573" s="849">
        <v>29400</v>
      </c>
      <c r="H573" s="849">
        <v>1.1666666666666667</v>
      </c>
      <c r="I573" s="849">
        <v>2100</v>
      </c>
      <c r="J573" s="849">
        <v>12</v>
      </c>
      <c r="K573" s="849">
        <v>25200</v>
      </c>
      <c r="L573" s="849">
        <v>1</v>
      </c>
      <c r="M573" s="849">
        <v>2100</v>
      </c>
      <c r="N573" s="849"/>
      <c r="O573" s="849"/>
      <c r="P573" s="837"/>
      <c r="Q573" s="850"/>
    </row>
    <row r="574" spans="1:17" ht="14.4" customHeight="1" x14ac:dyDescent="0.3">
      <c r="A574" s="831" t="s">
        <v>574</v>
      </c>
      <c r="B574" s="832" t="s">
        <v>4935</v>
      </c>
      <c r="C574" s="832" t="s">
        <v>5237</v>
      </c>
      <c r="D574" s="832" t="s">
        <v>5242</v>
      </c>
      <c r="E574" s="832" t="s">
        <v>5243</v>
      </c>
      <c r="F574" s="849">
        <v>3</v>
      </c>
      <c r="G574" s="849">
        <v>7770</v>
      </c>
      <c r="H574" s="849">
        <v>0.75</v>
      </c>
      <c r="I574" s="849">
        <v>2590</v>
      </c>
      <c r="J574" s="849">
        <v>4</v>
      </c>
      <c r="K574" s="849">
        <v>10360</v>
      </c>
      <c r="L574" s="849">
        <v>1</v>
      </c>
      <c r="M574" s="849">
        <v>2590</v>
      </c>
      <c r="N574" s="849">
        <v>5</v>
      </c>
      <c r="O574" s="849">
        <v>13311</v>
      </c>
      <c r="P574" s="837">
        <v>1.2848455598455599</v>
      </c>
      <c r="Q574" s="850">
        <v>2662.2</v>
      </c>
    </row>
    <row r="575" spans="1:17" ht="14.4" customHeight="1" x14ac:dyDescent="0.3">
      <c r="A575" s="831" t="s">
        <v>574</v>
      </c>
      <c r="B575" s="832" t="s">
        <v>4935</v>
      </c>
      <c r="C575" s="832" t="s">
        <v>5237</v>
      </c>
      <c r="D575" s="832" t="s">
        <v>5244</v>
      </c>
      <c r="E575" s="832" t="s">
        <v>5245</v>
      </c>
      <c r="F575" s="849">
        <v>4</v>
      </c>
      <c r="G575" s="849">
        <v>8420</v>
      </c>
      <c r="H575" s="849"/>
      <c r="I575" s="849">
        <v>2105</v>
      </c>
      <c r="J575" s="849"/>
      <c r="K575" s="849"/>
      <c r="L575" s="849"/>
      <c r="M575" s="849"/>
      <c r="N575" s="849"/>
      <c r="O575" s="849"/>
      <c r="P575" s="837"/>
      <c r="Q575" s="850"/>
    </row>
    <row r="576" spans="1:17" ht="14.4" customHeight="1" x14ac:dyDescent="0.3">
      <c r="A576" s="831" t="s">
        <v>574</v>
      </c>
      <c r="B576" s="832" t="s">
        <v>4935</v>
      </c>
      <c r="C576" s="832" t="s">
        <v>5237</v>
      </c>
      <c r="D576" s="832" t="s">
        <v>5246</v>
      </c>
      <c r="E576" s="832" t="s">
        <v>5247</v>
      </c>
      <c r="F576" s="849">
        <v>2</v>
      </c>
      <c r="G576" s="849">
        <v>17440</v>
      </c>
      <c r="H576" s="849"/>
      <c r="I576" s="849">
        <v>8720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574</v>
      </c>
      <c r="B577" s="832" t="s">
        <v>4935</v>
      </c>
      <c r="C577" s="832" t="s">
        <v>5237</v>
      </c>
      <c r="D577" s="832" t="s">
        <v>5248</v>
      </c>
      <c r="E577" s="832" t="s">
        <v>5249</v>
      </c>
      <c r="F577" s="849">
        <v>7</v>
      </c>
      <c r="G577" s="849">
        <v>70910</v>
      </c>
      <c r="H577" s="849"/>
      <c r="I577" s="849">
        <v>10130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574</v>
      </c>
      <c r="B578" s="832" t="s">
        <v>4935</v>
      </c>
      <c r="C578" s="832" t="s">
        <v>5237</v>
      </c>
      <c r="D578" s="832" t="s">
        <v>5250</v>
      </c>
      <c r="E578" s="832" t="s">
        <v>5251</v>
      </c>
      <c r="F578" s="849">
        <v>9</v>
      </c>
      <c r="G578" s="849">
        <v>9058</v>
      </c>
      <c r="H578" s="849">
        <v>1.8753623188405797</v>
      </c>
      <c r="I578" s="849">
        <v>1006.4444444444445</v>
      </c>
      <c r="J578" s="849">
        <v>6</v>
      </c>
      <c r="K578" s="849">
        <v>4830</v>
      </c>
      <c r="L578" s="849">
        <v>1</v>
      </c>
      <c r="M578" s="849">
        <v>805</v>
      </c>
      <c r="N578" s="849">
        <v>1</v>
      </c>
      <c r="O578" s="849">
        <v>1224.3499999999999</v>
      </c>
      <c r="P578" s="837">
        <v>0.25348861283643892</v>
      </c>
      <c r="Q578" s="850">
        <v>1224.3499999999999</v>
      </c>
    </row>
    <row r="579" spans="1:17" ht="14.4" customHeight="1" x14ac:dyDescent="0.3">
      <c r="A579" s="831" t="s">
        <v>574</v>
      </c>
      <c r="B579" s="832" t="s">
        <v>4935</v>
      </c>
      <c r="C579" s="832" t="s">
        <v>5237</v>
      </c>
      <c r="D579" s="832" t="s">
        <v>5252</v>
      </c>
      <c r="E579" s="832" t="s">
        <v>5253</v>
      </c>
      <c r="F579" s="849">
        <v>2</v>
      </c>
      <c r="G579" s="849">
        <v>490</v>
      </c>
      <c r="H579" s="849"/>
      <c r="I579" s="849">
        <v>245</v>
      </c>
      <c r="J579" s="849"/>
      <c r="K579" s="849"/>
      <c r="L579" s="849"/>
      <c r="M579" s="849"/>
      <c r="N579" s="849"/>
      <c r="O579" s="849"/>
      <c r="P579" s="837"/>
      <c r="Q579" s="850"/>
    </row>
    <row r="580" spans="1:17" ht="14.4" customHeight="1" x14ac:dyDescent="0.3">
      <c r="A580" s="831" t="s">
        <v>574</v>
      </c>
      <c r="B580" s="832" t="s">
        <v>4935</v>
      </c>
      <c r="C580" s="832" t="s">
        <v>4967</v>
      </c>
      <c r="D580" s="832" t="s">
        <v>5866</v>
      </c>
      <c r="E580" s="832" t="s">
        <v>5867</v>
      </c>
      <c r="F580" s="849">
        <v>14</v>
      </c>
      <c r="G580" s="849">
        <v>6614.72</v>
      </c>
      <c r="H580" s="849">
        <v>4.666666666666667</v>
      </c>
      <c r="I580" s="849">
        <v>472.48</v>
      </c>
      <c r="J580" s="849">
        <v>3</v>
      </c>
      <c r="K580" s="849">
        <v>1417.44</v>
      </c>
      <c r="L580" s="849">
        <v>1</v>
      </c>
      <c r="M580" s="849">
        <v>472.48</v>
      </c>
      <c r="N580" s="849">
        <v>4</v>
      </c>
      <c r="O580" s="849">
        <v>1889.92</v>
      </c>
      <c r="P580" s="837">
        <v>1.3333333333333333</v>
      </c>
      <c r="Q580" s="850">
        <v>472.48</v>
      </c>
    </row>
    <row r="581" spans="1:17" ht="14.4" customHeight="1" x14ac:dyDescent="0.3">
      <c r="A581" s="831" t="s">
        <v>574</v>
      </c>
      <c r="B581" s="832" t="s">
        <v>4935</v>
      </c>
      <c r="C581" s="832" t="s">
        <v>4967</v>
      </c>
      <c r="D581" s="832" t="s">
        <v>5868</v>
      </c>
      <c r="E581" s="832" t="s">
        <v>5867</v>
      </c>
      <c r="F581" s="849"/>
      <c r="G581" s="849"/>
      <c r="H581" s="849"/>
      <c r="I581" s="849"/>
      <c r="J581" s="849">
        <v>6</v>
      </c>
      <c r="K581" s="849">
        <v>2798.82</v>
      </c>
      <c r="L581" s="849">
        <v>1</v>
      </c>
      <c r="M581" s="849">
        <v>466.47</v>
      </c>
      <c r="N581" s="849"/>
      <c r="O581" s="849"/>
      <c r="P581" s="837"/>
      <c r="Q581" s="850"/>
    </row>
    <row r="582" spans="1:17" ht="14.4" customHeight="1" x14ac:dyDescent="0.3">
      <c r="A582" s="831" t="s">
        <v>574</v>
      </c>
      <c r="B582" s="832" t="s">
        <v>4935</v>
      </c>
      <c r="C582" s="832" t="s">
        <v>4967</v>
      </c>
      <c r="D582" s="832" t="s">
        <v>5869</v>
      </c>
      <c r="E582" s="832" t="s">
        <v>5870</v>
      </c>
      <c r="F582" s="849"/>
      <c r="G582" s="849"/>
      <c r="H582" s="849"/>
      <c r="I582" s="849"/>
      <c r="J582" s="849">
        <v>1</v>
      </c>
      <c r="K582" s="849">
        <v>4312</v>
      </c>
      <c r="L582" s="849">
        <v>1</v>
      </c>
      <c r="M582" s="849">
        <v>4312</v>
      </c>
      <c r="N582" s="849"/>
      <c r="O582" s="849"/>
      <c r="P582" s="837"/>
      <c r="Q582" s="850"/>
    </row>
    <row r="583" spans="1:17" ht="14.4" customHeight="1" x14ac:dyDescent="0.3">
      <c r="A583" s="831" t="s">
        <v>574</v>
      </c>
      <c r="B583" s="832" t="s">
        <v>4935</v>
      </c>
      <c r="C583" s="832" t="s">
        <v>4967</v>
      </c>
      <c r="D583" s="832" t="s">
        <v>5871</v>
      </c>
      <c r="E583" s="832" t="s">
        <v>5872</v>
      </c>
      <c r="F583" s="849"/>
      <c r="G583" s="849"/>
      <c r="H583" s="849"/>
      <c r="I583" s="849"/>
      <c r="J583" s="849">
        <v>2</v>
      </c>
      <c r="K583" s="849">
        <v>8249.0400000000009</v>
      </c>
      <c r="L583" s="849">
        <v>1</v>
      </c>
      <c r="M583" s="849">
        <v>4124.5200000000004</v>
      </c>
      <c r="N583" s="849">
        <v>1</v>
      </c>
      <c r="O583" s="849">
        <v>4124.5200000000004</v>
      </c>
      <c r="P583" s="837">
        <v>0.5</v>
      </c>
      <c r="Q583" s="850">
        <v>4124.5200000000004</v>
      </c>
    </row>
    <row r="584" spans="1:17" ht="14.4" customHeight="1" x14ac:dyDescent="0.3">
      <c r="A584" s="831" t="s">
        <v>574</v>
      </c>
      <c r="B584" s="832" t="s">
        <v>4935</v>
      </c>
      <c r="C584" s="832" t="s">
        <v>4967</v>
      </c>
      <c r="D584" s="832" t="s">
        <v>5873</v>
      </c>
      <c r="E584" s="832" t="s">
        <v>5874</v>
      </c>
      <c r="F584" s="849"/>
      <c r="G584" s="849"/>
      <c r="H584" s="849"/>
      <c r="I584" s="849"/>
      <c r="J584" s="849">
        <v>4</v>
      </c>
      <c r="K584" s="849">
        <v>4137.16</v>
      </c>
      <c r="L584" s="849">
        <v>1</v>
      </c>
      <c r="M584" s="849">
        <v>1034.29</v>
      </c>
      <c r="N584" s="849"/>
      <c r="O584" s="849"/>
      <c r="P584" s="837"/>
      <c r="Q584" s="850"/>
    </row>
    <row r="585" spans="1:17" ht="14.4" customHeight="1" x14ac:dyDescent="0.3">
      <c r="A585" s="831" t="s">
        <v>574</v>
      </c>
      <c r="B585" s="832" t="s">
        <v>4935</v>
      </c>
      <c r="C585" s="832" t="s">
        <v>4967</v>
      </c>
      <c r="D585" s="832" t="s">
        <v>5875</v>
      </c>
      <c r="E585" s="832" t="s">
        <v>5876</v>
      </c>
      <c r="F585" s="849">
        <v>2</v>
      </c>
      <c r="G585" s="849">
        <v>138.04</v>
      </c>
      <c r="H585" s="849">
        <v>2</v>
      </c>
      <c r="I585" s="849">
        <v>69.02</v>
      </c>
      <c r="J585" s="849">
        <v>1</v>
      </c>
      <c r="K585" s="849">
        <v>69.02</v>
      </c>
      <c r="L585" s="849">
        <v>1</v>
      </c>
      <c r="M585" s="849">
        <v>69.02</v>
      </c>
      <c r="N585" s="849">
        <v>2</v>
      </c>
      <c r="O585" s="849">
        <v>138.04</v>
      </c>
      <c r="P585" s="837">
        <v>2</v>
      </c>
      <c r="Q585" s="850">
        <v>69.02</v>
      </c>
    </row>
    <row r="586" spans="1:17" ht="14.4" customHeight="1" x14ac:dyDescent="0.3">
      <c r="A586" s="831" t="s">
        <v>574</v>
      </c>
      <c r="B586" s="832" t="s">
        <v>4935</v>
      </c>
      <c r="C586" s="832" t="s">
        <v>4967</v>
      </c>
      <c r="D586" s="832" t="s">
        <v>5877</v>
      </c>
      <c r="E586" s="832" t="s">
        <v>5876</v>
      </c>
      <c r="F586" s="849">
        <v>24</v>
      </c>
      <c r="G586" s="849">
        <v>2163.84</v>
      </c>
      <c r="H586" s="849">
        <v>2</v>
      </c>
      <c r="I586" s="849">
        <v>90.160000000000011</v>
      </c>
      <c r="J586" s="849">
        <v>12</v>
      </c>
      <c r="K586" s="849">
        <v>1081.92</v>
      </c>
      <c r="L586" s="849">
        <v>1</v>
      </c>
      <c r="M586" s="849">
        <v>90.160000000000011</v>
      </c>
      <c r="N586" s="849">
        <v>7</v>
      </c>
      <c r="O586" s="849">
        <v>631.12</v>
      </c>
      <c r="P586" s="837">
        <v>0.58333333333333326</v>
      </c>
      <c r="Q586" s="850">
        <v>90.16</v>
      </c>
    </row>
    <row r="587" spans="1:17" ht="14.4" customHeight="1" x14ac:dyDescent="0.3">
      <c r="A587" s="831" t="s">
        <v>574</v>
      </c>
      <c r="B587" s="832" t="s">
        <v>4935</v>
      </c>
      <c r="C587" s="832" t="s">
        <v>4967</v>
      </c>
      <c r="D587" s="832" t="s">
        <v>5280</v>
      </c>
      <c r="E587" s="832" t="s">
        <v>5279</v>
      </c>
      <c r="F587" s="849">
        <v>3</v>
      </c>
      <c r="G587" s="849">
        <v>25027.86</v>
      </c>
      <c r="H587" s="849">
        <v>3</v>
      </c>
      <c r="I587" s="849">
        <v>8342.6200000000008</v>
      </c>
      <c r="J587" s="849">
        <v>1</v>
      </c>
      <c r="K587" s="849">
        <v>8342.6200000000008</v>
      </c>
      <c r="L587" s="849">
        <v>1</v>
      </c>
      <c r="M587" s="849">
        <v>8342.6200000000008</v>
      </c>
      <c r="N587" s="849"/>
      <c r="O587" s="849"/>
      <c r="P587" s="837"/>
      <c r="Q587" s="850"/>
    </row>
    <row r="588" spans="1:17" ht="14.4" customHeight="1" x14ac:dyDescent="0.3">
      <c r="A588" s="831" t="s">
        <v>574</v>
      </c>
      <c r="B588" s="832" t="s">
        <v>4935</v>
      </c>
      <c r="C588" s="832" t="s">
        <v>4967</v>
      </c>
      <c r="D588" s="832" t="s">
        <v>5295</v>
      </c>
      <c r="E588" s="832" t="s">
        <v>5279</v>
      </c>
      <c r="F588" s="849">
        <v>1</v>
      </c>
      <c r="G588" s="849">
        <v>4101.82</v>
      </c>
      <c r="H588" s="849"/>
      <c r="I588" s="849">
        <v>4101.82</v>
      </c>
      <c r="J588" s="849"/>
      <c r="K588" s="849"/>
      <c r="L588" s="849"/>
      <c r="M588" s="849"/>
      <c r="N588" s="849">
        <v>3</v>
      </c>
      <c r="O588" s="849">
        <v>12305.46</v>
      </c>
      <c r="P588" s="837"/>
      <c r="Q588" s="850">
        <v>4101.82</v>
      </c>
    </row>
    <row r="589" spans="1:17" ht="14.4" customHeight="1" x14ac:dyDescent="0.3">
      <c r="A589" s="831" t="s">
        <v>574</v>
      </c>
      <c r="B589" s="832" t="s">
        <v>4935</v>
      </c>
      <c r="C589" s="832" t="s">
        <v>4967</v>
      </c>
      <c r="D589" s="832" t="s">
        <v>5346</v>
      </c>
      <c r="E589" s="832" t="s">
        <v>5347</v>
      </c>
      <c r="F589" s="849">
        <v>1</v>
      </c>
      <c r="G589" s="849">
        <v>7829</v>
      </c>
      <c r="H589" s="849"/>
      <c r="I589" s="849">
        <v>7829</v>
      </c>
      <c r="J589" s="849"/>
      <c r="K589" s="849"/>
      <c r="L589" s="849"/>
      <c r="M589" s="849"/>
      <c r="N589" s="849">
        <v>1</v>
      </c>
      <c r="O589" s="849">
        <v>7437.74</v>
      </c>
      <c r="P589" s="837"/>
      <c r="Q589" s="850">
        <v>7437.74</v>
      </c>
    </row>
    <row r="590" spans="1:17" ht="14.4" customHeight="1" x14ac:dyDescent="0.3">
      <c r="A590" s="831" t="s">
        <v>574</v>
      </c>
      <c r="B590" s="832" t="s">
        <v>4935</v>
      </c>
      <c r="C590" s="832" t="s">
        <v>4967</v>
      </c>
      <c r="D590" s="832" t="s">
        <v>5878</v>
      </c>
      <c r="E590" s="832" t="s">
        <v>5879</v>
      </c>
      <c r="F590" s="849">
        <v>6</v>
      </c>
      <c r="G590" s="849">
        <v>30606</v>
      </c>
      <c r="H590" s="849">
        <v>0.6</v>
      </c>
      <c r="I590" s="849">
        <v>5101</v>
      </c>
      <c r="J590" s="849">
        <v>10</v>
      </c>
      <c r="K590" s="849">
        <v>51010</v>
      </c>
      <c r="L590" s="849">
        <v>1</v>
      </c>
      <c r="M590" s="849">
        <v>5101</v>
      </c>
      <c r="N590" s="849">
        <v>6</v>
      </c>
      <c r="O590" s="849">
        <v>30606</v>
      </c>
      <c r="P590" s="837">
        <v>0.6</v>
      </c>
      <c r="Q590" s="850">
        <v>5101</v>
      </c>
    </row>
    <row r="591" spans="1:17" ht="14.4" customHeight="1" x14ac:dyDescent="0.3">
      <c r="A591" s="831" t="s">
        <v>574</v>
      </c>
      <c r="B591" s="832" t="s">
        <v>4935</v>
      </c>
      <c r="C591" s="832" t="s">
        <v>4967</v>
      </c>
      <c r="D591" s="832" t="s">
        <v>5880</v>
      </c>
      <c r="E591" s="832" t="s">
        <v>5879</v>
      </c>
      <c r="F591" s="849">
        <v>6</v>
      </c>
      <c r="G591" s="849">
        <v>47214</v>
      </c>
      <c r="H591" s="849">
        <v>0.8571428571428571</v>
      </c>
      <c r="I591" s="849">
        <v>7869</v>
      </c>
      <c r="J591" s="849">
        <v>7</v>
      </c>
      <c r="K591" s="849">
        <v>55083</v>
      </c>
      <c r="L591" s="849">
        <v>1</v>
      </c>
      <c r="M591" s="849">
        <v>7869</v>
      </c>
      <c r="N591" s="849">
        <v>14</v>
      </c>
      <c r="O591" s="849">
        <v>110166</v>
      </c>
      <c r="P591" s="837">
        <v>2</v>
      </c>
      <c r="Q591" s="850">
        <v>7869</v>
      </c>
    </row>
    <row r="592" spans="1:17" ht="14.4" customHeight="1" x14ac:dyDescent="0.3">
      <c r="A592" s="831" t="s">
        <v>574</v>
      </c>
      <c r="B592" s="832" t="s">
        <v>4935</v>
      </c>
      <c r="C592" s="832" t="s">
        <v>4967</v>
      </c>
      <c r="D592" s="832" t="s">
        <v>5881</v>
      </c>
      <c r="E592" s="832" t="s">
        <v>5349</v>
      </c>
      <c r="F592" s="849">
        <v>0</v>
      </c>
      <c r="G592" s="849">
        <v>0</v>
      </c>
      <c r="H592" s="849"/>
      <c r="I592" s="849"/>
      <c r="J592" s="849"/>
      <c r="K592" s="849"/>
      <c r="L592" s="849"/>
      <c r="M592" s="849"/>
      <c r="N592" s="849"/>
      <c r="O592" s="849"/>
      <c r="P592" s="837"/>
      <c r="Q592" s="850"/>
    </row>
    <row r="593" spans="1:17" ht="14.4" customHeight="1" x14ac:dyDescent="0.3">
      <c r="A593" s="831" t="s">
        <v>574</v>
      </c>
      <c r="B593" s="832" t="s">
        <v>4935</v>
      </c>
      <c r="C593" s="832" t="s">
        <v>4967</v>
      </c>
      <c r="D593" s="832" t="s">
        <v>5348</v>
      </c>
      <c r="E593" s="832" t="s">
        <v>5349</v>
      </c>
      <c r="F593" s="849">
        <v>1</v>
      </c>
      <c r="G593" s="849">
        <v>96.6</v>
      </c>
      <c r="H593" s="849">
        <v>1</v>
      </c>
      <c r="I593" s="849">
        <v>96.6</v>
      </c>
      <c r="J593" s="849">
        <v>1</v>
      </c>
      <c r="K593" s="849">
        <v>96.6</v>
      </c>
      <c r="L593" s="849">
        <v>1</v>
      </c>
      <c r="M593" s="849">
        <v>96.6</v>
      </c>
      <c r="N593" s="849">
        <v>1</v>
      </c>
      <c r="O593" s="849">
        <v>96.6</v>
      </c>
      <c r="P593" s="837">
        <v>1</v>
      </c>
      <c r="Q593" s="850">
        <v>96.6</v>
      </c>
    </row>
    <row r="594" spans="1:17" ht="14.4" customHeight="1" x14ac:dyDescent="0.3">
      <c r="A594" s="831" t="s">
        <v>574</v>
      </c>
      <c r="B594" s="832" t="s">
        <v>4935</v>
      </c>
      <c r="C594" s="832" t="s">
        <v>4967</v>
      </c>
      <c r="D594" s="832" t="s">
        <v>5882</v>
      </c>
      <c r="E594" s="832" t="s">
        <v>5883</v>
      </c>
      <c r="F594" s="849"/>
      <c r="G594" s="849"/>
      <c r="H594" s="849"/>
      <c r="I594" s="849"/>
      <c r="J594" s="849"/>
      <c r="K594" s="849"/>
      <c r="L594" s="849"/>
      <c r="M594" s="849"/>
      <c r="N594" s="849">
        <v>1</v>
      </c>
      <c r="O594" s="849">
        <v>4487.38</v>
      </c>
      <c r="P594" s="837"/>
      <c r="Q594" s="850">
        <v>4487.38</v>
      </c>
    </row>
    <row r="595" spans="1:17" ht="14.4" customHeight="1" x14ac:dyDescent="0.3">
      <c r="A595" s="831" t="s">
        <v>574</v>
      </c>
      <c r="B595" s="832" t="s">
        <v>4935</v>
      </c>
      <c r="C595" s="832" t="s">
        <v>4967</v>
      </c>
      <c r="D595" s="832" t="s">
        <v>5884</v>
      </c>
      <c r="E595" s="832" t="s">
        <v>5885</v>
      </c>
      <c r="F595" s="849"/>
      <c r="G595" s="849"/>
      <c r="H595" s="849"/>
      <c r="I595" s="849"/>
      <c r="J595" s="849"/>
      <c r="K595" s="849"/>
      <c r="L595" s="849"/>
      <c r="M595" s="849"/>
      <c r="N595" s="849">
        <v>1</v>
      </c>
      <c r="O595" s="849">
        <v>366</v>
      </c>
      <c r="P595" s="837"/>
      <c r="Q595" s="850">
        <v>366</v>
      </c>
    </row>
    <row r="596" spans="1:17" ht="14.4" customHeight="1" x14ac:dyDescent="0.3">
      <c r="A596" s="831" t="s">
        <v>574</v>
      </c>
      <c r="B596" s="832" t="s">
        <v>4935</v>
      </c>
      <c r="C596" s="832" t="s">
        <v>4967</v>
      </c>
      <c r="D596" s="832" t="s">
        <v>5886</v>
      </c>
      <c r="E596" s="832" t="s">
        <v>5887</v>
      </c>
      <c r="F596" s="849"/>
      <c r="G596" s="849"/>
      <c r="H596" s="849"/>
      <c r="I596" s="849"/>
      <c r="J596" s="849">
        <v>1</v>
      </c>
      <c r="K596" s="849">
        <v>9884</v>
      </c>
      <c r="L596" s="849">
        <v>1</v>
      </c>
      <c r="M596" s="849">
        <v>9884</v>
      </c>
      <c r="N596" s="849"/>
      <c r="O596" s="849"/>
      <c r="P596" s="837"/>
      <c r="Q596" s="850"/>
    </row>
    <row r="597" spans="1:17" ht="14.4" customHeight="1" x14ac:dyDescent="0.3">
      <c r="A597" s="831" t="s">
        <v>574</v>
      </c>
      <c r="B597" s="832" t="s">
        <v>4935</v>
      </c>
      <c r="C597" s="832" t="s">
        <v>4967</v>
      </c>
      <c r="D597" s="832" t="s">
        <v>5888</v>
      </c>
      <c r="E597" s="832" t="s">
        <v>5889</v>
      </c>
      <c r="F597" s="849">
        <v>1</v>
      </c>
      <c r="G597" s="849">
        <v>7990</v>
      </c>
      <c r="H597" s="849"/>
      <c r="I597" s="849">
        <v>7990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" customHeight="1" x14ac:dyDescent="0.3">
      <c r="A598" s="831" t="s">
        <v>574</v>
      </c>
      <c r="B598" s="832" t="s">
        <v>4935</v>
      </c>
      <c r="C598" s="832" t="s">
        <v>4967</v>
      </c>
      <c r="D598" s="832" t="s">
        <v>5363</v>
      </c>
      <c r="E598" s="832" t="s">
        <v>5364</v>
      </c>
      <c r="F598" s="849">
        <v>33</v>
      </c>
      <c r="G598" s="849">
        <v>18579</v>
      </c>
      <c r="H598" s="849">
        <v>0.6875</v>
      </c>
      <c r="I598" s="849">
        <v>563</v>
      </c>
      <c r="J598" s="849">
        <v>48</v>
      </c>
      <c r="K598" s="849">
        <v>27024</v>
      </c>
      <c r="L598" s="849">
        <v>1</v>
      </c>
      <c r="M598" s="849">
        <v>563</v>
      </c>
      <c r="N598" s="849">
        <v>36</v>
      </c>
      <c r="O598" s="849">
        <v>20268</v>
      </c>
      <c r="P598" s="837">
        <v>0.75</v>
      </c>
      <c r="Q598" s="850">
        <v>563</v>
      </c>
    </row>
    <row r="599" spans="1:17" ht="14.4" customHeight="1" x14ac:dyDescent="0.3">
      <c r="A599" s="831" t="s">
        <v>574</v>
      </c>
      <c r="B599" s="832" t="s">
        <v>4935</v>
      </c>
      <c r="C599" s="832" t="s">
        <v>4967</v>
      </c>
      <c r="D599" s="832" t="s">
        <v>5890</v>
      </c>
      <c r="E599" s="832" t="s">
        <v>5879</v>
      </c>
      <c r="F599" s="849">
        <v>1</v>
      </c>
      <c r="G599" s="849">
        <v>5101</v>
      </c>
      <c r="H599" s="849">
        <v>0.25</v>
      </c>
      <c r="I599" s="849">
        <v>5101</v>
      </c>
      <c r="J599" s="849">
        <v>4</v>
      </c>
      <c r="K599" s="849">
        <v>20404</v>
      </c>
      <c r="L599" s="849">
        <v>1</v>
      </c>
      <c r="M599" s="849">
        <v>5101</v>
      </c>
      <c r="N599" s="849"/>
      <c r="O599" s="849"/>
      <c r="P599" s="837"/>
      <c r="Q599" s="850"/>
    </row>
    <row r="600" spans="1:17" ht="14.4" customHeight="1" x14ac:dyDescent="0.3">
      <c r="A600" s="831" t="s">
        <v>574</v>
      </c>
      <c r="B600" s="832" t="s">
        <v>4935</v>
      </c>
      <c r="C600" s="832" t="s">
        <v>4967</v>
      </c>
      <c r="D600" s="832" t="s">
        <v>5891</v>
      </c>
      <c r="E600" s="832" t="s">
        <v>5892</v>
      </c>
      <c r="F600" s="849"/>
      <c r="G600" s="849"/>
      <c r="H600" s="849"/>
      <c r="I600" s="849"/>
      <c r="J600" s="849">
        <v>1</v>
      </c>
      <c r="K600" s="849">
        <v>699.55</v>
      </c>
      <c r="L600" s="849">
        <v>1</v>
      </c>
      <c r="M600" s="849">
        <v>699.55</v>
      </c>
      <c r="N600" s="849"/>
      <c r="O600" s="849"/>
      <c r="P600" s="837"/>
      <c r="Q600" s="850"/>
    </row>
    <row r="601" spans="1:17" ht="14.4" customHeight="1" x14ac:dyDescent="0.3">
      <c r="A601" s="831" t="s">
        <v>574</v>
      </c>
      <c r="B601" s="832" t="s">
        <v>4935</v>
      </c>
      <c r="C601" s="832" t="s">
        <v>4967</v>
      </c>
      <c r="D601" s="832" t="s">
        <v>5369</v>
      </c>
      <c r="E601" s="832" t="s">
        <v>5370</v>
      </c>
      <c r="F601" s="849"/>
      <c r="G601" s="849"/>
      <c r="H601" s="849"/>
      <c r="I601" s="849"/>
      <c r="J601" s="849">
        <v>7</v>
      </c>
      <c r="K601" s="849">
        <v>23912</v>
      </c>
      <c r="L601" s="849">
        <v>1</v>
      </c>
      <c r="M601" s="849">
        <v>3416</v>
      </c>
      <c r="N601" s="849">
        <v>4</v>
      </c>
      <c r="O601" s="849">
        <v>13664</v>
      </c>
      <c r="P601" s="837">
        <v>0.5714285714285714</v>
      </c>
      <c r="Q601" s="850">
        <v>3416</v>
      </c>
    </row>
    <row r="602" spans="1:17" ht="14.4" customHeight="1" x14ac:dyDescent="0.3">
      <c r="A602" s="831" t="s">
        <v>574</v>
      </c>
      <c r="B602" s="832" t="s">
        <v>4935</v>
      </c>
      <c r="C602" s="832" t="s">
        <v>4967</v>
      </c>
      <c r="D602" s="832" t="s">
        <v>5893</v>
      </c>
      <c r="E602" s="832" t="s">
        <v>5894</v>
      </c>
      <c r="F602" s="849"/>
      <c r="G602" s="849"/>
      <c r="H602" s="849"/>
      <c r="I602" s="849"/>
      <c r="J602" s="849"/>
      <c r="K602" s="849"/>
      <c r="L602" s="849"/>
      <c r="M602" s="849"/>
      <c r="N602" s="849">
        <v>1</v>
      </c>
      <c r="O602" s="849">
        <v>4606.3</v>
      </c>
      <c r="P602" s="837"/>
      <c r="Q602" s="850">
        <v>4606.3</v>
      </c>
    </row>
    <row r="603" spans="1:17" ht="14.4" customHeight="1" x14ac:dyDescent="0.3">
      <c r="A603" s="831" t="s">
        <v>574</v>
      </c>
      <c r="B603" s="832" t="s">
        <v>4935</v>
      </c>
      <c r="C603" s="832" t="s">
        <v>4967</v>
      </c>
      <c r="D603" s="832" t="s">
        <v>5377</v>
      </c>
      <c r="E603" s="832" t="s">
        <v>5378</v>
      </c>
      <c r="F603" s="849">
        <v>19</v>
      </c>
      <c r="G603" s="849">
        <v>23038.45</v>
      </c>
      <c r="H603" s="849">
        <v>4.75</v>
      </c>
      <c r="I603" s="849">
        <v>1212.55</v>
      </c>
      <c r="J603" s="849">
        <v>4</v>
      </c>
      <c r="K603" s="849">
        <v>4850.2</v>
      </c>
      <c r="L603" s="849">
        <v>1</v>
      </c>
      <c r="M603" s="849">
        <v>1212.55</v>
      </c>
      <c r="N603" s="849">
        <v>14</v>
      </c>
      <c r="O603" s="849">
        <v>16975.699999999997</v>
      </c>
      <c r="P603" s="837">
        <v>3.4999999999999996</v>
      </c>
      <c r="Q603" s="850">
        <v>1212.5499999999997</v>
      </c>
    </row>
    <row r="604" spans="1:17" ht="14.4" customHeight="1" x14ac:dyDescent="0.3">
      <c r="A604" s="831" t="s">
        <v>574</v>
      </c>
      <c r="B604" s="832" t="s">
        <v>4935</v>
      </c>
      <c r="C604" s="832" t="s">
        <v>4967</v>
      </c>
      <c r="D604" s="832" t="s">
        <v>4972</v>
      </c>
      <c r="E604" s="832" t="s">
        <v>4973</v>
      </c>
      <c r="F604" s="849">
        <v>1</v>
      </c>
      <c r="G604" s="849">
        <v>1430.18</v>
      </c>
      <c r="H604" s="849">
        <v>0.25</v>
      </c>
      <c r="I604" s="849">
        <v>1430.18</v>
      </c>
      <c r="J604" s="849">
        <v>4</v>
      </c>
      <c r="K604" s="849">
        <v>5720.72</v>
      </c>
      <c r="L604" s="849">
        <v>1</v>
      </c>
      <c r="M604" s="849">
        <v>1430.18</v>
      </c>
      <c r="N604" s="849"/>
      <c r="O604" s="849"/>
      <c r="P604" s="837"/>
      <c r="Q604" s="850"/>
    </row>
    <row r="605" spans="1:17" ht="14.4" customHeight="1" x14ac:dyDescent="0.3">
      <c r="A605" s="831" t="s">
        <v>574</v>
      </c>
      <c r="B605" s="832" t="s">
        <v>4935</v>
      </c>
      <c r="C605" s="832" t="s">
        <v>4967</v>
      </c>
      <c r="D605" s="832" t="s">
        <v>5895</v>
      </c>
      <c r="E605" s="832" t="s">
        <v>5896</v>
      </c>
      <c r="F605" s="849">
        <v>2</v>
      </c>
      <c r="G605" s="849">
        <v>11062.76</v>
      </c>
      <c r="H605" s="849"/>
      <c r="I605" s="849">
        <v>5531.38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574</v>
      </c>
      <c r="B606" s="832" t="s">
        <v>4935</v>
      </c>
      <c r="C606" s="832" t="s">
        <v>4967</v>
      </c>
      <c r="D606" s="832" t="s">
        <v>5383</v>
      </c>
      <c r="E606" s="832" t="s">
        <v>5384</v>
      </c>
      <c r="F606" s="849">
        <v>7</v>
      </c>
      <c r="G606" s="849">
        <v>9517.9700000000012</v>
      </c>
      <c r="H606" s="849">
        <v>1.1666666666666667</v>
      </c>
      <c r="I606" s="849">
        <v>1359.7100000000003</v>
      </c>
      <c r="J606" s="849">
        <v>6</v>
      </c>
      <c r="K606" s="849">
        <v>8158.26</v>
      </c>
      <c r="L606" s="849">
        <v>1</v>
      </c>
      <c r="M606" s="849">
        <v>1359.71</v>
      </c>
      <c r="N606" s="849">
        <v>6</v>
      </c>
      <c r="O606" s="849">
        <v>8158.26</v>
      </c>
      <c r="P606" s="837">
        <v>1</v>
      </c>
      <c r="Q606" s="850">
        <v>1359.71</v>
      </c>
    </row>
    <row r="607" spans="1:17" ht="14.4" customHeight="1" x14ac:dyDescent="0.3">
      <c r="A607" s="831" t="s">
        <v>574</v>
      </c>
      <c r="B607" s="832" t="s">
        <v>4935</v>
      </c>
      <c r="C607" s="832" t="s">
        <v>4967</v>
      </c>
      <c r="D607" s="832" t="s">
        <v>5389</v>
      </c>
      <c r="E607" s="832" t="s">
        <v>5390</v>
      </c>
      <c r="F607" s="849">
        <v>19</v>
      </c>
      <c r="G607" s="849">
        <v>20439.25</v>
      </c>
      <c r="H607" s="849">
        <v>4.75</v>
      </c>
      <c r="I607" s="849">
        <v>1075.75</v>
      </c>
      <c r="J607" s="849">
        <v>4</v>
      </c>
      <c r="K607" s="849">
        <v>4303</v>
      </c>
      <c r="L607" s="849">
        <v>1</v>
      </c>
      <c r="M607" s="849">
        <v>1075.75</v>
      </c>
      <c r="N607" s="849">
        <v>10</v>
      </c>
      <c r="O607" s="849">
        <v>10757.5</v>
      </c>
      <c r="P607" s="837">
        <v>2.5</v>
      </c>
      <c r="Q607" s="850">
        <v>1075.75</v>
      </c>
    </row>
    <row r="608" spans="1:17" ht="14.4" customHeight="1" x14ac:dyDescent="0.3">
      <c r="A608" s="831" t="s">
        <v>574</v>
      </c>
      <c r="B608" s="832" t="s">
        <v>4935</v>
      </c>
      <c r="C608" s="832" t="s">
        <v>4967</v>
      </c>
      <c r="D608" s="832" t="s">
        <v>4974</v>
      </c>
      <c r="E608" s="832" t="s">
        <v>4975</v>
      </c>
      <c r="F608" s="849">
        <v>1</v>
      </c>
      <c r="G608" s="849">
        <v>1616.73</v>
      </c>
      <c r="H608" s="849">
        <v>0.25</v>
      </c>
      <c r="I608" s="849">
        <v>1616.73</v>
      </c>
      <c r="J608" s="849">
        <v>4</v>
      </c>
      <c r="K608" s="849">
        <v>6466.92</v>
      </c>
      <c r="L608" s="849">
        <v>1</v>
      </c>
      <c r="M608" s="849">
        <v>1616.73</v>
      </c>
      <c r="N608" s="849">
        <v>1</v>
      </c>
      <c r="O608" s="849">
        <v>1616.73</v>
      </c>
      <c r="P608" s="837">
        <v>0.25</v>
      </c>
      <c r="Q608" s="850">
        <v>1616.73</v>
      </c>
    </row>
    <row r="609" spans="1:17" ht="14.4" customHeight="1" x14ac:dyDescent="0.3">
      <c r="A609" s="831" t="s">
        <v>574</v>
      </c>
      <c r="B609" s="832" t="s">
        <v>4935</v>
      </c>
      <c r="C609" s="832" t="s">
        <v>4967</v>
      </c>
      <c r="D609" s="832" t="s">
        <v>5395</v>
      </c>
      <c r="E609" s="832" t="s">
        <v>5396</v>
      </c>
      <c r="F609" s="849">
        <v>32</v>
      </c>
      <c r="G609" s="849">
        <v>7959.36</v>
      </c>
      <c r="H609" s="849">
        <v>0.84210526315789469</v>
      </c>
      <c r="I609" s="849">
        <v>248.73</v>
      </c>
      <c r="J609" s="849">
        <v>38</v>
      </c>
      <c r="K609" s="849">
        <v>9451.74</v>
      </c>
      <c r="L609" s="849">
        <v>1</v>
      </c>
      <c r="M609" s="849">
        <v>248.73</v>
      </c>
      <c r="N609" s="849">
        <v>30</v>
      </c>
      <c r="O609" s="849">
        <v>7461.8999999999978</v>
      </c>
      <c r="P609" s="837">
        <v>0.78947368421052611</v>
      </c>
      <c r="Q609" s="850">
        <v>248.72999999999993</v>
      </c>
    </row>
    <row r="610" spans="1:17" ht="14.4" customHeight="1" x14ac:dyDescent="0.3">
      <c r="A610" s="831" t="s">
        <v>574</v>
      </c>
      <c r="B610" s="832" t="s">
        <v>4935</v>
      </c>
      <c r="C610" s="832" t="s">
        <v>4967</v>
      </c>
      <c r="D610" s="832" t="s">
        <v>5897</v>
      </c>
      <c r="E610" s="832" t="s">
        <v>5898</v>
      </c>
      <c r="F610" s="849">
        <v>27</v>
      </c>
      <c r="G610" s="849">
        <v>265950</v>
      </c>
      <c r="H610" s="849">
        <v>0.93103448275862066</v>
      </c>
      <c r="I610" s="849">
        <v>9850</v>
      </c>
      <c r="J610" s="849">
        <v>29</v>
      </c>
      <c r="K610" s="849">
        <v>285650</v>
      </c>
      <c r="L610" s="849">
        <v>1</v>
      </c>
      <c r="M610" s="849">
        <v>9850</v>
      </c>
      <c r="N610" s="849">
        <v>39</v>
      </c>
      <c r="O610" s="849">
        <v>380682.06000000006</v>
      </c>
      <c r="P610" s="837">
        <v>1.3326870645895328</v>
      </c>
      <c r="Q610" s="850">
        <v>9761.0784615384637</v>
      </c>
    </row>
    <row r="611" spans="1:17" ht="14.4" customHeight="1" x14ac:dyDescent="0.3">
      <c r="A611" s="831" t="s">
        <v>574</v>
      </c>
      <c r="B611" s="832" t="s">
        <v>4935</v>
      </c>
      <c r="C611" s="832" t="s">
        <v>4967</v>
      </c>
      <c r="D611" s="832" t="s">
        <v>5899</v>
      </c>
      <c r="E611" s="832" t="s">
        <v>5898</v>
      </c>
      <c r="F611" s="849">
        <v>3</v>
      </c>
      <c r="G611" s="849">
        <v>27600</v>
      </c>
      <c r="H611" s="849">
        <v>1</v>
      </c>
      <c r="I611" s="849">
        <v>9200</v>
      </c>
      <c r="J611" s="849">
        <v>3</v>
      </c>
      <c r="K611" s="849">
        <v>27600</v>
      </c>
      <c r="L611" s="849">
        <v>1</v>
      </c>
      <c r="M611" s="849">
        <v>9200</v>
      </c>
      <c r="N611" s="849">
        <v>3</v>
      </c>
      <c r="O611" s="849">
        <v>27600</v>
      </c>
      <c r="P611" s="837">
        <v>1</v>
      </c>
      <c r="Q611" s="850">
        <v>9200</v>
      </c>
    </row>
    <row r="612" spans="1:17" ht="14.4" customHeight="1" x14ac:dyDescent="0.3">
      <c r="A612" s="831" t="s">
        <v>574</v>
      </c>
      <c r="B612" s="832" t="s">
        <v>4935</v>
      </c>
      <c r="C612" s="832" t="s">
        <v>4967</v>
      </c>
      <c r="D612" s="832" t="s">
        <v>5900</v>
      </c>
      <c r="E612" s="832" t="s">
        <v>5898</v>
      </c>
      <c r="F612" s="849">
        <v>5</v>
      </c>
      <c r="G612" s="849">
        <v>49250</v>
      </c>
      <c r="H612" s="849">
        <v>2.5</v>
      </c>
      <c r="I612" s="849">
        <v>9850</v>
      </c>
      <c r="J612" s="849">
        <v>2</v>
      </c>
      <c r="K612" s="849">
        <v>19700</v>
      </c>
      <c r="L612" s="849">
        <v>1</v>
      </c>
      <c r="M612" s="849">
        <v>9850</v>
      </c>
      <c r="N612" s="849">
        <v>2</v>
      </c>
      <c r="O612" s="849">
        <v>19700</v>
      </c>
      <c r="P612" s="837">
        <v>1</v>
      </c>
      <c r="Q612" s="850">
        <v>9850</v>
      </c>
    </row>
    <row r="613" spans="1:17" ht="14.4" customHeight="1" x14ac:dyDescent="0.3">
      <c r="A613" s="831" t="s">
        <v>574</v>
      </c>
      <c r="B613" s="832" t="s">
        <v>4935</v>
      </c>
      <c r="C613" s="832" t="s">
        <v>4967</v>
      </c>
      <c r="D613" s="832" t="s">
        <v>5419</v>
      </c>
      <c r="E613" s="832" t="s">
        <v>5420</v>
      </c>
      <c r="F613" s="849">
        <v>7</v>
      </c>
      <c r="G613" s="849">
        <v>9400.65</v>
      </c>
      <c r="H613" s="849">
        <v>1.1666666666666667</v>
      </c>
      <c r="I613" s="849">
        <v>1342.95</v>
      </c>
      <c r="J613" s="849">
        <v>6</v>
      </c>
      <c r="K613" s="849">
        <v>8057.7</v>
      </c>
      <c r="L613" s="849">
        <v>1</v>
      </c>
      <c r="M613" s="849">
        <v>1342.95</v>
      </c>
      <c r="N613" s="849">
        <v>3</v>
      </c>
      <c r="O613" s="849">
        <v>4028.8500000000004</v>
      </c>
      <c r="P613" s="837">
        <v>0.50000000000000011</v>
      </c>
      <c r="Q613" s="850">
        <v>1342.95</v>
      </c>
    </row>
    <row r="614" spans="1:17" ht="14.4" customHeight="1" x14ac:dyDescent="0.3">
      <c r="A614" s="831" t="s">
        <v>574</v>
      </c>
      <c r="B614" s="832" t="s">
        <v>4935</v>
      </c>
      <c r="C614" s="832" t="s">
        <v>4967</v>
      </c>
      <c r="D614" s="832" t="s">
        <v>5901</v>
      </c>
      <c r="E614" s="832" t="s">
        <v>5898</v>
      </c>
      <c r="F614" s="849">
        <v>4</v>
      </c>
      <c r="G614" s="849">
        <v>36800</v>
      </c>
      <c r="H614" s="849">
        <v>2</v>
      </c>
      <c r="I614" s="849">
        <v>9200</v>
      </c>
      <c r="J614" s="849">
        <v>2</v>
      </c>
      <c r="K614" s="849">
        <v>18400</v>
      </c>
      <c r="L614" s="849">
        <v>1</v>
      </c>
      <c r="M614" s="849">
        <v>9200</v>
      </c>
      <c r="N614" s="849">
        <v>2</v>
      </c>
      <c r="O614" s="849">
        <v>18400</v>
      </c>
      <c r="P614" s="837">
        <v>1</v>
      </c>
      <c r="Q614" s="850">
        <v>9200</v>
      </c>
    </row>
    <row r="615" spans="1:17" ht="14.4" customHeight="1" x14ac:dyDescent="0.3">
      <c r="A615" s="831" t="s">
        <v>574</v>
      </c>
      <c r="B615" s="832" t="s">
        <v>4935</v>
      </c>
      <c r="C615" s="832" t="s">
        <v>4967</v>
      </c>
      <c r="D615" s="832" t="s">
        <v>5902</v>
      </c>
      <c r="E615" s="832" t="s">
        <v>5903</v>
      </c>
      <c r="F615" s="849"/>
      <c r="G615" s="849"/>
      <c r="H615" s="849"/>
      <c r="I615" s="849"/>
      <c r="J615" s="849">
        <v>1</v>
      </c>
      <c r="K615" s="849">
        <v>5934</v>
      </c>
      <c r="L615" s="849">
        <v>1</v>
      </c>
      <c r="M615" s="849">
        <v>5934</v>
      </c>
      <c r="N615" s="849"/>
      <c r="O615" s="849"/>
      <c r="P615" s="837"/>
      <c r="Q615" s="850"/>
    </row>
    <row r="616" spans="1:17" ht="14.4" customHeight="1" x14ac:dyDescent="0.3">
      <c r="A616" s="831" t="s">
        <v>574</v>
      </c>
      <c r="B616" s="832" t="s">
        <v>4935</v>
      </c>
      <c r="C616" s="832" t="s">
        <v>4967</v>
      </c>
      <c r="D616" s="832" t="s">
        <v>5425</v>
      </c>
      <c r="E616" s="832" t="s">
        <v>5426</v>
      </c>
      <c r="F616" s="849"/>
      <c r="G616" s="849"/>
      <c r="H616" s="849"/>
      <c r="I616" s="849"/>
      <c r="J616" s="849">
        <v>2</v>
      </c>
      <c r="K616" s="849">
        <v>11092</v>
      </c>
      <c r="L616" s="849">
        <v>1</v>
      </c>
      <c r="M616" s="849">
        <v>5546</v>
      </c>
      <c r="N616" s="849">
        <v>1</v>
      </c>
      <c r="O616" s="849">
        <v>5546</v>
      </c>
      <c r="P616" s="837">
        <v>0.5</v>
      </c>
      <c r="Q616" s="850">
        <v>5546</v>
      </c>
    </row>
    <row r="617" spans="1:17" ht="14.4" customHeight="1" x14ac:dyDescent="0.3">
      <c r="A617" s="831" t="s">
        <v>574</v>
      </c>
      <c r="B617" s="832" t="s">
        <v>4935</v>
      </c>
      <c r="C617" s="832" t="s">
        <v>4967</v>
      </c>
      <c r="D617" s="832" t="s">
        <v>5904</v>
      </c>
      <c r="E617" s="832" t="s">
        <v>5905</v>
      </c>
      <c r="F617" s="849"/>
      <c r="G617" s="849"/>
      <c r="H617" s="849"/>
      <c r="I617" s="849"/>
      <c r="J617" s="849"/>
      <c r="K617" s="849"/>
      <c r="L617" s="849"/>
      <c r="M617" s="849"/>
      <c r="N617" s="849">
        <v>1</v>
      </c>
      <c r="O617" s="849">
        <v>4348</v>
      </c>
      <c r="P617" s="837"/>
      <c r="Q617" s="850">
        <v>4348</v>
      </c>
    </row>
    <row r="618" spans="1:17" ht="14.4" customHeight="1" x14ac:dyDescent="0.3">
      <c r="A618" s="831" t="s">
        <v>574</v>
      </c>
      <c r="B618" s="832" t="s">
        <v>4935</v>
      </c>
      <c r="C618" s="832" t="s">
        <v>4932</v>
      </c>
      <c r="D618" s="832" t="s">
        <v>5466</v>
      </c>
      <c r="E618" s="832" t="s">
        <v>5467</v>
      </c>
      <c r="F618" s="849">
        <v>9</v>
      </c>
      <c r="G618" s="849">
        <v>1764</v>
      </c>
      <c r="H618" s="849">
        <v>3</v>
      </c>
      <c r="I618" s="849">
        <v>196</v>
      </c>
      <c r="J618" s="849">
        <v>3</v>
      </c>
      <c r="K618" s="849">
        <v>588</v>
      </c>
      <c r="L618" s="849">
        <v>1</v>
      </c>
      <c r="M618" s="849">
        <v>196</v>
      </c>
      <c r="N618" s="849">
        <v>2</v>
      </c>
      <c r="O618" s="849">
        <v>398</v>
      </c>
      <c r="P618" s="837">
        <v>0.6768707482993197</v>
      </c>
      <c r="Q618" s="850">
        <v>199</v>
      </c>
    </row>
    <row r="619" spans="1:17" ht="14.4" customHeight="1" x14ac:dyDescent="0.3">
      <c r="A619" s="831" t="s">
        <v>574</v>
      </c>
      <c r="B619" s="832" t="s">
        <v>4935</v>
      </c>
      <c r="C619" s="832" t="s">
        <v>4932</v>
      </c>
      <c r="D619" s="832" t="s">
        <v>5476</v>
      </c>
      <c r="E619" s="832" t="s">
        <v>5477</v>
      </c>
      <c r="F619" s="849">
        <v>1</v>
      </c>
      <c r="G619" s="849">
        <v>615</v>
      </c>
      <c r="H619" s="849"/>
      <c r="I619" s="849">
        <v>615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" customHeight="1" x14ac:dyDescent="0.3">
      <c r="A620" s="831" t="s">
        <v>574</v>
      </c>
      <c r="B620" s="832" t="s">
        <v>4935</v>
      </c>
      <c r="C620" s="832" t="s">
        <v>4932</v>
      </c>
      <c r="D620" s="832" t="s">
        <v>5478</v>
      </c>
      <c r="E620" s="832" t="s">
        <v>5479</v>
      </c>
      <c r="F620" s="849">
        <v>34</v>
      </c>
      <c r="G620" s="849">
        <v>105434</v>
      </c>
      <c r="H620" s="849">
        <v>3.0859333840660303</v>
      </c>
      <c r="I620" s="849">
        <v>3101</v>
      </c>
      <c r="J620" s="849">
        <v>11</v>
      </c>
      <c r="K620" s="849">
        <v>34166</v>
      </c>
      <c r="L620" s="849">
        <v>1</v>
      </c>
      <c r="M620" s="849">
        <v>3106</v>
      </c>
      <c r="N620" s="849">
        <v>14</v>
      </c>
      <c r="O620" s="849">
        <v>43708</v>
      </c>
      <c r="P620" s="837">
        <v>1.2792834982145993</v>
      </c>
      <c r="Q620" s="850">
        <v>3122</v>
      </c>
    </row>
    <row r="621" spans="1:17" ht="14.4" customHeight="1" x14ac:dyDescent="0.3">
      <c r="A621" s="831" t="s">
        <v>574</v>
      </c>
      <c r="B621" s="832" t="s">
        <v>4935</v>
      </c>
      <c r="C621" s="832" t="s">
        <v>4932</v>
      </c>
      <c r="D621" s="832" t="s">
        <v>5528</v>
      </c>
      <c r="E621" s="832" t="s">
        <v>5529</v>
      </c>
      <c r="F621" s="849"/>
      <c r="G621" s="849"/>
      <c r="H621" s="849"/>
      <c r="I621" s="849"/>
      <c r="J621" s="849">
        <v>2</v>
      </c>
      <c r="K621" s="849">
        <v>6024</v>
      </c>
      <c r="L621" s="849">
        <v>1</v>
      </c>
      <c r="M621" s="849">
        <v>3012</v>
      </c>
      <c r="N621" s="849"/>
      <c r="O621" s="849"/>
      <c r="P621" s="837"/>
      <c r="Q621" s="850"/>
    </row>
    <row r="622" spans="1:17" ht="14.4" customHeight="1" x14ac:dyDescent="0.3">
      <c r="A622" s="831" t="s">
        <v>574</v>
      </c>
      <c r="B622" s="832" t="s">
        <v>4935</v>
      </c>
      <c r="C622" s="832" t="s">
        <v>4932</v>
      </c>
      <c r="D622" s="832" t="s">
        <v>5532</v>
      </c>
      <c r="E622" s="832" t="s">
        <v>5533</v>
      </c>
      <c r="F622" s="849">
        <v>3</v>
      </c>
      <c r="G622" s="849">
        <v>15444</v>
      </c>
      <c r="H622" s="849">
        <v>1</v>
      </c>
      <c r="I622" s="849">
        <v>5148</v>
      </c>
      <c r="J622" s="849">
        <v>3</v>
      </c>
      <c r="K622" s="849">
        <v>15444</v>
      </c>
      <c r="L622" s="849">
        <v>1</v>
      </c>
      <c r="M622" s="849">
        <v>5148</v>
      </c>
      <c r="N622" s="849">
        <v>1</v>
      </c>
      <c r="O622" s="849">
        <v>5148</v>
      </c>
      <c r="P622" s="837">
        <v>0.33333333333333331</v>
      </c>
      <c r="Q622" s="850">
        <v>5148</v>
      </c>
    </row>
    <row r="623" spans="1:17" ht="14.4" customHeight="1" x14ac:dyDescent="0.3">
      <c r="A623" s="831" t="s">
        <v>574</v>
      </c>
      <c r="B623" s="832" t="s">
        <v>4935</v>
      </c>
      <c r="C623" s="832" t="s">
        <v>4932</v>
      </c>
      <c r="D623" s="832" t="s">
        <v>5540</v>
      </c>
      <c r="E623" s="832" t="s">
        <v>5541</v>
      </c>
      <c r="F623" s="849">
        <v>2</v>
      </c>
      <c r="G623" s="849">
        <v>1420</v>
      </c>
      <c r="H623" s="849">
        <v>1.9943820224719102</v>
      </c>
      <c r="I623" s="849">
        <v>710</v>
      </c>
      <c r="J623" s="849">
        <v>1</v>
      </c>
      <c r="K623" s="849">
        <v>712</v>
      </c>
      <c r="L623" s="849">
        <v>1</v>
      </c>
      <c r="M623" s="849">
        <v>712</v>
      </c>
      <c r="N623" s="849">
        <v>1</v>
      </c>
      <c r="O623" s="849">
        <v>845</v>
      </c>
      <c r="P623" s="837">
        <v>1.1867977528089888</v>
      </c>
      <c r="Q623" s="850">
        <v>845</v>
      </c>
    </row>
    <row r="624" spans="1:17" ht="14.4" customHeight="1" x14ac:dyDescent="0.3">
      <c r="A624" s="831" t="s">
        <v>574</v>
      </c>
      <c r="B624" s="832" t="s">
        <v>4935</v>
      </c>
      <c r="C624" s="832" t="s">
        <v>4932</v>
      </c>
      <c r="D624" s="832" t="s">
        <v>5906</v>
      </c>
      <c r="E624" s="832" t="s">
        <v>5907</v>
      </c>
      <c r="F624" s="849">
        <v>71</v>
      </c>
      <c r="G624" s="849">
        <v>12354</v>
      </c>
      <c r="H624" s="849"/>
      <c r="I624" s="849">
        <v>174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" customHeight="1" x14ac:dyDescent="0.3">
      <c r="A625" s="831" t="s">
        <v>574</v>
      </c>
      <c r="B625" s="832" t="s">
        <v>4935</v>
      </c>
      <c r="C625" s="832" t="s">
        <v>4932</v>
      </c>
      <c r="D625" s="832" t="s">
        <v>5908</v>
      </c>
      <c r="E625" s="832" t="s">
        <v>5909</v>
      </c>
      <c r="F625" s="849">
        <v>340</v>
      </c>
      <c r="G625" s="849">
        <v>85340</v>
      </c>
      <c r="H625" s="849">
        <v>1.1479687920365886</v>
      </c>
      <c r="I625" s="849">
        <v>251</v>
      </c>
      <c r="J625" s="849">
        <v>295</v>
      </c>
      <c r="K625" s="849">
        <v>74340</v>
      </c>
      <c r="L625" s="849">
        <v>1</v>
      </c>
      <c r="M625" s="849">
        <v>252</v>
      </c>
      <c r="N625" s="849">
        <v>278</v>
      </c>
      <c r="O625" s="849">
        <v>70610</v>
      </c>
      <c r="P625" s="837">
        <v>0.94982512779122952</v>
      </c>
      <c r="Q625" s="850">
        <v>253.99280575539569</v>
      </c>
    </row>
    <row r="626" spans="1:17" ht="14.4" customHeight="1" x14ac:dyDescent="0.3">
      <c r="A626" s="831" t="s">
        <v>574</v>
      </c>
      <c r="B626" s="832" t="s">
        <v>4935</v>
      </c>
      <c r="C626" s="832" t="s">
        <v>4932</v>
      </c>
      <c r="D626" s="832" t="s">
        <v>5010</v>
      </c>
      <c r="E626" s="832" t="s">
        <v>5011</v>
      </c>
      <c r="F626" s="849">
        <v>9</v>
      </c>
      <c r="G626" s="849">
        <v>4869</v>
      </c>
      <c r="H626" s="849">
        <v>1.4972324723247232</v>
      </c>
      <c r="I626" s="849">
        <v>541</v>
      </c>
      <c r="J626" s="849">
        <v>6</v>
      </c>
      <c r="K626" s="849">
        <v>3252</v>
      </c>
      <c r="L626" s="849">
        <v>1</v>
      </c>
      <c r="M626" s="849">
        <v>542</v>
      </c>
      <c r="N626" s="849">
        <v>2</v>
      </c>
      <c r="O626" s="849">
        <v>1088</v>
      </c>
      <c r="P626" s="837">
        <v>0.33456334563345635</v>
      </c>
      <c r="Q626" s="850">
        <v>544</v>
      </c>
    </row>
    <row r="627" spans="1:17" ht="14.4" customHeight="1" x14ac:dyDescent="0.3">
      <c r="A627" s="831" t="s">
        <v>574</v>
      </c>
      <c r="B627" s="832" t="s">
        <v>4935</v>
      </c>
      <c r="C627" s="832" t="s">
        <v>4932</v>
      </c>
      <c r="D627" s="832" t="s">
        <v>5910</v>
      </c>
      <c r="E627" s="832" t="s">
        <v>5911</v>
      </c>
      <c r="F627" s="849">
        <v>9</v>
      </c>
      <c r="G627" s="849">
        <v>13896</v>
      </c>
      <c r="H627" s="849"/>
      <c r="I627" s="849">
        <v>1544</v>
      </c>
      <c r="J627" s="849"/>
      <c r="K627" s="849"/>
      <c r="L627" s="849"/>
      <c r="M627" s="849"/>
      <c r="N627" s="849">
        <v>1</v>
      </c>
      <c r="O627" s="849">
        <v>1554</v>
      </c>
      <c r="P627" s="837"/>
      <c r="Q627" s="850">
        <v>1554</v>
      </c>
    </row>
    <row r="628" spans="1:17" ht="14.4" customHeight="1" x14ac:dyDescent="0.3">
      <c r="A628" s="831" t="s">
        <v>574</v>
      </c>
      <c r="B628" s="832" t="s">
        <v>4935</v>
      </c>
      <c r="C628" s="832" t="s">
        <v>4932</v>
      </c>
      <c r="D628" s="832" t="s">
        <v>5912</v>
      </c>
      <c r="E628" s="832" t="s">
        <v>5913</v>
      </c>
      <c r="F628" s="849">
        <v>6</v>
      </c>
      <c r="G628" s="849">
        <v>26664</v>
      </c>
      <c r="H628" s="849">
        <v>1.9959577812710532</v>
      </c>
      <c r="I628" s="849">
        <v>4444</v>
      </c>
      <c r="J628" s="849">
        <v>3</v>
      </c>
      <c r="K628" s="849">
        <v>13359</v>
      </c>
      <c r="L628" s="849">
        <v>1</v>
      </c>
      <c r="M628" s="849">
        <v>4453</v>
      </c>
      <c r="N628" s="849"/>
      <c r="O628" s="849"/>
      <c r="P628" s="837"/>
      <c r="Q628" s="850"/>
    </row>
    <row r="629" spans="1:17" ht="14.4" customHeight="1" x14ac:dyDescent="0.3">
      <c r="A629" s="831" t="s">
        <v>574</v>
      </c>
      <c r="B629" s="832" t="s">
        <v>4935</v>
      </c>
      <c r="C629" s="832" t="s">
        <v>4932</v>
      </c>
      <c r="D629" s="832" t="s">
        <v>5012</v>
      </c>
      <c r="E629" s="832" t="s">
        <v>5013</v>
      </c>
      <c r="F629" s="849">
        <v>9</v>
      </c>
      <c r="G629" s="849">
        <v>4509</v>
      </c>
      <c r="H629" s="849">
        <v>1.2831531018782014</v>
      </c>
      <c r="I629" s="849">
        <v>501</v>
      </c>
      <c r="J629" s="849">
        <v>7</v>
      </c>
      <c r="K629" s="849">
        <v>3514</v>
      </c>
      <c r="L629" s="849">
        <v>1</v>
      </c>
      <c r="M629" s="849">
        <v>502</v>
      </c>
      <c r="N629" s="849">
        <v>8</v>
      </c>
      <c r="O629" s="849">
        <v>4032</v>
      </c>
      <c r="P629" s="837">
        <v>1.1474103585657371</v>
      </c>
      <c r="Q629" s="850">
        <v>504</v>
      </c>
    </row>
    <row r="630" spans="1:17" ht="14.4" customHeight="1" x14ac:dyDescent="0.3">
      <c r="A630" s="831" t="s">
        <v>574</v>
      </c>
      <c r="B630" s="832" t="s">
        <v>4935</v>
      </c>
      <c r="C630" s="832" t="s">
        <v>4932</v>
      </c>
      <c r="D630" s="832" t="s">
        <v>5914</v>
      </c>
      <c r="E630" s="832" t="s">
        <v>5915</v>
      </c>
      <c r="F630" s="849"/>
      <c r="G630" s="849"/>
      <c r="H630" s="849"/>
      <c r="I630" s="849"/>
      <c r="J630" s="849">
        <v>3</v>
      </c>
      <c r="K630" s="849">
        <v>7677</v>
      </c>
      <c r="L630" s="849">
        <v>1</v>
      </c>
      <c r="M630" s="849">
        <v>2559</v>
      </c>
      <c r="N630" s="849">
        <v>2</v>
      </c>
      <c r="O630" s="849">
        <v>5166</v>
      </c>
      <c r="P630" s="837">
        <v>0.67291910902696361</v>
      </c>
      <c r="Q630" s="850">
        <v>2583</v>
      </c>
    </row>
    <row r="631" spans="1:17" ht="14.4" customHeight="1" x14ac:dyDescent="0.3">
      <c r="A631" s="831" t="s">
        <v>574</v>
      </c>
      <c r="B631" s="832" t="s">
        <v>4935</v>
      </c>
      <c r="C631" s="832" t="s">
        <v>4932</v>
      </c>
      <c r="D631" s="832" t="s">
        <v>5014</v>
      </c>
      <c r="E631" s="832" t="s">
        <v>5015</v>
      </c>
      <c r="F631" s="849">
        <v>16</v>
      </c>
      <c r="G631" s="849">
        <v>10864</v>
      </c>
      <c r="H631" s="849">
        <v>1.7751633986928104</v>
      </c>
      <c r="I631" s="849">
        <v>679</v>
      </c>
      <c r="J631" s="849">
        <v>9</v>
      </c>
      <c r="K631" s="849">
        <v>6120</v>
      </c>
      <c r="L631" s="849">
        <v>1</v>
      </c>
      <c r="M631" s="849">
        <v>680</v>
      </c>
      <c r="N631" s="849">
        <v>12</v>
      </c>
      <c r="O631" s="849">
        <v>8220</v>
      </c>
      <c r="P631" s="837">
        <v>1.3431372549019607</v>
      </c>
      <c r="Q631" s="850">
        <v>685</v>
      </c>
    </row>
    <row r="632" spans="1:17" ht="14.4" customHeight="1" x14ac:dyDescent="0.3">
      <c r="A632" s="831" t="s">
        <v>574</v>
      </c>
      <c r="B632" s="832" t="s">
        <v>4935</v>
      </c>
      <c r="C632" s="832" t="s">
        <v>4932</v>
      </c>
      <c r="D632" s="832" t="s">
        <v>5916</v>
      </c>
      <c r="E632" s="832" t="s">
        <v>5917</v>
      </c>
      <c r="F632" s="849">
        <v>38</v>
      </c>
      <c r="G632" s="849">
        <v>68704</v>
      </c>
      <c r="H632" s="849">
        <v>1.8968525676421866</v>
      </c>
      <c r="I632" s="849">
        <v>1808</v>
      </c>
      <c r="J632" s="849">
        <v>20</v>
      </c>
      <c r="K632" s="849">
        <v>36220</v>
      </c>
      <c r="L632" s="849">
        <v>1</v>
      </c>
      <c r="M632" s="849">
        <v>1811</v>
      </c>
      <c r="N632" s="849">
        <v>28</v>
      </c>
      <c r="O632" s="849">
        <v>51016</v>
      </c>
      <c r="P632" s="837">
        <v>1.4085035891772502</v>
      </c>
      <c r="Q632" s="850">
        <v>1822</v>
      </c>
    </row>
    <row r="633" spans="1:17" ht="14.4" customHeight="1" x14ac:dyDescent="0.3">
      <c r="A633" s="831" t="s">
        <v>574</v>
      </c>
      <c r="B633" s="832" t="s">
        <v>4935</v>
      </c>
      <c r="C633" s="832" t="s">
        <v>4932</v>
      </c>
      <c r="D633" s="832" t="s">
        <v>5918</v>
      </c>
      <c r="E633" s="832" t="s">
        <v>5919</v>
      </c>
      <c r="F633" s="849"/>
      <c r="G633" s="849"/>
      <c r="H633" s="849"/>
      <c r="I633" s="849"/>
      <c r="J633" s="849">
        <v>1</v>
      </c>
      <c r="K633" s="849">
        <v>1502</v>
      </c>
      <c r="L633" s="849">
        <v>1</v>
      </c>
      <c r="M633" s="849">
        <v>1502</v>
      </c>
      <c r="N633" s="849">
        <v>1</v>
      </c>
      <c r="O633" s="849">
        <v>1512</v>
      </c>
      <c r="P633" s="837">
        <v>1.0066577896138482</v>
      </c>
      <c r="Q633" s="850">
        <v>1512</v>
      </c>
    </row>
    <row r="634" spans="1:17" ht="14.4" customHeight="1" x14ac:dyDescent="0.3">
      <c r="A634" s="831" t="s">
        <v>574</v>
      </c>
      <c r="B634" s="832" t="s">
        <v>4935</v>
      </c>
      <c r="C634" s="832" t="s">
        <v>4932</v>
      </c>
      <c r="D634" s="832" t="s">
        <v>5920</v>
      </c>
      <c r="E634" s="832" t="s">
        <v>5921</v>
      </c>
      <c r="F634" s="849">
        <v>1</v>
      </c>
      <c r="G634" s="849">
        <v>963</v>
      </c>
      <c r="H634" s="849">
        <v>0.2494818652849741</v>
      </c>
      <c r="I634" s="849">
        <v>963</v>
      </c>
      <c r="J634" s="849">
        <v>4</v>
      </c>
      <c r="K634" s="849">
        <v>3860</v>
      </c>
      <c r="L634" s="849">
        <v>1</v>
      </c>
      <c r="M634" s="849">
        <v>965</v>
      </c>
      <c r="N634" s="849">
        <v>2</v>
      </c>
      <c r="O634" s="849">
        <v>1948</v>
      </c>
      <c r="P634" s="837">
        <v>0.50466321243523315</v>
      </c>
      <c r="Q634" s="850">
        <v>974</v>
      </c>
    </row>
    <row r="635" spans="1:17" ht="14.4" customHeight="1" x14ac:dyDescent="0.3">
      <c r="A635" s="831" t="s">
        <v>574</v>
      </c>
      <c r="B635" s="832" t="s">
        <v>4935</v>
      </c>
      <c r="C635" s="832" t="s">
        <v>4932</v>
      </c>
      <c r="D635" s="832" t="s">
        <v>5922</v>
      </c>
      <c r="E635" s="832" t="s">
        <v>5923</v>
      </c>
      <c r="F635" s="849">
        <v>4</v>
      </c>
      <c r="G635" s="849">
        <v>5600</v>
      </c>
      <c r="H635" s="849">
        <v>1.331431288635283</v>
      </c>
      <c r="I635" s="849">
        <v>1400</v>
      </c>
      <c r="J635" s="849">
        <v>3</v>
      </c>
      <c r="K635" s="849">
        <v>4206</v>
      </c>
      <c r="L635" s="849">
        <v>1</v>
      </c>
      <c r="M635" s="849">
        <v>1402</v>
      </c>
      <c r="N635" s="849">
        <v>1</v>
      </c>
      <c r="O635" s="849">
        <v>1409</v>
      </c>
      <c r="P635" s="837">
        <v>0.33499762244412745</v>
      </c>
      <c r="Q635" s="850">
        <v>1409</v>
      </c>
    </row>
    <row r="636" spans="1:17" ht="14.4" customHeight="1" x14ac:dyDescent="0.3">
      <c r="A636" s="831" t="s">
        <v>574</v>
      </c>
      <c r="B636" s="832" t="s">
        <v>4935</v>
      </c>
      <c r="C636" s="832" t="s">
        <v>4932</v>
      </c>
      <c r="D636" s="832" t="s">
        <v>5924</v>
      </c>
      <c r="E636" s="832" t="s">
        <v>5925</v>
      </c>
      <c r="F636" s="849">
        <v>49</v>
      </c>
      <c r="G636" s="849">
        <v>50568</v>
      </c>
      <c r="H636" s="849">
        <v>3.2603481624758222</v>
      </c>
      <c r="I636" s="849">
        <v>1032</v>
      </c>
      <c r="J636" s="849">
        <v>15</v>
      </c>
      <c r="K636" s="849">
        <v>15510</v>
      </c>
      <c r="L636" s="849">
        <v>1</v>
      </c>
      <c r="M636" s="849">
        <v>1034</v>
      </c>
      <c r="N636" s="849">
        <v>25</v>
      </c>
      <c r="O636" s="849">
        <v>26000</v>
      </c>
      <c r="P636" s="837">
        <v>1.6763378465506125</v>
      </c>
      <c r="Q636" s="850">
        <v>1040</v>
      </c>
    </row>
    <row r="637" spans="1:17" ht="14.4" customHeight="1" x14ac:dyDescent="0.3">
      <c r="A637" s="831" t="s">
        <v>574</v>
      </c>
      <c r="B637" s="832" t="s">
        <v>4935</v>
      </c>
      <c r="C637" s="832" t="s">
        <v>4932</v>
      </c>
      <c r="D637" s="832" t="s">
        <v>5926</v>
      </c>
      <c r="E637" s="832" t="s">
        <v>5927</v>
      </c>
      <c r="F637" s="849">
        <v>15</v>
      </c>
      <c r="G637" s="849">
        <v>31500</v>
      </c>
      <c r="H637" s="849">
        <v>1.2482168330955778</v>
      </c>
      <c r="I637" s="849">
        <v>2100</v>
      </c>
      <c r="J637" s="849">
        <v>12</v>
      </c>
      <c r="K637" s="849">
        <v>25236</v>
      </c>
      <c r="L637" s="849">
        <v>1</v>
      </c>
      <c r="M637" s="849">
        <v>2103</v>
      </c>
      <c r="N637" s="849">
        <v>11</v>
      </c>
      <c r="O637" s="849">
        <v>23232</v>
      </c>
      <c r="P637" s="837">
        <v>0.92058963385639558</v>
      </c>
      <c r="Q637" s="850">
        <v>2112</v>
      </c>
    </row>
    <row r="638" spans="1:17" ht="14.4" customHeight="1" x14ac:dyDescent="0.3">
      <c r="A638" s="831" t="s">
        <v>574</v>
      </c>
      <c r="B638" s="832" t="s">
        <v>4935</v>
      </c>
      <c r="C638" s="832" t="s">
        <v>4932</v>
      </c>
      <c r="D638" s="832" t="s">
        <v>5928</v>
      </c>
      <c r="E638" s="832" t="s">
        <v>5929</v>
      </c>
      <c r="F638" s="849">
        <v>6</v>
      </c>
      <c r="G638" s="849">
        <v>21810</v>
      </c>
      <c r="H638" s="849">
        <v>0.85596546310832022</v>
      </c>
      <c r="I638" s="849">
        <v>3635</v>
      </c>
      <c r="J638" s="849">
        <v>7</v>
      </c>
      <c r="K638" s="849">
        <v>25480</v>
      </c>
      <c r="L638" s="849">
        <v>1</v>
      </c>
      <c r="M638" s="849">
        <v>3640</v>
      </c>
      <c r="N638" s="849">
        <v>4</v>
      </c>
      <c r="O638" s="849">
        <v>14632</v>
      </c>
      <c r="P638" s="837">
        <v>0.57425431711146002</v>
      </c>
      <c r="Q638" s="850">
        <v>3658</v>
      </c>
    </row>
    <row r="639" spans="1:17" ht="14.4" customHeight="1" x14ac:dyDescent="0.3">
      <c r="A639" s="831" t="s">
        <v>574</v>
      </c>
      <c r="B639" s="832" t="s">
        <v>4935</v>
      </c>
      <c r="C639" s="832" t="s">
        <v>4932</v>
      </c>
      <c r="D639" s="832" t="s">
        <v>5930</v>
      </c>
      <c r="E639" s="832" t="s">
        <v>5931</v>
      </c>
      <c r="F639" s="849">
        <v>1</v>
      </c>
      <c r="G639" s="849">
        <v>4205</v>
      </c>
      <c r="H639" s="849"/>
      <c r="I639" s="849">
        <v>4205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574</v>
      </c>
      <c r="B640" s="832" t="s">
        <v>4935</v>
      </c>
      <c r="C640" s="832" t="s">
        <v>4932</v>
      </c>
      <c r="D640" s="832" t="s">
        <v>5932</v>
      </c>
      <c r="E640" s="832" t="s">
        <v>5933</v>
      </c>
      <c r="F640" s="849">
        <v>6</v>
      </c>
      <c r="G640" s="849">
        <v>128592</v>
      </c>
      <c r="H640" s="849">
        <v>0.99855565391604151</v>
      </c>
      <c r="I640" s="849">
        <v>21432</v>
      </c>
      <c r="J640" s="849">
        <v>6</v>
      </c>
      <c r="K640" s="849">
        <v>128778</v>
      </c>
      <c r="L640" s="849">
        <v>1</v>
      </c>
      <c r="M640" s="849">
        <v>21463</v>
      </c>
      <c r="N640" s="849">
        <v>2</v>
      </c>
      <c r="O640" s="849">
        <v>43138</v>
      </c>
      <c r="P640" s="837">
        <v>0.33497957725698491</v>
      </c>
      <c r="Q640" s="850">
        <v>21569</v>
      </c>
    </row>
    <row r="641" spans="1:17" ht="14.4" customHeight="1" x14ac:dyDescent="0.3">
      <c r="A641" s="831" t="s">
        <v>574</v>
      </c>
      <c r="B641" s="832" t="s">
        <v>4935</v>
      </c>
      <c r="C641" s="832" t="s">
        <v>4932</v>
      </c>
      <c r="D641" s="832" t="s">
        <v>5934</v>
      </c>
      <c r="E641" s="832" t="s">
        <v>5935</v>
      </c>
      <c r="F641" s="849">
        <v>5</v>
      </c>
      <c r="G641" s="849">
        <v>6375</v>
      </c>
      <c r="H641" s="849">
        <v>0.83137715179968696</v>
      </c>
      <c r="I641" s="849">
        <v>1275</v>
      </c>
      <c r="J641" s="849">
        <v>6</v>
      </c>
      <c r="K641" s="849">
        <v>7668</v>
      </c>
      <c r="L641" s="849">
        <v>1</v>
      </c>
      <c r="M641" s="849">
        <v>1278</v>
      </c>
      <c r="N641" s="849">
        <v>3</v>
      </c>
      <c r="O641" s="849">
        <v>3873</v>
      </c>
      <c r="P641" s="837">
        <v>0.50508607198748046</v>
      </c>
      <c r="Q641" s="850">
        <v>1291</v>
      </c>
    </row>
    <row r="642" spans="1:17" ht="14.4" customHeight="1" x14ac:dyDescent="0.3">
      <c r="A642" s="831" t="s">
        <v>574</v>
      </c>
      <c r="B642" s="832" t="s">
        <v>4935</v>
      </c>
      <c r="C642" s="832" t="s">
        <v>4932</v>
      </c>
      <c r="D642" s="832" t="s">
        <v>5936</v>
      </c>
      <c r="E642" s="832" t="s">
        <v>5937</v>
      </c>
      <c r="F642" s="849"/>
      <c r="G642" s="849"/>
      <c r="H642" s="849"/>
      <c r="I642" s="849"/>
      <c r="J642" s="849">
        <v>1</v>
      </c>
      <c r="K642" s="849">
        <v>1832</v>
      </c>
      <c r="L642" s="849">
        <v>1</v>
      </c>
      <c r="M642" s="849">
        <v>1832</v>
      </c>
      <c r="N642" s="849"/>
      <c r="O642" s="849"/>
      <c r="P642" s="837"/>
      <c r="Q642" s="850"/>
    </row>
    <row r="643" spans="1:17" ht="14.4" customHeight="1" x14ac:dyDescent="0.3">
      <c r="A643" s="831" t="s">
        <v>574</v>
      </c>
      <c r="B643" s="832" t="s">
        <v>4935</v>
      </c>
      <c r="C643" s="832" t="s">
        <v>4932</v>
      </c>
      <c r="D643" s="832" t="s">
        <v>5938</v>
      </c>
      <c r="E643" s="832" t="s">
        <v>5939</v>
      </c>
      <c r="F643" s="849">
        <v>1</v>
      </c>
      <c r="G643" s="849">
        <v>3213</v>
      </c>
      <c r="H643" s="849">
        <v>0.33271202236719477</v>
      </c>
      <c r="I643" s="849">
        <v>3213</v>
      </c>
      <c r="J643" s="849">
        <v>3</v>
      </c>
      <c r="K643" s="849">
        <v>9657</v>
      </c>
      <c r="L643" s="849">
        <v>1</v>
      </c>
      <c r="M643" s="849">
        <v>3219</v>
      </c>
      <c r="N643" s="849"/>
      <c r="O643" s="849"/>
      <c r="P643" s="837"/>
      <c r="Q643" s="850"/>
    </row>
    <row r="644" spans="1:17" ht="14.4" customHeight="1" x14ac:dyDescent="0.3">
      <c r="A644" s="831" t="s">
        <v>574</v>
      </c>
      <c r="B644" s="832" t="s">
        <v>4935</v>
      </c>
      <c r="C644" s="832" t="s">
        <v>4932</v>
      </c>
      <c r="D644" s="832" t="s">
        <v>5940</v>
      </c>
      <c r="E644" s="832" t="s">
        <v>5941</v>
      </c>
      <c r="F644" s="849">
        <v>2</v>
      </c>
      <c r="G644" s="849">
        <v>1944</v>
      </c>
      <c r="H644" s="849">
        <v>1.9938461538461538</v>
      </c>
      <c r="I644" s="849">
        <v>972</v>
      </c>
      <c r="J644" s="849">
        <v>1</v>
      </c>
      <c r="K644" s="849">
        <v>975</v>
      </c>
      <c r="L644" s="849">
        <v>1</v>
      </c>
      <c r="M644" s="849">
        <v>975</v>
      </c>
      <c r="N644" s="849"/>
      <c r="O644" s="849"/>
      <c r="P644" s="837"/>
      <c r="Q644" s="850"/>
    </row>
    <row r="645" spans="1:17" ht="14.4" customHeight="1" x14ac:dyDescent="0.3">
      <c r="A645" s="831" t="s">
        <v>574</v>
      </c>
      <c r="B645" s="832" t="s">
        <v>4935</v>
      </c>
      <c r="C645" s="832" t="s">
        <v>4932</v>
      </c>
      <c r="D645" s="832" t="s">
        <v>5942</v>
      </c>
      <c r="E645" s="832" t="s">
        <v>5943</v>
      </c>
      <c r="F645" s="849">
        <v>3</v>
      </c>
      <c r="G645" s="849">
        <v>2535</v>
      </c>
      <c r="H645" s="849">
        <v>2.9929161747343564</v>
      </c>
      <c r="I645" s="849">
        <v>845</v>
      </c>
      <c r="J645" s="849">
        <v>1</v>
      </c>
      <c r="K645" s="849">
        <v>847</v>
      </c>
      <c r="L645" s="849">
        <v>1</v>
      </c>
      <c r="M645" s="849">
        <v>847</v>
      </c>
      <c r="N645" s="849"/>
      <c r="O645" s="849"/>
      <c r="P645" s="837"/>
      <c r="Q645" s="850"/>
    </row>
    <row r="646" spans="1:17" ht="14.4" customHeight="1" x14ac:dyDescent="0.3">
      <c r="A646" s="831" t="s">
        <v>574</v>
      </c>
      <c r="B646" s="832" t="s">
        <v>4935</v>
      </c>
      <c r="C646" s="832" t="s">
        <v>4932</v>
      </c>
      <c r="D646" s="832" t="s">
        <v>5944</v>
      </c>
      <c r="E646" s="832" t="s">
        <v>5945</v>
      </c>
      <c r="F646" s="849">
        <v>1</v>
      </c>
      <c r="G646" s="849">
        <v>818</v>
      </c>
      <c r="H646" s="849">
        <v>0.9975609756097561</v>
      </c>
      <c r="I646" s="849">
        <v>818</v>
      </c>
      <c r="J646" s="849">
        <v>1</v>
      </c>
      <c r="K646" s="849">
        <v>820</v>
      </c>
      <c r="L646" s="849">
        <v>1</v>
      </c>
      <c r="M646" s="849">
        <v>820</v>
      </c>
      <c r="N646" s="849">
        <v>3</v>
      </c>
      <c r="O646" s="849">
        <v>2478</v>
      </c>
      <c r="P646" s="837">
        <v>3.0219512195121951</v>
      </c>
      <c r="Q646" s="850">
        <v>826</v>
      </c>
    </row>
    <row r="647" spans="1:17" ht="14.4" customHeight="1" x14ac:dyDescent="0.3">
      <c r="A647" s="831" t="s">
        <v>574</v>
      </c>
      <c r="B647" s="832" t="s">
        <v>4935</v>
      </c>
      <c r="C647" s="832" t="s">
        <v>4932</v>
      </c>
      <c r="D647" s="832" t="s">
        <v>3747</v>
      </c>
      <c r="E647" s="832" t="s">
        <v>5946</v>
      </c>
      <c r="F647" s="849">
        <v>1</v>
      </c>
      <c r="G647" s="849">
        <v>2471</v>
      </c>
      <c r="H647" s="849"/>
      <c r="I647" s="849">
        <v>2471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" customHeight="1" x14ac:dyDescent="0.3">
      <c r="A648" s="831" t="s">
        <v>574</v>
      </c>
      <c r="B648" s="832" t="s">
        <v>4935</v>
      </c>
      <c r="C648" s="832" t="s">
        <v>4932</v>
      </c>
      <c r="D648" s="832" t="s">
        <v>5947</v>
      </c>
      <c r="E648" s="832" t="s">
        <v>5948</v>
      </c>
      <c r="F648" s="849">
        <v>2</v>
      </c>
      <c r="G648" s="849">
        <v>3356</v>
      </c>
      <c r="H648" s="849">
        <v>0.66587301587301584</v>
      </c>
      <c r="I648" s="849">
        <v>1678</v>
      </c>
      <c r="J648" s="849">
        <v>3</v>
      </c>
      <c r="K648" s="849">
        <v>5040</v>
      </c>
      <c r="L648" s="849">
        <v>1</v>
      </c>
      <c r="M648" s="849">
        <v>1680</v>
      </c>
      <c r="N648" s="849"/>
      <c r="O648" s="849"/>
      <c r="P648" s="837"/>
      <c r="Q648" s="850"/>
    </row>
    <row r="649" spans="1:17" ht="14.4" customHeight="1" x14ac:dyDescent="0.3">
      <c r="A649" s="831" t="s">
        <v>574</v>
      </c>
      <c r="B649" s="832" t="s">
        <v>4935</v>
      </c>
      <c r="C649" s="832" t="s">
        <v>4932</v>
      </c>
      <c r="D649" s="832" t="s">
        <v>5949</v>
      </c>
      <c r="E649" s="832" t="s">
        <v>5950</v>
      </c>
      <c r="F649" s="849">
        <v>8</v>
      </c>
      <c r="G649" s="849">
        <v>14824</v>
      </c>
      <c r="H649" s="849">
        <v>1.5974137931034482</v>
      </c>
      <c r="I649" s="849">
        <v>1853</v>
      </c>
      <c r="J649" s="849">
        <v>5</v>
      </c>
      <c r="K649" s="849">
        <v>9280</v>
      </c>
      <c r="L649" s="849">
        <v>1</v>
      </c>
      <c r="M649" s="849">
        <v>1856</v>
      </c>
      <c r="N649" s="849">
        <v>8</v>
      </c>
      <c r="O649" s="849">
        <v>14936</v>
      </c>
      <c r="P649" s="837">
        <v>1.6094827586206897</v>
      </c>
      <c r="Q649" s="850">
        <v>1867</v>
      </c>
    </row>
    <row r="650" spans="1:17" ht="14.4" customHeight="1" x14ac:dyDescent="0.3">
      <c r="A650" s="831" t="s">
        <v>574</v>
      </c>
      <c r="B650" s="832" t="s">
        <v>4935</v>
      </c>
      <c r="C650" s="832" t="s">
        <v>4932</v>
      </c>
      <c r="D650" s="832" t="s">
        <v>5951</v>
      </c>
      <c r="E650" s="832" t="s">
        <v>5952</v>
      </c>
      <c r="F650" s="849"/>
      <c r="G650" s="849"/>
      <c r="H650" s="849"/>
      <c r="I650" s="849"/>
      <c r="J650" s="849">
        <v>1</v>
      </c>
      <c r="K650" s="849">
        <v>2122</v>
      </c>
      <c r="L650" s="849">
        <v>1</v>
      </c>
      <c r="M650" s="849">
        <v>2122</v>
      </c>
      <c r="N650" s="849"/>
      <c r="O650" s="849"/>
      <c r="P650" s="837"/>
      <c r="Q650" s="850"/>
    </row>
    <row r="651" spans="1:17" ht="14.4" customHeight="1" x14ac:dyDescent="0.3">
      <c r="A651" s="831" t="s">
        <v>574</v>
      </c>
      <c r="B651" s="832" t="s">
        <v>4935</v>
      </c>
      <c r="C651" s="832" t="s">
        <v>4932</v>
      </c>
      <c r="D651" s="832" t="s">
        <v>5953</v>
      </c>
      <c r="E651" s="832" t="s">
        <v>5954</v>
      </c>
      <c r="F651" s="849">
        <v>24</v>
      </c>
      <c r="G651" s="849">
        <v>47976</v>
      </c>
      <c r="H651" s="849">
        <v>0.88755688755688755</v>
      </c>
      <c r="I651" s="849">
        <v>1999</v>
      </c>
      <c r="J651" s="849">
        <v>27</v>
      </c>
      <c r="K651" s="849">
        <v>54054</v>
      </c>
      <c r="L651" s="849">
        <v>1</v>
      </c>
      <c r="M651" s="849">
        <v>2002</v>
      </c>
      <c r="N651" s="849">
        <v>29</v>
      </c>
      <c r="O651" s="849">
        <v>58406</v>
      </c>
      <c r="P651" s="837">
        <v>1.0805120805120805</v>
      </c>
      <c r="Q651" s="850">
        <v>2014</v>
      </c>
    </row>
    <row r="652" spans="1:17" ht="14.4" customHeight="1" x14ac:dyDescent="0.3">
      <c r="A652" s="831" t="s">
        <v>574</v>
      </c>
      <c r="B652" s="832" t="s">
        <v>4935</v>
      </c>
      <c r="C652" s="832" t="s">
        <v>4932</v>
      </c>
      <c r="D652" s="832" t="s">
        <v>5955</v>
      </c>
      <c r="E652" s="832" t="s">
        <v>5956</v>
      </c>
      <c r="F652" s="849">
        <v>3</v>
      </c>
      <c r="G652" s="849">
        <v>5361</v>
      </c>
      <c r="H652" s="849">
        <v>2.994972067039106</v>
      </c>
      <c r="I652" s="849">
        <v>1787</v>
      </c>
      <c r="J652" s="849">
        <v>1</v>
      </c>
      <c r="K652" s="849">
        <v>1790</v>
      </c>
      <c r="L652" s="849">
        <v>1</v>
      </c>
      <c r="M652" s="849">
        <v>1790</v>
      </c>
      <c r="N652" s="849">
        <v>8</v>
      </c>
      <c r="O652" s="849">
        <v>14408</v>
      </c>
      <c r="P652" s="837">
        <v>8.0491620111731841</v>
      </c>
      <c r="Q652" s="850">
        <v>1801</v>
      </c>
    </row>
    <row r="653" spans="1:17" ht="14.4" customHeight="1" x14ac:dyDescent="0.3">
      <c r="A653" s="831" t="s">
        <v>574</v>
      </c>
      <c r="B653" s="832" t="s">
        <v>4935</v>
      </c>
      <c r="C653" s="832" t="s">
        <v>4932</v>
      </c>
      <c r="D653" s="832" t="s">
        <v>5957</v>
      </c>
      <c r="E653" s="832" t="s">
        <v>5958</v>
      </c>
      <c r="F653" s="849">
        <v>16</v>
      </c>
      <c r="G653" s="849">
        <v>53168</v>
      </c>
      <c r="H653" s="849">
        <v>0.69460702341137126</v>
      </c>
      <c r="I653" s="849">
        <v>3323</v>
      </c>
      <c r="J653" s="849">
        <v>23</v>
      </c>
      <c r="K653" s="849">
        <v>76544</v>
      </c>
      <c r="L653" s="849">
        <v>1</v>
      </c>
      <c r="M653" s="849">
        <v>3328</v>
      </c>
      <c r="N653" s="849">
        <v>27</v>
      </c>
      <c r="O653" s="849">
        <v>90342</v>
      </c>
      <c r="P653" s="837">
        <v>1.1802623327759196</v>
      </c>
      <c r="Q653" s="850">
        <v>3346</v>
      </c>
    </row>
    <row r="654" spans="1:17" ht="14.4" customHeight="1" x14ac:dyDescent="0.3">
      <c r="A654" s="831" t="s">
        <v>574</v>
      </c>
      <c r="B654" s="832" t="s">
        <v>4935</v>
      </c>
      <c r="C654" s="832" t="s">
        <v>4932</v>
      </c>
      <c r="D654" s="832" t="s">
        <v>5959</v>
      </c>
      <c r="E654" s="832" t="s">
        <v>5960</v>
      </c>
      <c r="F654" s="849">
        <v>2</v>
      </c>
      <c r="G654" s="849">
        <v>3878</v>
      </c>
      <c r="H654" s="849">
        <v>1.9969104016477859</v>
      </c>
      <c r="I654" s="849">
        <v>1939</v>
      </c>
      <c r="J654" s="849">
        <v>1</v>
      </c>
      <c r="K654" s="849">
        <v>1942</v>
      </c>
      <c r="L654" s="849">
        <v>1</v>
      </c>
      <c r="M654" s="849">
        <v>1942</v>
      </c>
      <c r="N654" s="849">
        <v>3</v>
      </c>
      <c r="O654" s="849">
        <v>5862</v>
      </c>
      <c r="P654" s="837">
        <v>3.0185375901132852</v>
      </c>
      <c r="Q654" s="850">
        <v>1954</v>
      </c>
    </row>
    <row r="655" spans="1:17" ht="14.4" customHeight="1" x14ac:dyDescent="0.3">
      <c r="A655" s="831" t="s">
        <v>574</v>
      </c>
      <c r="B655" s="832" t="s">
        <v>4935</v>
      </c>
      <c r="C655" s="832" t="s">
        <v>4932</v>
      </c>
      <c r="D655" s="832" t="s">
        <v>5961</v>
      </c>
      <c r="E655" s="832" t="s">
        <v>5962</v>
      </c>
      <c r="F655" s="849">
        <v>15</v>
      </c>
      <c r="G655" s="849">
        <v>33720</v>
      </c>
      <c r="H655" s="849">
        <v>0.74833555259653795</v>
      </c>
      <c r="I655" s="849">
        <v>2248</v>
      </c>
      <c r="J655" s="849">
        <v>20</v>
      </c>
      <c r="K655" s="849">
        <v>45060</v>
      </c>
      <c r="L655" s="849">
        <v>1</v>
      </c>
      <c r="M655" s="849">
        <v>2253</v>
      </c>
      <c r="N655" s="849">
        <v>19</v>
      </c>
      <c r="O655" s="849">
        <v>43130</v>
      </c>
      <c r="P655" s="837">
        <v>0.95716822015090985</v>
      </c>
      <c r="Q655" s="850">
        <v>2270</v>
      </c>
    </row>
    <row r="656" spans="1:17" ht="14.4" customHeight="1" x14ac:dyDescent="0.3">
      <c r="A656" s="831" t="s">
        <v>574</v>
      </c>
      <c r="B656" s="832" t="s">
        <v>4935</v>
      </c>
      <c r="C656" s="832" t="s">
        <v>4932</v>
      </c>
      <c r="D656" s="832" t="s">
        <v>5963</v>
      </c>
      <c r="E656" s="832" t="s">
        <v>5964</v>
      </c>
      <c r="F656" s="849">
        <v>2</v>
      </c>
      <c r="G656" s="849">
        <v>886</v>
      </c>
      <c r="H656" s="849"/>
      <c r="I656" s="849">
        <v>443</v>
      </c>
      <c r="J656" s="849"/>
      <c r="K656" s="849"/>
      <c r="L656" s="849"/>
      <c r="M656" s="849"/>
      <c r="N656" s="849">
        <v>1</v>
      </c>
      <c r="O656" s="849">
        <v>450</v>
      </c>
      <c r="P656" s="837"/>
      <c r="Q656" s="850">
        <v>450</v>
      </c>
    </row>
    <row r="657" spans="1:17" ht="14.4" customHeight="1" x14ac:dyDescent="0.3">
      <c r="A657" s="831" t="s">
        <v>574</v>
      </c>
      <c r="B657" s="832" t="s">
        <v>4935</v>
      </c>
      <c r="C657" s="832" t="s">
        <v>4932</v>
      </c>
      <c r="D657" s="832" t="s">
        <v>5965</v>
      </c>
      <c r="E657" s="832" t="s">
        <v>5966</v>
      </c>
      <c r="F657" s="849"/>
      <c r="G657" s="849"/>
      <c r="H657" s="849"/>
      <c r="I657" s="849"/>
      <c r="J657" s="849">
        <v>1</v>
      </c>
      <c r="K657" s="849">
        <v>2992</v>
      </c>
      <c r="L657" s="849">
        <v>1</v>
      </c>
      <c r="M657" s="849">
        <v>2992</v>
      </c>
      <c r="N657" s="849"/>
      <c r="O657" s="849"/>
      <c r="P657" s="837"/>
      <c r="Q657" s="850"/>
    </row>
    <row r="658" spans="1:17" ht="14.4" customHeight="1" x14ac:dyDescent="0.3">
      <c r="A658" s="831" t="s">
        <v>574</v>
      </c>
      <c r="B658" s="832" t="s">
        <v>4935</v>
      </c>
      <c r="C658" s="832" t="s">
        <v>4932</v>
      </c>
      <c r="D658" s="832" t="s">
        <v>5967</v>
      </c>
      <c r="E658" s="832" t="s">
        <v>5968</v>
      </c>
      <c r="F658" s="849">
        <v>1</v>
      </c>
      <c r="G658" s="849">
        <v>1310</v>
      </c>
      <c r="H658" s="849"/>
      <c r="I658" s="849">
        <v>1310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" customHeight="1" x14ac:dyDescent="0.3">
      <c r="A659" s="831" t="s">
        <v>574</v>
      </c>
      <c r="B659" s="832" t="s">
        <v>4935</v>
      </c>
      <c r="C659" s="832" t="s">
        <v>4932</v>
      </c>
      <c r="D659" s="832" t="s">
        <v>5969</v>
      </c>
      <c r="E659" s="832" t="s">
        <v>5970</v>
      </c>
      <c r="F659" s="849">
        <v>9</v>
      </c>
      <c r="G659" s="849">
        <v>594</v>
      </c>
      <c r="H659" s="849"/>
      <c r="I659" s="849">
        <v>66</v>
      </c>
      <c r="J659" s="849"/>
      <c r="K659" s="849"/>
      <c r="L659" s="849"/>
      <c r="M659" s="849"/>
      <c r="N659" s="849"/>
      <c r="O659" s="849"/>
      <c r="P659" s="837"/>
      <c r="Q659" s="850"/>
    </row>
    <row r="660" spans="1:17" ht="14.4" customHeight="1" x14ac:dyDescent="0.3">
      <c r="A660" s="831" t="s">
        <v>574</v>
      </c>
      <c r="B660" s="832" t="s">
        <v>4935</v>
      </c>
      <c r="C660" s="832" t="s">
        <v>4932</v>
      </c>
      <c r="D660" s="832" t="s">
        <v>5971</v>
      </c>
      <c r="E660" s="832" t="s">
        <v>5972</v>
      </c>
      <c r="F660" s="849"/>
      <c r="G660" s="849"/>
      <c r="H660" s="849"/>
      <c r="I660" s="849"/>
      <c r="J660" s="849"/>
      <c r="K660" s="849"/>
      <c r="L660" s="849"/>
      <c r="M660" s="849"/>
      <c r="N660" s="849">
        <v>1</v>
      </c>
      <c r="O660" s="849">
        <v>623</v>
      </c>
      <c r="P660" s="837"/>
      <c r="Q660" s="850">
        <v>623</v>
      </c>
    </row>
    <row r="661" spans="1:17" ht="14.4" customHeight="1" x14ac:dyDescent="0.3">
      <c r="A661" s="831" t="s">
        <v>574</v>
      </c>
      <c r="B661" s="832" t="s">
        <v>4935</v>
      </c>
      <c r="C661" s="832" t="s">
        <v>4932</v>
      </c>
      <c r="D661" s="832" t="s">
        <v>5973</v>
      </c>
      <c r="E661" s="832" t="s">
        <v>5974</v>
      </c>
      <c r="F661" s="849">
        <v>1</v>
      </c>
      <c r="G661" s="849">
        <v>1570</v>
      </c>
      <c r="H661" s="849"/>
      <c r="I661" s="849">
        <v>1570</v>
      </c>
      <c r="J661" s="849"/>
      <c r="K661" s="849"/>
      <c r="L661" s="849"/>
      <c r="M661" s="849"/>
      <c r="N661" s="849"/>
      <c r="O661" s="849"/>
      <c r="P661" s="837"/>
      <c r="Q661" s="850"/>
    </row>
    <row r="662" spans="1:17" ht="14.4" customHeight="1" x14ac:dyDescent="0.3">
      <c r="A662" s="831" t="s">
        <v>574</v>
      </c>
      <c r="B662" s="832" t="s">
        <v>4935</v>
      </c>
      <c r="C662" s="832" t="s">
        <v>4932</v>
      </c>
      <c r="D662" s="832" t="s">
        <v>5558</v>
      </c>
      <c r="E662" s="832" t="s">
        <v>5559</v>
      </c>
      <c r="F662" s="849">
        <v>0</v>
      </c>
      <c r="G662" s="849">
        <v>0</v>
      </c>
      <c r="H662" s="849"/>
      <c r="I662" s="849"/>
      <c r="J662" s="849">
        <v>0</v>
      </c>
      <c r="K662" s="849">
        <v>0</v>
      </c>
      <c r="L662" s="849"/>
      <c r="M662" s="849"/>
      <c r="N662" s="849">
        <v>0</v>
      </c>
      <c r="O662" s="849">
        <v>0</v>
      </c>
      <c r="P662" s="837"/>
      <c r="Q662" s="850"/>
    </row>
    <row r="663" spans="1:17" ht="14.4" customHeight="1" x14ac:dyDescent="0.3">
      <c r="A663" s="831" t="s">
        <v>574</v>
      </c>
      <c r="B663" s="832" t="s">
        <v>4935</v>
      </c>
      <c r="C663" s="832" t="s">
        <v>4932</v>
      </c>
      <c r="D663" s="832" t="s">
        <v>5560</v>
      </c>
      <c r="E663" s="832" t="s">
        <v>5561</v>
      </c>
      <c r="F663" s="849">
        <v>64</v>
      </c>
      <c r="G663" s="849">
        <v>0</v>
      </c>
      <c r="H663" s="849"/>
      <c r="I663" s="849">
        <v>0</v>
      </c>
      <c r="J663" s="849">
        <v>46</v>
      </c>
      <c r="K663" s="849">
        <v>0</v>
      </c>
      <c r="L663" s="849"/>
      <c r="M663" s="849">
        <v>0</v>
      </c>
      <c r="N663" s="849">
        <v>43</v>
      </c>
      <c r="O663" s="849">
        <v>0</v>
      </c>
      <c r="P663" s="837"/>
      <c r="Q663" s="850">
        <v>0</v>
      </c>
    </row>
    <row r="664" spans="1:17" ht="14.4" customHeight="1" x14ac:dyDescent="0.3">
      <c r="A664" s="831" t="s">
        <v>574</v>
      </c>
      <c r="B664" s="832" t="s">
        <v>4935</v>
      </c>
      <c r="C664" s="832" t="s">
        <v>4932</v>
      </c>
      <c r="D664" s="832" t="s">
        <v>5574</v>
      </c>
      <c r="E664" s="832" t="s">
        <v>5575</v>
      </c>
      <c r="F664" s="849">
        <v>12</v>
      </c>
      <c r="G664" s="849">
        <v>0</v>
      </c>
      <c r="H664" s="849"/>
      <c r="I664" s="849">
        <v>0</v>
      </c>
      <c r="J664" s="849">
        <v>1</v>
      </c>
      <c r="K664" s="849">
        <v>0</v>
      </c>
      <c r="L664" s="849"/>
      <c r="M664" s="849">
        <v>0</v>
      </c>
      <c r="N664" s="849">
        <v>6</v>
      </c>
      <c r="O664" s="849">
        <v>0</v>
      </c>
      <c r="P664" s="837"/>
      <c r="Q664" s="850">
        <v>0</v>
      </c>
    </row>
    <row r="665" spans="1:17" ht="14.4" customHeight="1" x14ac:dyDescent="0.3">
      <c r="A665" s="831" t="s">
        <v>574</v>
      </c>
      <c r="B665" s="832" t="s">
        <v>4935</v>
      </c>
      <c r="C665" s="832" t="s">
        <v>4932</v>
      </c>
      <c r="D665" s="832" t="s">
        <v>5975</v>
      </c>
      <c r="E665" s="832" t="s">
        <v>5976</v>
      </c>
      <c r="F665" s="849">
        <v>239</v>
      </c>
      <c r="G665" s="849">
        <v>89147</v>
      </c>
      <c r="H665" s="849">
        <v>1.1459661661867544</v>
      </c>
      <c r="I665" s="849">
        <v>373</v>
      </c>
      <c r="J665" s="849">
        <v>208</v>
      </c>
      <c r="K665" s="849">
        <v>77792</v>
      </c>
      <c r="L665" s="849">
        <v>1</v>
      </c>
      <c r="M665" s="849">
        <v>374</v>
      </c>
      <c r="N665" s="849">
        <v>191</v>
      </c>
      <c r="O665" s="849">
        <v>71816</v>
      </c>
      <c r="P665" s="837">
        <v>0.92317976141505553</v>
      </c>
      <c r="Q665" s="850">
        <v>376</v>
      </c>
    </row>
    <row r="666" spans="1:17" ht="14.4" customHeight="1" x14ac:dyDescent="0.3">
      <c r="A666" s="831" t="s">
        <v>574</v>
      </c>
      <c r="B666" s="832" t="s">
        <v>4935</v>
      </c>
      <c r="C666" s="832" t="s">
        <v>4932</v>
      </c>
      <c r="D666" s="832" t="s">
        <v>4936</v>
      </c>
      <c r="E666" s="832" t="s">
        <v>4937</v>
      </c>
      <c r="F666" s="849">
        <v>93</v>
      </c>
      <c r="G666" s="849">
        <v>7998</v>
      </c>
      <c r="H666" s="849">
        <v>1.4090909090909092</v>
      </c>
      <c r="I666" s="849">
        <v>86</v>
      </c>
      <c r="J666" s="849">
        <v>66</v>
      </c>
      <c r="K666" s="849">
        <v>5676</v>
      </c>
      <c r="L666" s="849">
        <v>1</v>
      </c>
      <c r="M666" s="849">
        <v>86</v>
      </c>
      <c r="N666" s="849">
        <v>94</v>
      </c>
      <c r="O666" s="849">
        <v>8178</v>
      </c>
      <c r="P666" s="837">
        <v>1.4408033826638478</v>
      </c>
      <c r="Q666" s="850">
        <v>87</v>
      </c>
    </row>
    <row r="667" spans="1:17" ht="14.4" customHeight="1" x14ac:dyDescent="0.3">
      <c r="A667" s="831" t="s">
        <v>574</v>
      </c>
      <c r="B667" s="832" t="s">
        <v>4935</v>
      </c>
      <c r="C667" s="832" t="s">
        <v>4932</v>
      </c>
      <c r="D667" s="832" t="s">
        <v>5977</v>
      </c>
      <c r="E667" s="832" t="s">
        <v>5978</v>
      </c>
      <c r="F667" s="849">
        <v>1</v>
      </c>
      <c r="G667" s="849">
        <v>1528</v>
      </c>
      <c r="H667" s="849"/>
      <c r="I667" s="849">
        <v>1528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" customHeight="1" x14ac:dyDescent="0.3">
      <c r="A668" s="831" t="s">
        <v>574</v>
      </c>
      <c r="B668" s="832" t="s">
        <v>4935</v>
      </c>
      <c r="C668" s="832" t="s">
        <v>4932</v>
      </c>
      <c r="D668" s="832" t="s">
        <v>5600</v>
      </c>
      <c r="E668" s="832" t="s">
        <v>5601</v>
      </c>
      <c r="F668" s="849">
        <v>894</v>
      </c>
      <c r="G668" s="849">
        <v>919576</v>
      </c>
      <c r="H668" s="849">
        <v>1.1244619658788544</v>
      </c>
      <c r="I668" s="849">
        <v>1028.6085011185683</v>
      </c>
      <c r="J668" s="849">
        <v>776</v>
      </c>
      <c r="K668" s="849">
        <v>817792</v>
      </c>
      <c r="L668" s="849">
        <v>1</v>
      </c>
      <c r="M668" s="849">
        <v>1053.8556701030927</v>
      </c>
      <c r="N668" s="849">
        <v>773</v>
      </c>
      <c r="O668" s="849">
        <v>816049</v>
      </c>
      <c r="P668" s="837">
        <v>0.99786865119737045</v>
      </c>
      <c r="Q668" s="850">
        <v>1055.6908150064683</v>
      </c>
    </row>
    <row r="669" spans="1:17" ht="14.4" customHeight="1" x14ac:dyDescent="0.3">
      <c r="A669" s="831" t="s">
        <v>574</v>
      </c>
      <c r="B669" s="832" t="s">
        <v>4935</v>
      </c>
      <c r="C669" s="832" t="s">
        <v>4932</v>
      </c>
      <c r="D669" s="832" t="s">
        <v>5606</v>
      </c>
      <c r="E669" s="832" t="s">
        <v>5011</v>
      </c>
      <c r="F669" s="849">
        <v>7</v>
      </c>
      <c r="G669" s="849">
        <v>4816</v>
      </c>
      <c r="H669" s="849">
        <v>0.53768002679468574</v>
      </c>
      <c r="I669" s="849">
        <v>688</v>
      </c>
      <c r="J669" s="849">
        <v>13</v>
      </c>
      <c r="K669" s="849">
        <v>8957</v>
      </c>
      <c r="L669" s="849">
        <v>1</v>
      </c>
      <c r="M669" s="849">
        <v>689</v>
      </c>
      <c r="N669" s="849">
        <v>7</v>
      </c>
      <c r="O669" s="849">
        <v>4858</v>
      </c>
      <c r="P669" s="837">
        <v>0.54236909679580214</v>
      </c>
      <c r="Q669" s="850">
        <v>694</v>
      </c>
    </row>
    <row r="670" spans="1:17" ht="14.4" customHeight="1" x14ac:dyDescent="0.3">
      <c r="A670" s="831" t="s">
        <v>574</v>
      </c>
      <c r="B670" s="832" t="s">
        <v>4935</v>
      </c>
      <c r="C670" s="832" t="s">
        <v>4932</v>
      </c>
      <c r="D670" s="832" t="s">
        <v>5607</v>
      </c>
      <c r="E670" s="832" t="s">
        <v>5608</v>
      </c>
      <c r="F670" s="849"/>
      <c r="G670" s="849"/>
      <c r="H670" s="849"/>
      <c r="I670" s="849"/>
      <c r="J670" s="849"/>
      <c r="K670" s="849"/>
      <c r="L670" s="849"/>
      <c r="M670" s="849"/>
      <c r="N670" s="849">
        <v>2</v>
      </c>
      <c r="O670" s="849">
        <v>0</v>
      </c>
      <c r="P670" s="837"/>
      <c r="Q670" s="850">
        <v>0</v>
      </c>
    </row>
    <row r="671" spans="1:17" ht="14.4" customHeight="1" x14ac:dyDescent="0.3">
      <c r="A671" s="831" t="s">
        <v>574</v>
      </c>
      <c r="B671" s="832" t="s">
        <v>4935</v>
      </c>
      <c r="C671" s="832" t="s">
        <v>4932</v>
      </c>
      <c r="D671" s="832" t="s">
        <v>5979</v>
      </c>
      <c r="E671" s="832" t="s">
        <v>5980</v>
      </c>
      <c r="F671" s="849">
        <v>2</v>
      </c>
      <c r="G671" s="849">
        <v>50408</v>
      </c>
      <c r="H671" s="849">
        <v>0.99845501723250007</v>
      </c>
      <c r="I671" s="849">
        <v>25204</v>
      </c>
      <c r="J671" s="849">
        <v>2</v>
      </c>
      <c r="K671" s="849">
        <v>50486</v>
      </c>
      <c r="L671" s="849">
        <v>1</v>
      </c>
      <c r="M671" s="849">
        <v>25243</v>
      </c>
      <c r="N671" s="849">
        <v>1</v>
      </c>
      <c r="O671" s="849">
        <v>25372</v>
      </c>
      <c r="P671" s="837">
        <v>0.50255516380778831</v>
      </c>
      <c r="Q671" s="850">
        <v>25372</v>
      </c>
    </row>
    <row r="672" spans="1:17" ht="14.4" customHeight="1" x14ac:dyDescent="0.3">
      <c r="A672" s="831" t="s">
        <v>574</v>
      </c>
      <c r="B672" s="832" t="s">
        <v>4935</v>
      </c>
      <c r="C672" s="832" t="s">
        <v>4932</v>
      </c>
      <c r="D672" s="832" t="s">
        <v>5613</v>
      </c>
      <c r="E672" s="832" t="s">
        <v>5614</v>
      </c>
      <c r="F672" s="849">
        <v>3</v>
      </c>
      <c r="G672" s="849">
        <v>1335</v>
      </c>
      <c r="H672" s="849"/>
      <c r="I672" s="849">
        <v>445</v>
      </c>
      <c r="J672" s="849"/>
      <c r="K672" s="849"/>
      <c r="L672" s="849"/>
      <c r="M672" s="849"/>
      <c r="N672" s="849"/>
      <c r="O672" s="849"/>
      <c r="P672" s="837"/>
      <c r="Q672" s="850"/>
    </row>
    <row r="673" spans="1:17" ht="14.4" customHeight="1" x14ac:dyDescent="0.3">
      <c r="A673" s="831" t="s">
        <v>574</v>
      </c>
      <c r="B673" s="832" t="s">
        <v>4935</v>
      </c>
      <c r="C673" s="832" t="s">
        <v>4932</v>
      </c>
      <c r="D673" s="832" t="s">
        <v>5981</v>
      </c>
      <c r="E673" s="832" t="s">
        <v>5982</v>
      </c>
      <c r="F673" s="849">
        <v>1</v>
      </c>
      <c r="G673" s="849">
        <v>722</v>
      </c>
      <c r="H673" s="849">
        <v>0.24965421853388658</v>
      </c>
      <c r="I673" s="849">
        <v>722</v>
      </c>
      <c r="J673" s="849">
        <v>4</v>
      </c>
      <c r="K673" s="849">
        <v>2892</v>
      </c>
      <c r="L673" s="849">
        <v>1</v>
      </c>
      <c r="M673" s="849">
        <v>723</v>
      </c>
      <c r="N673" s="849">
        <v>1</v>
      </c>
      <c r="O673" s="849">
        <v>729</v>
      </c>
      <c r="P673" s="837">
        <v>0.25207468879668049</v>
      </c>
      <c r="Q673" s="850">
        <v>729</v>
      </c>
    </row>
    <row r="674" spans="1:17" ht="14.4" customHeight="1" x14ac:dyDescent="0.3">
      <c r="A674" s="831" t="s">
        <v>574</v>
      </c>
      <c r="B674" s="832" t="s">
        <v>4935</v>
      </c>
      <c r="C674" s="832" t="s">
        <v>4932</v>
      </c>
      <c r="D674" s="832" t="s">
        <v>5038</v>
      </c>
      <c r="E674" s="832" t="s">
        <v>5039</v>
      </c>
      <c r="F674" s="849">
        <v>26</v>
      </c>
      <c r="G674" s="849">
        <v>27638</v>
      </c>
      <c r="H674" s="849">
        <v>0.96205792258423839</v>
      </c>
      <c r="I674" s="849">
        <v>1063</v>
      </c>
      <c r="J674" s="849">
        <v>27</v>
      </c>
      <c r="K674" s="849">
        <v>28728</v>
      </c>
      <c r="L674" s="849">
        <v>1</v>
      </c>
      <c r="M674" s="849">
        <v>1064</v>
      </c>
      <c r="N674" s="849">
        <v>18</v>
      </c>
      <c r="O674" s="849">
        <v>19242</v>
      </c>
      <c r="P674" s="837">
        <v>0.66979949874686717</v>
      </c>
      <c r="Q674" s="850">
        <v>1069</v>
      </c>
    </row>
    <row r="675" spans="1:17" ht="14.4" customHeight="1" x14ac:dyDescent="0.3">
      <c r="A675" s="831" t="s">
        <v>574</v>
      </c>
      <c r="B675" s="832" t="s">
        <v>4935</v>
      </c>
      <c r="C675" s="832" t="s">
        <v>4932</v>
      </c>
      <c r="D675" s="832" t="s">
        <v>5615</v>
      </c>
      <c r="E675" s="832" t="s">
        <v>5616</v>
      </c>
      <c r="F675" s="849">
        <v>28</v>
      </c>
      <c r="G675" s="849">
        <v>24220</v>
      </c>
      <c r="H675" s="849">
        <v>2.5425152214990554</v>
      </c>
      <c r="I675" s="849">
        <v>865</v>
      </c>
      <c r="J675" s="849">
        <v>11</v>
      </c>
      <c r="K675" s="849">
        <v>9526</v>
      </c>
      <c r="L675" s="849">
        <v>1</v>
      </c>
      <c r="M675" s="849">
        <v>866</v>
      </c>
      <c r="N675" s="849">
        <v>16</v>
      </c>
      <c r="O675" s="849">
        <v>13931</v>
      </c>
      <c r="P675" s="837">
        <v>1.4624186437119462</v>
      </c>
      <c r="Q675" s="850">
        <v>870.6875</v>
      </c>
    </row>
    <row r="676" spans="1:17" ht="14.4" customHeight="1" x14ac:dyDescent="0.3">
      <c r="A676" s="831" t="s">
        <v>574</v>
      </c>
      <c r="B676" s="832" t="s">
        <v>4935</v>
      </c>
      <c r="C676" s="832" t="s">
        <v>4932</v>
      </c>
      <c r="D676" s="832" t="s">
        <v>5983</v>
      </c>
      <c r="E676" s="832" t="s">
        <v>5984</v>
      </c>
      <c r="F676" s="849">
        <v>26</v>
      </c>
      <c r="G676" s="849">
        <v>107458</v>
      </c>
      <c r="H676" s="849">
        <v>2.360209976059215</v>
      </c>
      <c r="I676" s="849">
        <v>4133</v>
      </c>
      <c r="J676" s="849">
        <v>11</v>
      </c>
      <c r="K676" s="849">
        <v>45529</v>
      </c>
      <c r="L676" s="849">
        <v>1</v>
      </c>
      <c r="M676" s="849">
        <v>4139</v>
      </c>
      <c r="N676" s="849">
        <v>24</v>
      </c>
      <c r="O676" s="849">
        <v>99864</v>
      </c>
      <c r="P676" s="837">
        <v>2.193415185925454</v>
      </c>
      <c r="Q676" s="850">
        <v>4161</v>
      </c>
    </row>
    <row r="677" spans="1:17" ht="14.4" customHeight="1" x14ac:dyDescent="0.3">
      <c r="A677" s="831" t="s">
        <v>574</v>
      </c>
      <c r="B677" s="832" t="s">
        <v>4935</v>
      </c>
      <c r="C677" s="832" t="s">
        <v>4932</v>
      </c>
      <c r="D677" s="832" t="s">
        <v>5985</v>
      </c>
      <c r="E677" s="832" t="s">
        <v>5986</v>
      </c>
      <c r="F677" s="849">
        <v>25</v>
      </c>
      <c r="G677" s="849">
        <v>17900</v>
      </c>
      <c r="H677" s="849">
        <v>1.9203948074240962</v>
      </c>
      <c r="I677" s="849">
        <v>716</v>
      </c>
      <c r="J677" s="849">
        <v>13</v>
      </c>
      <c r="K677" s="849">
        <v>9321</v>
      </c>
      <c r="L677" s="849">
        <v>1</v>
      </c>
      <c r="M677" s="849">
        <v>717</v>
      </c>
      <c r="N677" s="849">
        <v>18</v>
      </c>
      <c r="O677" s="849">
        <v>12996</v>
      </c>
      <c r="P677" s="837">
        <v>1.3942710009655617</v>
      </c>
      <c r="Q677" s="850">
        <v>722</v>
      </c>
    </row>
    <row r="678" spans="1:17" ht="14.4" customHeight="1" x14ac:dyDescent="0.3">
      <c r="A678" s="831" t="s">
        <v>574</v>
      </c>
      <c r="B678" s="832" t="s">
        <v>4935</v>
      </c>
      <c r="C678" s="832" t="s">
        <v>4932</v>
      </c>
      <c r="D678" s="832" t="s">
        <v>5050</v>
      </c>
      <c r="E678" s="832" t="s">
        <v>5051</v>
      </c>
      <c r="F678" s="849">
        <v>3</v>
      </c>
      <c r="G678" s="849">
        <v>549</v>
      </c>
      <c r="H678" s="849">
        <v>0.48799999999999999</v>
      </c>
      <c r="I678" s="849">
        <v>183</v>
      </c>
      <c r="J678" s="849">
        <v>3</v>
      </c>
      <c r="K678" s="849">
        <v>1125</v>
      </c>
      <c r="L678" s="849">
        <v>1</v>
      </c>
      <c r="M678" s="849">
        <v>375</v>
      </c>
      <c r="N678" s="849">
        <v>3</v>
      </c>
      <c r="O678" s="849">
        <v>1128</v>
      </c>
      <c r="P678" s="837">
        <v>1.0026666666666666</v>
      </c>
      <c r="Q678" s="850">
        <v>376</v>
      </c>
    </row>
    <row r="679" spans="1:17" ht="14.4" customHeight="1" x14ac:dyDescent="0.3">
      <c r="A679" s="831" t="s">
        <v>574</v>
      </c>
      <c r="B679" s="832" t="s">
        <v>4935</v>
      </c>
      <c r="C679" s="832" t="s">
        <v>4932</v>
      </c>
      <c r="D679" s="832" t="s">
        <v>5052</v>
      </c>
      <c r="E679" s="832" t="s">
        <v>5053</v>
      </c>
      <c r="F679" s="849"/>
      <c r="G679" s="849"/>
      <c r="H679" s="849"/>
      <c r="I679" s="849"/>
      <c r="J679" s="849"/>
      <c r="K679" s="849"/>
      <c r="L679" s="849"/>
      <c r="M679" s="849"/>
      <c r="N679" s="849">
        <v>1</v>
      </c>
      <c r="O679" s="849">
        <v>990</v>
      </c>
      <c r="P679" s="837"/>
      <c r="Q679" s="850">
        <v>990</v>
      </c>
    </row>
    <row r="680" spans="1:17" ht="14.4" customHeight="1" x14ac:dyDescent="0.3">
      <c r="A680" s="831" t="s">
        <v>574</v>
      </c>
      <c r="B680" s="832" t="s">
        <v>4935</v>
      </c>
      <c r="C680" s="832" t="s">
        <v>4932</v>
      </c>
      <c r="D680" s="832" t="s">
        <v>4938</v>
      </c>
      <c r="E680" s="832" t="s">
        <v>4939</v>
      </c>
      <c r="F680" s="849">
        <v>16</v>
      </c>
      <c r="G680" s="849">
        <v>24688</v>
      </c>
      <c r="H680" s="849">
        <v>1.4536033914272257</v>
      </c>
      <c r="I680" s="849">
        <v>1543</v>
      </c>
      <c r="J680" s="849">
        <v>11</v>
      </c>
      <c r="K680" s="849">
        <v>16984</v>
      </c>
      <c r="L680" s="849">
        <v>1</v>
      </c>
      <c r="M680" s="849">
        <v>1544</v>
      </c>
      <c r="N680" s="849">
        <v>17</v>
      </c>
      <c r="O680" s="849">
        <v>26344</v>
      </c>
      <c r="P680" s="837">
        <v>1.551106924163919</v>
      </c>
      <c r="Q680" s="850">
        <v>1549.6470588235295</v>
      </c>
    </row>
    <row r="681" spans="1:17" ht="14.4" customHeight="1" x14ac:dyDescent="0.3">
      <c r="A681" s="831" t="s">
        <v>574</v>
      </c>
      <c r="B681" s="832" t="s">
        <v>4935</v>
      </c>
      <c r="C681" s="832" t="s">
        <v>4932</v>
      </c>
      <c r="D681" s="832" t="s">
        <v>5987</v>
      </c>
      <c r="E681" s="832" t="s">
        <v>5988</v>
      </c>
      <c r="F681" s="849">
        <v>1</v>
      </c>
      <c r="G681" s="849">
        <v>135</v>
      </c>
      <c r="H681" s="849"/>
      <c r="I681" s="849">
        <v>135</v>
      </c>
      <c r="J681" s="849"/>
      <c r="K681" s="849"/>
      <c r="L681" s="849"/>
      <c r="M681" s="849"/>
      <c r="N681" s="849">
        <v>1</v>
      </c>
      <c r="O681" s="849">
        <v>136</v>
      </c>
      <c r="P681" s="837"/>
      <c r="Q681" s="850">
        <v>136</v>
      </c>
    </row>
    <row r="682" spans="1:17" ht="14.4" customHeight="1" x14ac:dyDescent="0.3">
      <c r="A682" s="831" t="s">
        <v>574</v>
      </c>
      <c r="B682" s="832" t="s">
        <v>4935</v>
      </c>
      <c r="C682" s="832" t="s">
        <v>4932</v>
      </c>
      <c r="D682" s="832" t="s">
        <v>5056</v>
      </c>
      <c r="E682" s="832" t="s">
        <v>5057</v>
      </c>
      <c r="F682" s="849">
        <v>21</v>
      </c>
      <c r="G682" s="849">
        <v>8190</v>
      </c>
      <c r="H682" s="849">
        <v>1.4961636828644502</v>
      </c>
      <c r="I682" s="849">
        <v>390</v>
      </c>
      <c r="J682" s="849">
        <v>14</v>
      </c>
      <c r="K682" s="849">
        <v>5474</v>
      </c>
      <c r="L682" s="849">
        <v>1</v>
      </c>
      <c r="M682" s="849">
        <v>391</v>
      </c>
      <c r="N682" s="849">
        <v>16</v>
      </c>
      <c r="O682" s="849">
        <v>6288</v>
      </c>
      <c r="P682" s="837">
        <v>1.1487029594446474</v>
      </c>
      <c r="Q682" s="850">
        <v>393</v>
      </c>
    </row>
    <row r="683" spans="1:17" ht="14.4" customHeight="1" x14ac:dyDescent="0.3">
      <c r="A683" s="831" t="s">
        <v>574</v>
      </c>
      <c r="B683" s="832" t="s">
        <v>4935</v>
      </c>
      <c r="C683" s="832" t="s">
        <v>4932</v>
      </c>
      <c r="D683" s="832" t="s">
        <v>5989</v>
      </c>
      <c r="E683" s="832" t="s">
        <v>5990</v>
      </c>
      <c r="F683" s="849"/>
      <c r="G683" s="849"/>
      <c r="H683" s="849"/>
      <c r="I683" s="849"/>
      <c r="J683" s="849"/>
      <c r="K683" s="849"/>
      <c r="L683" s="849"/>
      <c r="M683" s="849"/>
      <c r="N683" s="849">
        <v>1</v>
      </c>
      <c r="O683" s="849">
        <v>355</v>
      </c>
      <c r="P683" s="837"/>
      <c r="Q683" s="850">
        <v>355</v>
      </c>
    </row>
    <row r="684" spans="1:17" ht="14.4" customHeight="1" x14ac:dyDescent="0.3">
      <c r="A684" s="831" t="s">
        <v>574</v>
      </c>
      <c r="B684" s="832" t="s">
        <v>4935</v>
      </c>
      <c r="C684" s="832" t="s">
        <v>4932</v>
      </c>
      <c r="D684" s="832" t="s">
        <v>4940</v>
      </c>
      <c r="E684" s="832" t="s">
        <v>4941</v>
      </c>
      <c r="F684" s="849">
        <v>11</v>
      </c>
      <c r="G684" s="849">
        <v>5555</v>
      </c>
      <c r="H684" s="849">
        <v>0.84448160535117056</v>
      </c>
      <c r="I684" s="849">
        <v>505</v>
      </c>
      <c r="J684" s="849">
        <v>13</v>
      </c>
      <c r="K684" s="849">
        <v>6578</v>
      </c>
      <c r="L684" s="849">
        <v>1</v>
      </c>
      <c r="M684" s="849">
        <v>506</v>
      </c>
      <c r="N684" s="849">
        <v>10</v>
      </c>
      <c r="O684" s="849">
        <v>5080</v>
      </c>
      <c r="P684" s="837">
        <v>0.7722712070538158</v>
      </c>
      <c r="Q684" s="850">
        <v>508</v>
      </c>
    </row>
    <row r="685" spans="1:17" ht="14.4" customHeight="1" x14ac:dyDescent="0.3">
      <c r="A685" s="831" t="s">
        <v>574</v>
      </c>
      <c r="B685" s="832" t="s">
        <v>4935</v>
      </c>
      <c r="C685" s="832" t="s">
        <v>4932</v>
      </c>
      <c r="D685" s="832" t="s">
        <v>5991</v>
      </c>
      <c r="E685" s="832" t="s">
        <v>5992</v>
      </c>
      <c r="F685" s="849">
        <v>7</v>
      </c>
      <c r="G685" s="849">
        <v>41839</v>
      </c>
      <c r="H685" s="849">
        <v>0.58265095811051693</v>
      </c>
      <c r="I685" s="849">
        <v>5977</v>
      </c>
      <c r="J685" s="849">
        <v>12</v>
      </c>
      <c r="K685" s="849">
        <v>71808</v>
      </c>
      <c r="L685" s="849">
        <v>1</v>
      </c>
      <c r="M685" s="849">
        <v>5984</v>
      </c>
      <c r="N685" s="849">
        <v>4</v>
      </c>
      <c r="O685" s="849">
        <v>24044</v>
      </c>
      <c r="P685" s="837">
        <v>0.3348373440285205</v>
      </c>
      <c r="Q685" s="850">
        <v>6011</v>
      </c>
    </row>
    <row r="686" spans="1:17" ht="14.4" customHeight="1" x14ac:dyDescent="0.3">
      <c r="A686" s="831" t="s">
        <v>574</v>
      </c>
      <c r="B686" s="832" t="s">
        <v>4935</v>
      </c>
      <c r="C686" s="832" t="s">
        <v>4932</v>
      </c>
      <c r="D686" s="832" t="s">
        <v>5993</v>
      </c>
      <c r="E686" s="832" t="s">
        <v>5994</v>
      </c>
      <c r="F686" s="849">
        <v>31</v>
      </c>
      <c r="G686" s="849">
        <v>85622</v>
      </c>
      <c r="H686" s="849">
        <v>0.99891500904159136</v>
      </c>
      <c r="I686" s="849">
        <v>2762</v>
      </c>
      <c r="J686" s="849">
        <v>31</v>
      </c>
      <c r="K686" s="849">
        <v>85715</v>
      </c>
      <c r="L686" s="849">
        <v>1</v>
      </c>
      <c r="M686" s="849">
        <v>2765</v>
      </c>
      <c r="N686" s="849">
        <v>16</v>
      </c>
      <c r="O686" s="849">
        <v>44432</v>
      </c>
      <c r="P686" s="837">
        <v>0.51836901359155341</v>
      </c>
      <c r="Q686" s="850">
        <v>2777</v>
      </c>
    </row>
    <row r="687" spans="1:17" ht="14.4" customHeight="1" x14ac:dyDescent="0.3">
      <c r="A687" s="831" t="s">
        <v>574</v>
      </c>
      <c r="B687" s="832" t="s">
        <v>4935</v>
      </c>
      <c r="C687" s="832" t="s">
        <v>4932</v>
      </c>
      <c r="D687" s="832" t="s">
        <v>5995</v>
      </c>
      <c r="E687" s="832" t="s">
        <v>5996</v>
      </c>
      <c r="F687" s="849">
        <v>9</v>
      </c>
      <c r="G687" s="849">
        <v>15030</v>
      </c>
      <c r="H687" s="849">
        <v>0.99820681410639567</v>
      </c>
      <c r="I687" s="849">
        <v>1670</v>
      </c>
      <c r="J687" s="849">
        <v>9</v>
      </c>
      <c r="K687" s="849">
        <v>15057</v>
      </c>
      <c r="L687" s="849">
        <v>1</v>
      </c>
      <c r="M687" s="849">
        <v>1673</v>
      </c>
      <c r="N687" s="849">
        <v>1</v>
      </c>
      <c r="O687" s="849">
        <v>1686</v>
      </c>
      <c r="P687" s="837">
        <v>0.1119744969117354</v>
      </c>
      <c r="Q687" s="850">
        <v>1686</v>
      </c>
    </row>
    <row r="688" spans="1:17" ht="14.4" customHeight="1" x14ac:dyDescent="0.3">
      <c r="A688" s="831" t="s">
        <v>574</v>
      </c>
      <c r="B688" s="832" t="s">
        <v>4935</v>
      </c>
      <c r="C688" s="832" t="s">
        <v>4932</v>
      </c>
      <c r="D688" s="832" t="s">
        <v>5997</v>
      </c>
      <c r="E688" s="832" t="s">
        <v>5998</v>
      </c>
      <c r="F688" s="849"/>
      <c r="G688" s="849"/>
      <c r="H688" s="849"/>
      <c r="I688" s="849"/>
      <c r="J688" s="849"/>
      <c r="K688" s="849"/>
      <c r="L688" s="849"/>
      <c r="M688" s="849"/>
      <c r="N688" s="849">
        <v>0</v>
      </c>
      <c r="O688" s="849">
        <v>0</v>
      </c>
      <c r="P688" s="837"/>
      <c r="Q688" s="850"/>
    </row>
    <row r="689" spans="1:17" ht="14.4" customHeight="1" x14ac:dyDescent="0.3">
      <c r="A689" s="831" t="s">
        <v>574</v>
      </c>
      <c r="B689" s="832" t="s">
        <v>4935</v>
      </c>
      <c r="C689" s="832" t="s">
        <v>4932</v>
      </c>
      <c r="D689" s="832" t="s">
        <v>5999</v>
      </c>
      <c r="E689" s="832" t="s">
        <v>6000</v>
      </c>
      <c r="F689" s="849"/>
      <c r="G689" s="849"/>
      <c r="H689" s="849"/>
      <c r="I689" s="849"/>
      <c r="J689" s="849">
        <v>1</v>
      </c>
      <c r="K689" s="849">
        <v>450</v>
      </c>
      <c r="L689" s="849">
        <v>1</v>
      </c>
      <c r="M689" s="849">
        <v>450</v>
      </c>
      <c r="N689" s="849"/>
      <c r="O689" s="849"/>
      <c r="P689" s="837"/>
      <c r="Q689" s="850"/>
    </row>
    <row r="690" spans="1:17" ht="14.4" customHeight="1" x14ac:dyDescent="0.3">
      <c r="A690" s="831" t="s">
        <v>574</v>
      </c>
      <c r="B690" s="832" t="s">
        <v>4935</v>
      </c>
      <c r="C690" s="832" t="s">
        <v>4932</v>
      </c>
      <c r="D690" s="832" t="s">
        <v>4942</v>
      </c>
      <c r="E690" s="832" t="s">
        <v>4943</v>
      </c>
      <c r="F690" s="849">
        <v>12</v>
      </c>
      <c r="G690" s="849">
        <v>3720</v>
      </c>
      <c r="H690" s="849">
        <v>1.1961414790996785</v>
      </c>
      <c r="I690" s="849">
        <v>310</v>
      </c>
      <c r="J690" s="849">
        <v>10</v>
      </c>
      <c r="K690" s="849">
        <v>3110</v>
      </c>
      <c r="L690" s="849">
        <v>1</v>
      </c>
      <c r="M690" s="849">
        <v>311</v>
      </c>
      <c r="N690" s="849">
        <v>25</v>
      </c>
      <c r="O690" s="849">
        <v>7800</v>
      </c>
      <c r="P690" s="837">
        <v>2.508038585209003</v>
      </c>
      <c r="Q690" s="850">
        <v>312</v>
      </c>
    </row>
    <row r="691" spans="1:17" ht="14.4" customHeight="1" x14ac:dyDescent="0.3">
      <c r="A691" s="831" t="s">
        <v>574</v>
      </c>
      <c r="B691" s="832" t="s">
        <v>4935</v>
      </c>
      <c r="C691" s="832" t="s">
        <v>4932</v>
      </c>
      <c r="D691" s="832" t="s">
        <v>6001</v>
      </c>
      <c r="E691" s="832" t="s">
        <v>6002</v>
      </c>
      <c r="F691" s="849"/>
      <c r="G691" s="849"/>
      <c r="H691" s="849"/>
      <c r="I691" s="849"/>
      <c r="J691" s="849"/>
      <c r="K691" s="849"/>
      <c r="L691" s="849"/>
      <c r="M691" s="849"/>
      <c r="N691" s="849">
        <v>2</v>
      </c>
      <c r="O691" s="849">
        <v>7480</v>
      </c>
      <c r="P691" s="837"/>
      <c r="Q691" s="850">
        <v>3740</v>
      </c>
    </row>
    <row r="692" spans="1:17" ht="14.4" customHeight="1" x14ac:dyDescent="0.3">
      <c r="A692" s="831" t="s">
        <v>574</v>
      </c>
      <c r="B692" s="832" t="s">
        <v>4935</v>
      </c>
      <c r="C692" s="832" t="s">
        <v>4932</v>
      </c>
      <c r="D692" s="832" t="s">
        <v>6003</v>
      </c>
      <c r="E692" s="832" t="s">
        <v>6004</v>
      </c>
      <c r="F692" s="849">
        <v>29</v>
      </c>
      <c r="G692" s="849">
        <v>50315</v>
      </c>
      <c r="H692" s="849">
        <v>0.87727098371517243</v>
      </c>
      <c r="I692" s="849">
        <v>1735</v>
      </c>
      <c r="J692" s="849">
        <v>33</v>
      </c>
      <c r="K692" s="849">
        <v>57354</v>
      </c>
      <c r="L692" s="849">
        <v>1</v>
      </c>
      <c r="M692" s="849">
        <v>1738</v>
      </c>
      <c r="N692" s="849">
        <v>36</v>
      </c>
      <c r="O692" s="849">
        <v>62856</v>
      </c>
      <c r="P692" s="837">
        <v>1.0959305366670153</v>
      </c>
      <c r="Q692" s="850">
        <v>1746</v>
      </c>
    </row>
    <row r="693" spans="1:17" ht="14.4" customHeight="1" x14ac:dyDescent="0.3">
      <c r="A693" s="831" t="s">
        <v>574</v>
      </c>
      <c r="B693" s="832" t="s">
        <v>4935</v>
      </c>
      <c r="C693" s="832" t="s">
        <v>4932</v>
      </c>
      <c r="D693" s="832" t="s">
        <v>6005</v>
      </c>
      <c r="E693" s="832" t="s">
        <v>6006</v>
      </c>
      <c r="F693" s="849">
        <v>10</v>
      </c>
      <c r="G693" s="849">
        <v>10020</v>
      </c>
      <c r="H693" s="849">
        <v>2.4925373134328357</v>
      </c>
      <c r="I693" s="849">
        <v>1002</v>
      </c>
      <c r="J693" s="849">
        <v>4</v>
      </c>
      <c r="K693" s="849">
        <v>4020</v>
      </c>
      <c r="L693" s="849">
        <v>1</v>
      </c>
      <c r="M693" s="849">
        <v>1005</v>
      </c>
      <c r="N693" s="849">
        <v>3</v>
      </c>
      <c r="O693" s="849">
        <v>3786</v>
      </c>
      <c r="P693" s="837">
        <v>0.94179104477611941</v>
      </c>
      <c r="Q693" s="850">
        <v>1262</v>
      </c>
    </row>
    <row r="694" spans="1:17" ht="14.4" customHeight="1" x14ac:dyDescent="0.3">
      <c r="A694" s="831" t="s">
        <v>574</v>
      </c>
      <c r="B694" s="832" t="s">
        <v>4935</v>
      </c>
      <c r="C694" s="832" t="s">
        <v>4932</v>
      </c>
      <c r="D694" s="832" t="s">
        <v>6007</v>
      </c>
      <c r="E694" s="832" t="s">
        <v>6008</v>
      </c>
      <c r="F694" s="849">
        <v>11</v>
      </c>
      <c r="G694" s="849">
        <v>20251</v>
      </c>
      <c r="H694" s="849">
        <v>2.7470157352143243</v>
      </c>
      <c r="I694" s="849">
        <v>1841</v>
      </c>
      <c r="J694" s="849">
        <v>4</v>
      </c>
      <c r="K694" s="849">
        <v>7372</v>
      </c>
      <c r="L694" s="849">
        <v>1</v>
      </c>
      <c r="M694" s="849">
        <v>1843</v>
      </c>
      <c r="N694" s="849">
        <v>1</v>
      </c>
      <c r="O694" s="849">
        <v>1852</v>
      </c>
      <c r="P694" s="837">
        <v>0.25122083559413999</v>
      </c>
      <c r="Q694" s="850">
        <v>1852</v>
      </c>
    </row>
    <row r="695" spans="1:17" ht="14.4" customHeight="1" x14ac:dyDescent="0.3">
      <c r="A695" s="831" t="s">
        <v>574</v>
      </c>
      <c r="B695" s="832" t="s">
        <v>4935</v>
      </c>
      <c r="C695" s="832" t="s">
        <v>4932</v>
      </c>
      <c r="D695" s="832" t="s">
        <v>3853</v>
      </c>
      <c r="E695" s="832" t="s">
        <v>6009</v>
      </c>
      <c r="F695" s="849">
        <v>2</v>
      </c>
      <c r="G695" s="849">
        <v>3266</v>
      </c>
      <c r="H695" s="849">
        <v>1.9987760097919216</v>
      </c>
      <c r="I695" s="849">
        <v>1633</v>
      </c>
      <c r="J695" s="849">
        <v>1</v>
      </c>
      <c r="K695" s="849">
        <v>1634</v>
      </c>
      <c r="L695" s="849">
        <v>1</v>
      </c>
      <c r="M695" s="849">
        <v>1634</v>
      </c>
      <c r="N695" s="849">
        <v>3</v>
      </c>
      <c r="O695" s="849">
        <v>4920</v>
      </c>
      <c r="P695" s="837">
        <v>3.0110159118727049</v>
      </c>
      <c r="Q695" s="850">
        <v>1640</v>
      </c>
    </row>
    <row r="696" spans="1:17" ht="14.4" customHeight="1" x14ac:dyDescent="0.3">
      <c r="A696" s="831" t="s">
        <v>574</v>
      </c>
      <c r="B696" s="832" t="s">
        <v>4935</v>
      </c>
      <c r="C696" s="832" t="s">
        <v>4932</v>
      </c>
      <c r="D696" s="832" t="s">
        <v>6010</v>
      </c>
      <c r="E696" s="832" t="s">
        <v>6011</v>
      </c>
      <c r="F696" s="849">
        <v>2</v>
      </c>
      <c r="G696" s="849">
        <v>9522</v>
      </c>
      <c r="H696" s="849">
        <v>1.9962264150943396</v>
      </c>
      <c r="I696" s="849">
        <v>4761</v>
      </c>
      <c r="J696" s="849">
        <v>1</v>
      </c>
      <c r="K696" s="849">
        <v>4770</v>
      </c>
      <c r="L696" s="849">
        <v>1</v>
      </c>
      <c r="M696" s="849">
        <v>4770</v>
      </c>
      <c r="N696" s="849"/>
      <c r="O696" s="849"/>
      <c r="P696" s="837"/>
      <c r="Q696" s="850"/>
    </row>
    <row r="697" spans="1:17" ht="14.4" customHeight="1" x14ac:dyDescent="0.3">
      <c r="A697" s="831" t="s">
        <v>574</v>
      </c>
      <c r="B697" s="832" t="s">
        <v>4935</v>
      </c>
      <c r="C697" s="832" t="s">
        <v>4932</v>
      </c>
      <c r="D697" s="832" t="s">
        <v>6012</v>
      </c>
      <c r="E697" s="832" t="s">
        <v>6013</v>
      </c>
      <c r="F697" s="849">
        <v>1</v>
      </c>
      <c r="G697" s="849">
        <v>892</v>
      </c>
      <c r="H697" s="849"/>
      <c r="I697" s="849">
        <v>892</v>
      </c>
      <c r="J697" s="849"/>
      <c r="K697" s="849"/>
      <c r="L697" s="849"/>
      <c r="M697" s="849"/>
      <c r="N697" s="849">
        <v>2</v>
      </c>
      <c r="O697" s="849">
        <v>2174</v>
      </c>
      <c r="P697" s="837"/>
      <c r="Q697" s="850">
        <v>1087</v>
      </c>
    </row>
    <row r="698" spans="1:17" ht="14.4" customHeight="1" x14ac:dyDescent="0.3">
      <c r="A698" s="831" t="s">
        <v>574</v>
      </c>
      <c r="B698" s="832" t="s">
        <v>4935</v>
      </c>
      <c r="C698" s="832" t="s">
        <v>4932</v>
      </c>
      <c r="D698" s="832" t="s">
        <v>6014</v>
      </c>
      <c r="E698" s="832" t="s">
        <v>6015</v>
      </c>
      <c r="F698" s="849"/>
      <c r="G698" s="849"/>
      <c r="H698" s="849"/>
      <c r="I698" s="849"/>
      <c r="J698" s="849"/>
      <c r="K698" s="849"/>
      <c r="L698" s="849"/>
      <c r="M698" s="849"/>
      <c r="N698" s="849">
        <v>1</v>
      </c>
      <c r="O698" s="849">
        <v>616</v>
      </c>
      <c r="P698" s="837"/>
      <c r="Q698" s="850">
        <v>616</v>
      </c>
    </row>
    <row r="699" spans="1:17" ht="14.4" customHeight="1" x14ac:dyDescent="0.3">
      <c r="A699" s="831" t="s">
        <v>574</v>
      </c>
      <c r="B699" s="832" t="s">
        <v>4935</v>
      </c>
      <c r="C699" s="832" t="s">
        <v>4932</v>
      </c>
      <c r="D699" s="832" t="s">
        <v>5655</v>
      </c>
      <c r="E699" s="832" t="s">
        <v>5656</v>
      </c>
      <c r="F699" s="849">
        <v>20</v>
      </c>
      <c r="G699" s="849">
        <v>6480</v>
      </c>
      <c r="H699" s="849">
        <v>0.99692307692307691</v>
      </c>
      <c r="I699" s="849">
        <v>324</v>
      </c>
      <c r="J699" s="849">
        <v>20</v>
      </c>
      <c r="K699" s="849">
        <v>6500</v>
      </c>
      <c r="L699" s="849">
        <v>1</v>
      </c>
      <c r="M699" s="849">
        <v>325</v>
      </c>
      <c r="N699" s="849">
        <v>34</v>
      </c>
      <c r="O699" s="849">
        <v>11084</v>
      </c>
      <c r="P699" s="837">
        <v>1.7052307692307693</v>
      </c>
      <c r="Q699" s="850">
        <v>326</v>
      </c>
    </row>
    <row r="700" spans="1:17" ht="14.4" customHeight="1" x14ac:dyDescent="0.3">
      <c r="A700" s="831" t="s">
        <v>574</v>
      </c>
      <c r="B700" s="832" t="s">
        <v>4935</v>
      </c>
      <c r="C700" s="832" t="s">
        <v>4932</v>
      </c>
      <c r="D700" s="832" t="s">
        <v>5657</v>
      </c>
      <c r="E700" s="832" t="s">
        <v>5658</v>
      </c>
      <c r="F700" s="849">
        <v>1</v>
      </c>
      <c r="G700" s="849">
        <v>3638</v>
      </c>
      <c r="H700" s="849"/>
      <c r="I700" s="849">
        <v>3638</v>
      </c>
      <c r="J700" s="849"/>
      <c r="K700" s="849"/>
      <c r="L700" s="849"/>
      <c r="M700" s="849"/>
      <c r="N700" s="849">
        <v>4</v>
      </c>
      <c r="O700" s="849">
        <v>14636</v>
      </c>
      <c r="P700" s="837"/>
      <c r="Q700" s="850">
        <v>3659</v>
      </c>
    </row>
    <row r="701" spans="1:17" ht="14.4" customHeight="1" x14ac:dyDescent="0.3">
      <c r="A701" s="831" t="s">
        <v>574</v>
      </c>
      <c r="B701" s="832" t="s">
        <v>4935</v>
      </c>
      <c r="C701" s="832" t="s">
        <v>4932</v>
      </c>
      <c r="D701" s="832" t="s">
        <v>5659</v>
      </c>
      <c r="E701" s="832" t="s">
        <v>5660</v>
      </c>
      <c r="F701" s="849">
        <v>1</v>
      </c>
      <c r="G701" s="849">
        <v>2538</v>
      </c>
      <c r="H701" s="849">
        <v>0.99881936245572611</v>
      </c>
      <c r="I701" s="849">
        <v>2538</v>
      </c>
      <c r="J701" s="849">
        <v>1</v>
      </c>
      <c r="K701" s="849">
        <v>2541</v>
      </c>
      <c r="L701" s="849">
        <v>1</v>
      </c>
      <c r="M701" s="849">
        <v>2541</v>
      </c>
      <c r="N701" s="849"/>
      <c r="O701" s="849"/>
      <c r="P701" s="837"/>
      <c r="Q701" s="850"/>
    </row>
    <row r="702" spans="1:17" ht="14.4" customHeight="1" x14ac:dyDescent="0.3">
      <c r="A702" s="831" t="s">
        <v>574</v>
      </c>
      <c r="B702" s="832" t="s">
        <v>4935</v>
      </c>
      <c r="C702" s="832" t="s">
        <v>4932</v>
      </c>
      <c r="D702" s="832" t="s">
        <v>6016</v>
      </c>
      <c r="E702" s="832" t="s">
        <v>6017</v>
      </c>
      <c r="F702" s="849">
        <v>11</v>
      </c>
      <c r="G702" s="849">
        <v>15587</v>
      </c>
      <c r="H702" s="849">
        <v>2.1984485190409027</v>
      </c>
      <c r="I702" s="849">
        <v>1417</v>
      </c>
      <c r="J702" s="849">
        <v>5</v>
      </c>
      <c r="K702" s="849">
        <v>7090</v>
      </c>
      <c r="L702" s="849">
        <v>1</v>
      </c>
      <c r="M702" s="849">
        <v>1418</v>
      </c>
      <c r="N702" s="849">
        <v>4</v>
      </c>
      <c r="O702" s="849">
        <v>5680</v>
      </c>
      <c r="P702" s="837">
        <v>0.80112834978843439</v>
      </c>
      <c r="Q702" s="850">
        <v>1420</v>
      </c>
    </row>
    <row r="703" spans="1:17" ht="14.4" customHeight="1" x14ac:dyDescent="0.3">
      <c r="A703" s="831" t="s">
        <v>574</v>
      </c>
      <c r="B703" s="832" t="s">
        <v>4935</v>
      </c>
      <c r="C703" s="832" t="s">
        <v>4932</v>
      </c>
      <c r="D703" s="832" t="s">
        <v>6018</v>
      </c>
      <c r="E703" s="832" t="s">
        <v>6019</v>
      </c>
      <c r="F703" s="849">
        <v>1</v>
      </c>
      <c r="G703" s="849">
        <v>2290</v>
      </c>
      <c r="H703" s="849"/>
      <c r="I703" s="849">
        <v>2290</v>
      </c>
      <c r="J703" s="849"/>
      <c r="K703" s="849"/>
      <c r="L703" s="849"/>
      <c r="M703" s="849"/>
      <c r="N703" s="849"/>
      <c r="O703" s="849"/>
      <c r="P703" s="837"/>
      <c r="Q703" s="850"/>
    </row>
    <row r="704" spans="1:17" ht="14.4" customHeight="1" x14ac:dyDescent="0.3">
      <c r="A704" s="831" t="s">
        <v>574</v>
      </c>
      <c r="B704" s="832" t="s">
        <v>4935</v>
      </c>
      <c r="C704" s="832" t="s">
        <v>4932</v>
      </c>
      <c r="D704" s="832" t="s">
        <v>6020</v>
      </c>
      <c r="E704" s="832" t="s">
        <v>6021</v>
      </c>
      <c r="F704" s="849">
        <v>1</v>
      </c>
      <c r="G704" s="849">
        <v>1431</v>
      </c>
      <c r="H704" s="849"/>
      <c r="I704" s="849">
        <v>1431</v>
      </c>
      <c r="J704" s="849"/>
      <c r="K704" s="849"/>
      <c r="L704" s="849"/>
      <c r="M704" s="849"/>
      <c r="N704" s="849"/>
      <c r="O704" s="849"/>
      <c r="P704" s="837"/>
      <c r="Q704" s="850"/>
    </row>
    <row r="705" spans="1:17" ht="14.4" customHeight="1" x14ac:dyDescent="0.3">
      <c r="A705" s="831" t="s">
        <v>574</v>
      </c>
      <c r="B705" s="832" t="s">
        <v>4935</v>
      </c>
      <c r="C705" s="832" t="s">
        <v>4932</v>
      </c>
      <c r="D705" s="832" t="s">
        <v>6022</v>
      </c>
      <c r="E705" s="832" t="s">
        <v>6023</v>
      </c>
      <c r="F705" s="849">
        <v>7</v>
      </c>
      <c r="G705" s="849">
        <v>2317</v>
      </c>
      <c r="H705" s="849">
        <v>3.4894578313253013</v>
      </c>
      <c r="I705" s="849">
        <v>331</v>
      </c>
      <c r="J705" s="849">
        <v>2</v>
      </c>
      <c r="K705" s="849">
        <v>664</v>
      </c>
      <c r="L705" s="849">
        <v>1</v>
      </c>
      <c r="M705" s="849">
        <v>332</v>
      </c>
      <c r="N705" s="849">
        <v>6</v>
      </c>
      <c r="O705" s="849">
        <v>2022</v>
      </c>
      <c r="P705" s="837">
        <v>3.0451807228915664</v>
      </c>
      <c r="Q705" s="850">
        <v>337</v>
      </c>
    </row>
    <row r="706" spans="1:17" ht="14.4" customHeight="1" x14ac:dyDescent="0.3">
      <c r="A706" s="831" t="s">
        <v>574</v>
      </c>
      <c r="B706" s="832" t="s">
        <v>4935</v>
      </c>
      <c r="C706" s="832" t="s">
        <v>4932</v>
      </c>
      <c r="D706" s="832" t="s">
        <v>6024</v>
      </c>
      <c r="E706" s="832" t="s">
        <v>6025</v>
      </c>
      <c r="F706" s="849">
        <v>10</v>
      </c>
      <c r="G706" s="849">
        <v>10340</v>
      </c>
      <c r="H706" s="849">
        <v>3.3236901317904213</v>
      </c>
      <c r="I706" s="849">
        <v>1034</v>
      </c>
      <c r="J706" s="849">
        <v>3</v>
      </c>
      <c r="K706" s="849">
        <v>3111</v>
      </c>
      <c r="L706" s="849">
        <v>1</v>
      </c>
      <c r="M706" s="849">
        <v>1037</v>
      </c>
      <c r="N706" s="849">
        <v>3</v>
      </c>
      <c r="O706" s="849">
        <v>3135</v>
      </c>
      <c r="P706" s="837">
        <v>1.0077145612343299</v>
      </c>
      <c r="Q706" s="850">
        <v>1045</v>
      </c>
    </row>
    <row r="707" spans="1:17" ht="14.4" customHeight="1" x14ac:dyDescent="0.3">
      <c r="A707" s="831" t="s">
        <v>574</v>
      </c>
      <c r="B707" s="832" t="s">
        <v>4935</v>
      </c>
      <c r="C707" s="832" t="s">
        <v>4932</v>
      </c>
      <c r="D707" s="832" t="s">
        <v>6026</v>
      </c>
      <c r="E707" s="832" t="s">
        <v>6027</v>
      </c>
      <c r="F707" s="849">
        <v>11</v>
      </c>
      <c r="G707" s="849">
        <v>9240</v>
      </c>
      <c r="H707" s="849">
        <v>0.84514771791822918</v>
      </c>
      <c r="I707" s="849">
        <v>840</v>
      </c>
      <c r="J707" s="849">
        <v>13</v>
      </c>
      <c r="K707" s="849">
        <v>10933</v>
      </c>
      <c r="L707" s="849">
        <v>1</v>
      </c>
      <c r="M707" s="849">
        <v>841</v>
      </c>
      <c r="N707" s="849">
        <v>16</v>
      </c>
      <c r="O707" s="849">
        <v>13536</v>
      </c>
      <c r="P707" s="837">
        <v>1.2380865270282631</v>
      </c>
      <c r="Q707" s="850">
        <v>846</v>
      </c>
    </row>
    <row r="708" spans="1:17" ht="14.4" customHeight="1" x14ac:dyDescent="0.3">
      <c r="A708" s="831" t="s">
        <v>574</v>
      </c>
      <c r="B708" s="832" t="s">
        <v>4935</v>
      </c>
      <c r="C708" s="832" t="s">
        <v>4932</v>
      </c>
      <c r="D708" s="832" t="s">
        <v>6028</v>
      </c>
      <c r="E708" s="832" t="s">
        <v>6029</v>
      </c>
      <c r="F708" s="849"/>
      <c r="G708" s="849"/>
      <c r="H708" s="849"/>
      <c r="I708" s="849"/>
      <c r="J708" s="849">
        <v>1</v>
      </c>
      <c r="K708" s="849">
        <v>1745</v>
      </c>
      <c r="L708" s="849">
        <v>1</v>
      </c>
      <c r="M708" s="849">
        <v>1745</v>
      </c>
      <c r="N708" s="849"/>
      <c r="O708" s="849"/>
      <c r="P708" s="837"/>
      <c r="Q708" s="850"/>
    </row>
    <row r="709" spans="1:17" ht="14.4" customHeight="1" x14ac:dyDescent="0.3">
      <c r="A709" s="831" t="s">
        <v>574</v>
      </c>
      <c r="B709" s="832" t="s">
        <v>4935</v>
      </c>
      <c r="C709" s="832" t="s">
        <v>4932</v>
      </c>
      <c r="D709" s="832" t="s">
        <v>6030</v>
      </c>
      <c r="E709" s="832" t="s">
        <v>6031</v>
      </c>
      <c r="F709" s="849">
        <v>1</v>
      </c>
      <c r="G709" s="849">
        <v>1422</v>
      </c>
      <c r="H709" s="849"/>
      <c r="I709" s="849">
        <v>1422</v>
      </c>
      <c r="J709" s="849"/>
      <c r="K709" s="849"/>
      <c r="L709" s="849"/>
      <c r="M709" s="849"/>
      <c r="N709" s="849">
        <v>1</v>
      </c>
      <c r="O709" s="849">
        <v>1429</v>
      </c>
      <c r="P709" s="837"/>
      <c r="Q709" s="850">
        <v>1429</v>
      </c>
    </row>
    <row r="710" spans="1:17" ht="14.4" customHeight="1" x14ac:dyDescent="0.3">
      <c r="A710" s="831" t="s">
        <v>574</v>
      </c>
      <c r="B710" s="832" t="s">
        <v>4935</v>
      </c>
      <c r="C710" s="832" t="s">
        <v>4932</v>
      </c>
      <c r="D710" s="832" t="s">
        <v>6032</v>
      </c>
      <c r="E710" s="832" t="s">
        <v>6033</v>
      </c>
      <c r="F710" s="849">
        <v>3</v>
      </c>
      <c r="G710" s="849">
        <v>11001</v>
      </c>
      <c r="H710" s="849">
        <v>0.99836645793629186</v>
      </c>
      <c r="I710" s="849">
        <v>3667</v>
      </c>
      <c r="J710" s="849">
        <v>3</v>
      </c>
      <c r="K710" s="849">
        <v>11019</v>
      </c>
      <c r="L710" s="849">
        <v>1</v>
      </c>
      <c r="M710" s="849">
        <v>3673</v>
      </c>
      <c r="N710" s="849">
        <v>1</v>
      </c>
      <c r="O710" s="849">
        <v>3695</v>
      </c>
      <c r="P710" s="837">
        <v>0.33532988474453218</v>
      </c>
      <c r="Q710" s="850">
        <v>3695</v>
      </c>
    </row>
    <row r="711" spans="1:17" ht="14.4" customHeight="1" x14ac:dyDescent="0.3">
      <c r="A711" s="831" t="s">
        <v>574</v>
      </c>
      <c r="B711" s="832" t="s">
        <v>4935</v>
      </c>
      <c r="C711" s="832" t="s">
        <v>4932</v>
      </c>
      <c r="D711" s="832" t="s">
        <v>6034</v>
      </c>
      <c r="E711" s="832" t="s">
        <v>6035</v>
      </c>
      <c r="F711" s="849">
        <v>1</v>
      </c>
      <c r="G711" s="849">
        <v>2063</v>
      </c>
      <c r="H711" s="849">
        <v>0.99806482825350751</v>
      </c>
      <c r="I711" s="849">
        <v>2063</v>
      </c>
      <c r="J711" s="849">
        <v>1</v>
      </c>
      <c r="K711" s="849">
        <v>2067</v>
      </c>
      <c r="L711" s="849">
        <v>1</v>
      </c>
      <c r="M711" s="849">
        <v>2067</v>
      </c>
      <c r="N711" s="849"/>
      <c r="O711" s="849"/>
      <c r="P711" s="837"/>
      <c r="Q711" s="850"/>
    </row>
    <row r="712" spans="1:17" ht="14.4" customHeight="1" x14ac:dyDescent="0.3">
      <c r="A712" s="831" t="s">
        <v>574</v>
      </c>
      <c r="B712" s="832" t="s">
        <v>4935</v>
      </c>
      <c r="C712" s="832" t="s">
        <v>4932</v>
      </c>
      <c r="D712" s="832" t="s">
        <v>6036</v>
      </c>
      <c r="E712" s="832" t="s">
        <v>6037</v>
      </c>
      <c r="F712" s="849"/>
      <c r="G712" s="849"/>
      <c r="H712" s="849"/>
      <c r="I712" s="849"/>
      <c r="J712" s="849">
        <v>2</v>
      </c>
      <c r="K712" s="849">
        <v>33332</v>
      </c>
      <c r="L712" s="849">
        <v>1</v>
      </c>
      <c r="M712" s="849">
        <v>16666</v>
      </c>
      <c r="N712" s="849"/>
      <c r="O712" s="849"/>
      <c r="P712" s="837"/>
      <c r="Q712" s="850"/>
    </row>
    <row r="713" spans="1:17" ht="14.4" customHeight="1" x14ac:dyDescent="0.3">
      <c r="A713" s="831" t="s">
        <v>574</v>
      </c>
      <c r="B713" s="832" t="s">
        <v>4935</v>
      </c>
      <c r="C713" s="832" t="s">
        <v>4932</v>
      </c>
      <c r="D713" s="832" t="s">
        <v>5687</v>
      </c>
      <c r="E713" s="832" t="s">
        <v>5688</v>
      </c>
      <c r="F713" s="849">
        <v>3</v>
      </c>
      <c r="G713" s="849">
        <v>3603</v>
      </c>
      <c r="H713" s="849">
        <v>0.37437655860349128</v>
      </c>
      <c r="I713" s="849">
        <v>1201</v>
      </c>
      <c r="J713" s="849">
        <v>8</v>
      </c>
      <c r="K713" s="849">
        <v>9624</v>
      </c>
      <c r="L713" s="849">
        <v>1</v>
      </c>
      <c r="M713" s="849">
        <v>1203</v>
      </c>
      <c r="N713" s="849">
        <v>6</v>
      </c>
      <c r="O713" s="849">
        <v>7254</v>
      </c>
      <c r="P713" s="837">
        <v>0.75374064837905241</v>
      </c>
      <c r="Q713" s="850">
        <v>1209</v>
      </c>
    </row>
    <row r="714" spans="1:17" ht="14.4" customHeight="1" x14ac:dyDescent="0.3">
      <c r="A714" s="831" t="s">
        <v>574</v>
      </c>
      <c r="B714" s="832" t="s">
        <v>4935</v>
      </c>
      <c r="C714" s="832" t="s">
        <v>4932</v>
      </c>
      <c r="D714" s="832" t="s">
        <v>6038</v>
      </c>
      <c r="E714" s="832" t="s">
        <v>6039</v>
      </c>
      <c r="F714" s="849">
        <v>4</v>
      </c>
      <c r="G714" s="849">
        <v>5480</v>
      </c>
      <c r="H714" s="849">
        <v>1.9956300072833213</v>
      </c>
      <c r="I714" s="849">
        <v>1370</v>
      </c>
      <c r="J714" s="849">
        <v>2</v>
      </c>
      <c r="K714" s="849">
        <v>2746</v>
      </c>
      <c r="L714" s="849">
        <v>1</v>
      </c>
      <c r="M714" s="849">
        <v>1373</v>
      </c>
      <c r="N714" s="849">
        <v>2</v>
      </c>
      <c r="O714" s="849">
        <v>2762</v>
      </c>
      <c r="P714" s="837">
        <v>1.0058266569555718</v>
      </c>
      <c r="Q714" s="850">
        <v>1381</v>
      </c>
    </row>
    <row r="715" spans="1:17" ht="14.4" customHeight="1" x14ac:dyDescent="0.3">
      <c r="A715" s="831" t="s">
        <v>574</v>
      </c>
      <c r="B715" s="832" t="s">
        <v>4935</v>
      </c>
      <c r="C715" s="832" t="s">
        <v>4932</v>
      </c>
      <c r="D715" s="832" t="s">
        <v>6040</v>
      </c>
      <c r="E715" s="832" t="s">
        <v>6041</v>
      </c>
      <c r="F715" s="849">
        <v>10</v>
      </c>
      <c r="G715" s="849">
        <v>15770</v>
      </c>
      <c r="H715" s="849">
        <v>4.996831432192649</v>
      </c>
      <c r="I715" s="849">
        <v>1577</v>
      </c>
      <c r="J715" s="849">
        <v>2</v>
      </c>
      <c r="K715" s="849">
        <v>3156</v>
      </c>
      <c r="L715" s="849">
        <v>1</v>
      </c>
      <c r="M715" s="849">
        <v>1578</v>
      </c>
      <c r="N715" s="849">
        <v>4</v>
      </c>
      <c r="O715" s="849">
        <v>6336</v>
      </c>
      <c r="P715" s="837">
        <v>2.0076045627376424</v>
      </c>
      <c r="Q715" s="850">
        <v>1584</v>
      </c>
    </row>
    <row r="716" spans="1:17" ht="14.4" customHeight="1" x14ac:dyDescent="0.3">
      <c r="A716" s="831" t="s">
        <v>574</v>
      </c>
      <c r="B716" s="832" t="s">
        <v>4935</v>
      </c>
      <c r="C716" s="832" t="s">
        <v>4932</v>
      </c>
      <c r="D716" s="832" t="s">
        <v>6042</v>
      </c>
      <c r="E716" s="832" t="s">
        <v>6043</v>
      </c>
      <c r="F716" s="849">
        <v>4</v>
      </c>
      <c r="G716" s="849">
        <v>11412</v>
      </c>
      <c r="H716" s="849">
        <v>1.331000699790063</v>
      </c>
      <c r="I716" s="849">
        <v>2853</v>
      </c>
      <c r="J716" s="849">
        <v>3</v>
      </c>
      <c r="K716" s="849">
        <v>8574</v>
      </c>
      <c r="L716" s="849">
        <v>1</v>
      </c>
      <c r="M716" s="849">
        <v>2858</v>
      </c>
      <c r="N716" s="849">
        <v>2</v>
      </c>
      <c r="O716" s="849">
        <v>5754</v>
      </c>
      <c r="P716" s="837">
        <v>0.67109867039888038</v>
      </c>
      <c r="Q716" s="850">
        <v>2877</v>
      </c>
    </row>
    <row r="717" spans="1:17" ht="14.4" customHeight="1" x14ac:dyDescent="0.3">
      <c r="A717" s="831" t="s">
        <v>574</v>
      </c>
      <c r="B717" s="832" t="s">
        <v>4935</v>
      </c>
      <c r="C717" s="832" t="s">
        <v>4932</v>
      </c>
      <c r="D717" s="832" t="s">
        <v>6044</v>
      </c>
      <c r="E717" s="832" t="s">
        <v>6045</v>
      </c>
      <c r="F717" s="849">
        <v>2</v>
      </c>
      <c r="G717" s="849">
        <v>1650</v>
      </c>
      <c r="H717" s="849"/>
      <c r="I717" s="849">
        <v>825</v>
      </c>
      <c r="J717" s="849"/>
      <c r="K717" s="849"/>
      <c r="L717" s="849"/>
      <c r="M717" s="849"/>
      <c r="N717" s="849">
        <v>1</v>
      </c>
      <c r="O717" s="849">
        <v>831</v>
      </c>
      <c r="P717" s="837"/>
      <c r="Q717" s="850">
        <v>831</v>
      </c>
    </row>
    <row r="718" spans="1:17" ht="14.4" customHeight="1" x14ac:dyDescent="0.3">
      <c r="A718" s="831" t="s">
        <v>574</v>
      </c>
      <c r="B718" s="832" t="s">
        <v>4935</v>
      </c>
      <c r="C718" s="832" t="s">
        <v>4932</v>
      </c>
      <c r="D718" s="832" t="s">
        <v>6046</v>
      </c>
      <c r="E718" s="832" t="s">
        <v>6047</v>
      </c>
      <c r="F718" s="849">
        <v>1</v>
      </c>
      <c r="G718" s="849">
        <v>2591</v>
      </c>
      <c r="H718" s="849">
        <v>0.49903697996918334</v>
      </c>
      <c r="I718" s="849">
        <v>2591</v>
      </c>
      <c r="J718" s="849">
        <v>2</v>
      </c>
      <c r="K718" s="849">
        <v>5192</v>
      </c>
      <c r="L718" s="849">
        <v>1</v>
      </c>
      <c r="M718" s="849">
        <v>2596</v>
      </c>
      <c r="N718" s="849"/>
      <c r="O718" s="849"/>
      <c r="P718" s="837"/>
      <c r="Q718" s="850"/>
    </row>
    <row r="719" spans="1:17" ht="14.4" customHeight="1" x14ac:dyDescent="0.3">
      <c r="A719" s="831" t="s">
        <v>574</v>
      </c>
      <c r="B719" s="832" t="s">
        <v>4935</v>
      </c>
      <c r="C719" s="832" t="s">
        <v>4932</v>
      </c>
      <c r="D719" s="832" t="s">
        <v>6048</v>
      </c>
      <c r="E719" s="832" t="s">
        <v>6049</v>
      </c>
      <c r="F719" s="849"/>
      <c r="G719" s="849"/>
      <c r="H719" s="849"/>
      <c r="I719" s="849"/>
      <c r="J719" s="849"/>
      <c r="K719" s="849"/>
      <c r="L719" s="849"/>
      <c r="M719" s="849"/>
      <c r="N719" s="849">
        <v>1</v>
      </c>
      <c r="O719" s="849">
        <v>1277</v>
      </c>
      <c r="P719" s="837"/>
      <c r="Q719" s="850">
        <v>1277</v>
      </c>
    </row>
    <row r="720" spans="1:17" ht="14.4" customHeight="1" x14ac:dyDescent="0.3">
      <c r="A720" s="831" t="s">
        <v>574</v>
      </c>
      <c r="B720" s="832" t="s">
        <v>4935</v>
      </c>
      <c r="C720" s="832" t="s">
        <v>4932</v>
      </c>
      <c r="D720" s="832" t="s">
        <v>6050</v>
      </c>
      <c r="E720" s="832" t="s">
        <v>6051</v>
      </c>
      <c r="F720" s="849">
        <v>39</v>
      </c>
      <c r="G720" s="849">
        <v>69810</v>
      </c>
      <c r="H720" s="849">
        <v>1.1111818543573417</v>
      </c>
      <c r="I720" s="849">
        <v>1790</v>
      </c>
      <c r="J720" s="849">
        <v>35</v>
      </c>
      <c r="K720" s="849">
        <v>62825</v>
      </c>
      <c r="L720" s="849">
        <v>1</v>
      </c>
      <c r="M720" s="849">
        <v>1795</v>
      </c>
      <c r="N720" s="849">
        <v>33</v>
      </c>
      <c r="O720" s="849">
        <v>59730</v>
      </c>
      <c r="P720" s="837">
        <v>0.95073617190608839</v>
      </c>
      <c r="Q720" s="850">
        <v>1810</v>
      </c>
    </row>
    <row r="721" spans="1:17" ht="14.4" customHeight="1" x14ac:dyDescent="0.3">
      <c r="A721" s="831" t="s">
        <v>574</v>
      </c>
      <c r="B721" s="832" t="s">
        <v>4935</v>
      </c>
      <c r="C721" s="832" t="s">
        <v>4932</v>
      </c>
      <c r="D721" s="832" t="s">
        <v>6052</v>
      </c>
      <c r="E721" s="832" t="s">
        <v>6053</v>
      </c>
      <c r="F721" s="849">
        <v>9</v>
      </c>
      <c r="G721" s="849">
        <v>11421</v>
      </c>
      <c r="H721" s="849">
        <v>4.4929189614476792</v>
      </c>
      <c r="I721" s="849">
        <v>1269</v>
      </c>
      <c r="J721" s="849">
        <v>2</v>
      </c>
      <c r="K721" s="849">
        <v>2542</v>
      </c>
      <c r="L721" s="849">
        <v>1</v>
      </c>
      <c r="M721" s="849">
        <v>1271</v>
      </c>
      <c r="N721" s="849">
        <v>2</v>
      </c>
      <c r="O721" s="849">
        <v>2560</v>
      </c>
      <c r="P721" s="837">
        <v>1.007081038552321</v>
      </c>
      <c r="Q721" s="850">
        <v>1280</v>
      </c>
    </row>
    <row r="722" spans="1:17" ht="14.4" customHeight="1" x14ac:dyDescent="0.3">
      <c r="A722" s="831" t="s">
        <v>574</v>
      </c>
      <c r="B722" s="832" t="s">
        <v>4935</v>
      </c>
      <c r="C722" s="832" t="s">
        <v>4932</v>
      </c>
      <c r="D722" s="832" t="s">
        <v>6054</v>
      </c>
      <c r="E722" s="832" t="s">
        <v>6055</v>
      </c>
      <c r="F722" s="849">
        <v>2</v>
      </c>
      <c r="G722" s="849">
        <v>7572</v>
      </c>
      <c r="H722" s="849">
        <v>1.9994718774755744</v>
      </c>
      <c r="I722" s="849">
        <v>3786</v>
      </c>
      <c r="J722" s="849">
        <v>1</v>
      </c>
      <c r="K722" s="849">
        <v>3787</v>
      </c>
      <c r="L722" s="849">
        <v>1</v>
      </c>
      <c r="M722" s="849">
        <v>3787</v>
      </c>
      <c r="N722" s="849"/>
      <c r="O722" s="849"/>
      <c r="P722" s="837"/>
      <c r="Q722" s="850"/>
    </row>
    <row r="723" spans="1:17" ht="14.4" customHeight="1" x14ac:dyDescent="0.3">
      <c r="A723" s="831" t="s">
        <v>574</v>
      </c>
      <c r="B723" s="832" t="s">
        <v>4935</v>
      </c>
      <c r="C723" s="832" t="s">
        <v>4932</v>
      </c>
      <c r="D723" s="832" t="s">
        <v>6056</v>
      </c>
      <c r="E723" s="832" t="s">
        <v>6057</v>
      </c>
      <c r="F723" s="849">
        <v>3</v>
      </c>
      <c r="G723" s="849">
        <v>15693</v>
      </c>
      <c r="H723" s="849">
        <v>0.49933180603283694</v>
      </c>
      <c r="I723" s="849">
        <v>5231</v>
      </c>
      <c r="J723" s="849">
        <v>6</v>
      </c>
      <c r="K723" s="849">
        <v>31428</v>
      </c>
      <c r="L723" s="849">
        <v>1</v>
      </c>
      <c r="M723" s="849">
        <v>5238</v>
      </c>
      <c r="N723" s="849">
        <v>5</v>
      </c>
      <c r="O723" s="849">
        <v>26325</v>
      </c>
      <c r="P723" s="837">
        <v>0.83762886597938147</v>
      </c>
      <c r="Q723" s="850">
        <v>5265</v>
      </c>
    </row>
    <row r="724" spans="1:17" ht="14.4" customHeight="1" x14ac:dyDescent="0.3">
      <c r="A724" s="831" t="s">
        <v>574</v>
      </c>
      <c r="B724" s="832" t="s">
        <v>4935</v>
      </c>
      <c r="C724" s="832" t="s">
        <v>4932</v>
      </c>
      <c r="D724" s="832" t="s">
        <v>6058</v>
      </c>
      <c r="E724" s="832" t="s">
        <v>6059</v>
      </c>
      <c r="F724" s="849"/>
      <c r="G724" s="849"/>
      <c r="H724" s="849"/>
      <c r="I724" s="849"/>
      <c r="J724" s="849">
        <v>1</v>
      </c>
      <c r="K724" s="849">
        <v>1091</v>
      </c>
      <c r="L724" s="849">
        <v>1</v>
      </c>
      <c r="M724" s="849">
        <v>1091</v>
      </c>
      <c r="N724" s="849">
        <v>2</v>
      </c>
      <c r="O724" s="849">
        <v>2198</v>
      </c>
      <c r="P724" s="837">
        <v>2.0146654445462877</v>
      </c>
      <c r="Q724" s="850">
        <v>1099</v>
      </c>
    </row>
    <row r="725" spans="1:17" ht="14.4" customHeight="1" x14ac:dyDescent="0.3">
      <c r="A725" s="831" t="s">
        <v>574</v>
      </c>
      <c r="B725" s="832" t="s">
        <v>4935</v>
      </c>
      <c r="C725" s="832" t="s">
        <v>4932</v>
      </c>
      <c r="D725" s="832" t="s">
        <v>6060</v>
      </c>
      <c r="E725" s="832" t="s">
        <v>6061</v>
      </c>
      <c r="F725" s="849">
        <v>1</v>
      </c>
      <c r="G725" s="849">
        <v>735</v>
      </c>
      <c r="H725" s="849"/>
      <c r="I725" s="849">
        <v>735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" customHeight="1" x14ac:dyDescent="0.3">
      <c r="A726" s="831" t="s">
        <v>574</v>
      </c>
      <c r="B726" s="832" t="s">
        <v>4935</v>
      </c>
      <c r="C726" s="832" t="s">
        <v>4932</v>
      </c>
      <c r="D726" s="832" t="s">
        <v>6062</v>
      </c>
      <c r="E726" s="832" t="s">
        <v>6063</v>
      </c>
      <c r="F726" s="849">
        <v>2</v>
      </c>
      <c r="G726" s="849">
        <v>4944</v>
      </c>
      <c r="H726" s="849"/>
      <c r="I726" s="849">
        <v>2472</v>
      </c>
      <c r="J726" s="849"/>
      <c r="K726" s="849"/>
      <c r="L726" s="849"/>
      <c r="M726" s="849"/>
      <c r="N726" s="849"/>
      <c r="O726" s="849"/>
      <c r="P726" s="837"/>
      <c r="Q726" s="850"/>
    </row>
    <row r="727" spans="1:17" ht="14.4" customHeight="1" x14ac:dyDescent="0.3">
      <c r="A727" s="831" t="s">
        <v>574</v>
      </c>
      <c r="B727" s="832" t="s">
        <v>4935</v>
      </c>
      <c r="C727" s="832" t="s">
        <v>4932</v>
      </c>
      <c r="D727" s="832" t="s">
        <v>6064</v>
      </c>
      <c r="E727" s="832" t="s">
        <v>6065</v>
      </c>
      <c r="F727" s="849">
        <v>1</v>
      </c>
      <c r="G727" s="849">
        <v>1641</v>
      </c>
      <c r="H727" s="849">
        <v>0.49908759124087593</v>
      </c>
      <c r="I727" s="849">
        <v>1641</v>
      </c>
      <c r="J727" s="849">
        <v>2</v>
      </c>
      <c r="K727" s="849">
        <v>3288</v>
      </c>
      <c r="L727" s="849">
        <v>1</v>
      </c>
      <c r="M727" s="849">
        <v>1644</v>
      </c>
      <c r="N727" s="849">
        <v>2</v>
      </c>
      <c r="O727" s="849">
        <v>3312</v>
      </c>
      <c r="P727" s="837">
        <v>1.0072992700729928</v>
      </c>
      <c r="Q727" s="850">
        <v>1656</v>
      </c>
    </row>
    <row r="728" spans="1:17" ht="14.4" customHeight="1" x14ac:dyDescent="0.3">
      <c r="A728" s="831" t="s">
        <v>574</v>
      </c>
      <c r="B728" s="832" t="s">
        <v>4935</v>
      </c>
      <c r="C728" s="832" t="s">
        <v>4932</v>
      </c>
      <c r="D728" s="832" t="s">
        <v>6066</v>
      </c>
      <c r="E728" s="832" t="s">
        <v>6067</v>
      </c>
      <c r="F728" s="849">
        <v>3</v>
      </c>
      <c r="G728" s="849">
        <v>11268</v>
      </c>
      <c r="H728" s="849"/>
      <c r="I728" s="849">
        <v>3756</v>
      </c>
      <c r="J728" s="849"/>
      <c r="K728" s="849"/>
      <c r="L728" s="849"/>
      <c r="M728" s="849"/>
      <c r="N728" s="849"/>
      <c r="O728" s="849"/>
      <c r="P728" s="837"/>
      <c r="Q728" s="850"/>
    </row>
    <row r="729" spans="1:17" ht="14.4" customHeight="1" x14ac:dyDescent="0.3">
      <c r="A729" s="831" t="s">
        <v>574</v>
      </c>
      <c r="B729" s="832" t="s">
        <v>4935</v>
      </c>
      <c r="C729" s="832" t="s">
        <v>4932</v>
      </c>
      <c r="D729" s="832" t="s">
        <v>6068</v>
      </c>
      <c r="E729" s="832" t="s">
        <v>6069</v>
      </c>
      <c r="F729" s="849">
        <v>1</v>
      </c>
      <c r="G729" s="849">
        <v>374</v>
      </c>
      <c r="H729" s="849">
        <v>0.99733333333333329</v>
      </c>
      <c r="I729" s="849">
        <v>374</v>
      </c>
      <c r="J729" s="849">
        <v>1</v>
      </c>
      <c r="K729" s="849">
        <v>375</v>
      </c>
      <c r="L729" s="849">
        <v>1</v>
      </c>
      <c r="M729" s="849">
        <v>375</v>
      </c>
      <c r="N729" s="849"/>
      <c r="O729" s="849"/>
      <c r="P729" s="837"/>
      <c r="Q729" s="850"/>
    </row>
    <row r="730" spans="1:17" ht="14.4" customHeight="1" x14ac:dyDescent="0.3">
      <c r="A730" s="831" t="s">
        <v>574</v>
      </c>
      <c r="B730" s="832" t="s">
        <v>4935</v>
      </c>
      <c r="C730" s="832" t="s">
        <v>4932</v>
      </c>
      <c r="D730" s="832" t="s">
        <v>6070</v>
      </c>
      <c r="E730" s="832" t="s">
        <v>6071</v>
      </c>
      <c r="F730" s="849">
        <v>1</v>
      </c>
      <c r="G730" s="849">
        <v>2222</v>
      </c>
      <c r="H730" s="849"/>
      <c r="I730" s="849">
        <v>2222</v>
      </c>
      <c r="J730" s="849"/>
      <c r="K730" s="849"/>
      <c r="L730" s="849"/>
      <c r="M730" s="849"/>
      <c r="N730" s="849"/>
      <c r="O730" s="849"/>
      <c r="P730" s="837"/>
      <c r="Q730" s="850"/>
    </row>
    <row r="731" spans="1:17" ht="14.4" customHeight="1" x14ac:dyDescent="0.3">
      <c r="A731" s="831" t="s">
        <v>574</v>
      </c>
      <c r="B731" s="832" t="s">
        <v>4935</v>
      </c>
      <c r="C731" s="832" t="s">
        <v>4932</v>
      </c>
      <c r="D731" s="832" t="s">
        <v>6072</v>
      </c>
      <c r="E731" s="832" t="s">
        <v>6073</v>
      </c>
      <c r="F731" s="849"/>
      <c r="G731" s="849"/>
      <c r="H731" s="849"/>
      <c r="I731" s="849"/>
      <c r="J731" s="849">
        <v>4</v>
      </c>
      <c r="K731" s="849">
        <v>9676</v>
      </c>
      <c r="L731" s="849">
        <v>1</v>
      </c>
      <c r="M731" s="849">
        <v>2419</v>
      </c>
      <c r="N731" s="849">
        <v>1</v>
      </c>
      <c r="O731" s="849">
        <v>2426</v>
      </c>
      <c r="P731" s="837">
        <v>0.25072343943778419</v>
      </c>
      <c r="Q731" s="850">
        <v>2426</v>
      </c>
    </row>
    <row r="732" spans="1:17" ht="14.4" customHeight="1" x14ac:dyDescent="0.3">
      <c r="A732" s="831" t="s">
        <v>574</v>
      </c>
      <c r="B732" s="832" t="s">
        <v>4935</v>
      </c>
      <c r="C732" s="832" t="s">
        <v>4932</v>
      </c>
      <c r="D732" s="832" t="s">
        <v>6074</v>
      </c>
      <c r="E732" s="832" t="s">
        <v>6045</v>
      </c>
      <c r="F732" s="849">
        <v>1</v>
      </c>
      <c r="G732" s="849">
        <v>1214</v>
      </c>
      <c r="H732" s="849"/>
      <c r="I732" s="849">
        <v>1214</v>
      </c>
      <c r="J732" s="849"/>
      <c r="K732" s="849"/>
      <c r="L732" s="849"/>
      <c r="M732" s="849"/>
      <c r="N732" s="849">
        <v>1</v>
      </c>
      <c r="O732" s="849">
        <v>1221</v>
      </c>
      <c r="P732" s="837"/>
      <c r="Q732" s="850">
        <v>1221</v>
      </c>
    </row>
    <row r="733" spans="1:17" ht="14.4" customHeight="1" x14ac:dyDescent="0.3">
      <c r="A733" s="831" t="s">
        <v>574</v>
      </c>
      <c r="B733" s="832" t="s">
        <v>4935</v>
      </c>
      <c r="C733" s="832" t="s">
        <v>4932</v>
      </c>
      <c r="D733" s="832" t="s">
        <v>6075</v>
      </c>
      <c r="E733" s="832" t="s">
        <v>6076</v>
      </c>
      <c r="F733" s="849">
        <v>7</v>
      </c>
      <c r="G733" s="849">
        <v>68586</v>
      </c>
      <c r="H733" s="849">
        <v>6.9864520729347053</v>
      </c>
      <c r="I733" s="849">
        <v>9798</v>
      </c>
      <c r="J733" s="849">
        <v>1</v>
      </c>
      <c r="K733" s="849">
        <v>9817</v>
      </c>
      <c r="L733" s="849">
        <v>1</v>
      </c>
      <c r="M733" s="849">
        <v>9817</v>
      </c>
      <c r="N733" s="849">
        <v>1</v>
      </c>
      <c r="O733" s="849">
        <v>9882</v>
      </c>
      <c r="P733" s="837">
        <v>1.0066211673627381</v>
      </c>
      <c r="Q733" s="850">
        <v>9882</v>
      </c>
    </row>
    <row r="734" spans="1:17" ht="14.4" customHeight="1" x14ac:dyDescent="0.3">
      <c r="A734" s="831" t="s">
        <v>574</v>
      </c>
      <c r="B734" s="832" t="s">
        <v>4935</v>
      </c>
      <c r="C734" s="832" t="s">
        <v>4932</v>
      </c>
      <c r="D734" s="832" t="s">
        <v>6077</v>
      </c>
      <c r="E734" s="832" t="s">
        <v>6078</v>
      </c>
      <c r="F734" s="849">
        <v>1</v>
      </c>
      <c r="G734" s="849">
        <v>2947</v>
      </c>
      <c r="H734" s="849">
        <v>0.14261517615176153</v>
      </c>
      <c r="I734" s="849">
        <v>2947</v>
      </c>
      <c r="J734" s="849">
        <v>7</v>
      </c>
      <c r="K734" s="849">
        <v>20664</v>
      </c>
      <c r="L734" s="849">
        <v>1</v>
      </c>
      <c r="M734" s="849">
        <v>2952</v>
      </c>
      <c r="N734" s="849">
        <v>1</v>
      </c>
      <c r="O734" s="849">
        <v>2968</v>
      </c>
      <c r="P734" s="837">
        <v>0.14363143631436315</v>
      </c>
      <c r="Q734" s="850">
        <v>2968</v>
      </c>
    </row>
    <row r="735" spans="1:17" ht="14.4" customHeight="1" x14ac:dyDescent="0.3">
      <c r="A735" s="831" t="s">
        <v>574</v>
      </c>
      <c r="B735" s="832" t="s">
        <v>4935</v>
      </c>
      <c r="C735" s="832" t="s">
        <v>4932</v>
      </c>
      <c r="D735" s="832" t="s">
        <v>6079</v>
      </c>
      <c r="E735" s="832" t="s">
        <v>6080</v>
      </c>
      <c r="F735" s="849"/>
      <c r="G735" s="849"/>
      <c r="H735" s="849"/>
      <c r="I735" s="849"/>
      <c r="J735" s="849"/>
      <c r="K735" s="849"/>
      <c r="L735" s="849"/>
      <c r="M735" s="849"/>
      <c r="N735" s="849">
        <v>1</v>
      </c>
      <c r="O735" s="849">
        <v>3157</v>
      </c>
      <c r="P735" s="837"/>
      <c r="Q735" s="850">
        <v>3157</v>
      </c>
    </row>
    <row r="736" spans="1:17" ht="14.4" customHeight="1" x14ac:dyDescent="0.3">
      <c r="A736" s="831" t="s">
        <v>574</v>
      </c>
      <c r="B736" s="832" t="s">
        <v>4935</v>
      </c>
      <c r="C736" s="832" t="s">
        <v>4932</v>
      </c>
      <c r="D736" s="832" t="s">
        <v>6081</v>
      </c>
      <c r="E736" s="832" t="s">
        <v>6082</v>
      </c>
      <c r="F736" s="849">
        <v>1</v>
      </c>
      <c r="G736" s="849">
        <v>1337</v>
      </c>
      <c r="H736" s="849"/>
      <c r="I736" s="849">
        <v>1337</v>
      </c>
      <c r="J736" s="849"/>
      <c r="K736" s="849"/>
      <c r="L736" s="849"/>
      <c r="M736" s="849"/>
      <c r="N736" s="849"/>
      <c r="O736" s="849"/>
      <c r="P736" s="837"/>
      <c r="Q736" s="850"/>
    </row>
    <row r="737" spans="1:17" ht="14.4" customHeight="1" x14ac:dyDescent="0.3">
      <c r="A737" s="831" t="s">
        <v>574</v>
      </c>
      <c r="B737" s="832" t="s">
        <v>4935</v>
      </c>
      <c r="C737" s="832" t="s">
        <v>4932</v>
      </c>
      <c r="D737" s="832" t="s">
        <v>6083</v>
      </c>
      <c r="E737" s="832" t="s">
        <v>6084</v>
      </c>
      <c r="F737" s="849">
        <v>1</v>
      </c>
      <c r="G737" s="849">
        <v>18439</v>
      </c>
      <c r="H737" s="849"/>
      <c r="I737" s="849">
        <v>18439</v>
      </c>
      <c r="J737" s="849"/>
      <c r="K737" s="849"/>
      <c r="L737" s="849"/>
      <c r="M737" s="849"/>
      <c r="N737" s="849"/>
      <c r="O737" s="849"/>
      <c r="P737" s="837"/>
      <c r="Q737" s="850"/>
    </row>
    <row r="738" spans="1:17" ht="14.4" customHeight="1" x14ac:dyDescent="0.3">
      <c r="A738" s="831" t="s">
        <v>574</v>
      </c>
      <c r="B738" s="832" t="s">
        <v>4935</v>
      </c>
      <c r="C738" s="832" t="s">
        <v>4932</v>
      </c>
      <c r="D738" s="832" t="s">
        <v>6085</v>
      </c>
      <c r="E738" s="832" t="s">
        <v>6086</v>
      </c>
      <c r="F738" s="849">
        <v>1</v>
      </c>
      <c r="G738" s="849">
        <v>3859</v>
      </c>
      <c r="H738" s="849">
        <v>0.9981893429901707</v>
      </c>
      <c r="I738" s="849">
        <v>3859</v>
      </c>
      <c r="J738" s="849">
        <v>1</v>
      </c>
      <c r="K738" s="849">
        <v>3866</v>
      </c>
      <c r="L738" s="849">
        <v>1</v>
      </c>
      <c r="M738" s="849">
        <v>3866</v>
      </c>
      <c r="N738" s="849"/>
      <c r="O738" s="849"/>
      <c r="P738" s="837"/>
      <c r="Q738" s="850"/>
    </row>
    <row r="739" spans="1:17" ht="14.4" customHeight="1" x14ac:dyDescent="0.3">
      <c r="A739" s="831" t="s">
        <v>574</v>
      </c>
      <c r="B739" s="832" t="s">
        <v>4935</v>
      </c>
      <c r="C739" s="832" t="s">
        <v>4932</v>
      </c>
      <c r="D739" s="832" t="s">
        <v>6087</v>
      </c>
      <c r="E739" s="832" t="s">
        <v>6088</v>
      </c>
      <c r="F739" s="849"/>
      <c r="G739" s="849"/>
      <c r="H739" s="849"/>
      <c r="I739" s="849"/>
      <c r="J739" s="849">
        <v>3</v>
      </c>
      <c r="K739" s="849">
        <v>0</v>
      </c>
      <c r="L739" s="849"/>
      <c r="M739" s="849">
        <v>0</v>
      </c>
      <c r="N739" s="849"/>
      <c r="O739" s="849"/>
      <c r="P739" s="837"/>
      <c r="Q739" s="850"/>
    </row>
    <row r="740" spans="1:17" ht="14.4" customHeight="1" x14ac:dyDescent="0.3">
      <c r="A740" s="831" t="s">
        <v>574</v>
      </c>
      <c r="B740" s="832" t="s">
        <v>4935</v>
      </c>
      <c r="C740" s="832" t="s">
        <v>4932</v>
      </c>
      <c r="D740" s="832" t="s">
        <v>5759</v>
      </c>
      <c r="E740" s="832" t="s">
        <v>5760</v>
      </c>
      <c r="F740" s="849"/>
      <c r="G740" s="849"/>
      <c r="H740" s="849"/>
      <c r="I740" s="849"/>
      <c r="J740" s="849"/>
      <c r="K740" s="849"/>
      <c r="L740" s="849"/>
      <c r="M740" s="849"/>
      <c r="N740" s="849">
        <v>3</v>
      </c>
      <c r="O740" s="849">
        <v>0</v>
      </c>
      <c r="P740" s="837"/>
      <c r="Q740" s="850">
        <v>0</v>
      </c>
    </row>
    <row r="741" spans="1:17" ht="14.4" customHeight="1" x14ac:dyDescent="0.3">
      <c r="A741" s="831" t="s">
        <v>574</v>
      </c>
      <c r="B741" s="832" t="s">
        <v>4935</v>
      </c>
      <c r="C741" s="832" t="s">
        <v>4932</v>
      </c>
      <c r="D741" s="832" t="s">
        <v>5761</v>
      </c>
      <c r="E741" s="832" t="s">
        <v>5762</v>
      </c>
      <c r="F741" s="849"/>
      <c r="G741" s="849"/>
      <c r="H741" s="849"/>
      <c r="I741" s="849"/>
      <c r="J741" s="849"/>
      <c r="K741" s="849"/>
      <c r="L741" s="849"/>
      <c r="M741" s="849"/>
      <c r="N741" s="849">
        <v>28</v>
      </c>
      <c r="O741" s="849">
        <v>0</v>
      </c>
      <c r="P741" s="837"/>
      <c r="Q741" s="850">
        <v>0</v>
      </c>
    </row>
    <row r="742" spans="1:17" ht="14.4" customHeight="1" x14ac:dyDescent="0.3">
      <c r="A742" s="831" t="s">
        <v>574</v>
      </c>
      <c r="B742" s="832" t="s">
        <v>4935</v>
      </c>
      <c r="C742" s="832" t="s">
        <v>4932</v>
      </c>
      <c r="D742" s="832" t="s">
        <v>5765</v>
      </c>
      <c r="E742" s="832" t="s">
        <v>5766</v>
      </c>
      <c r="F742" s="849"/>
      <c r="G742" s="849"/>
      <c r="H742" s="849"/>
      <c r="I742" s="849"/>
      <c r="J742" s="849"/>
      <c r="K742" s="849"/>
      <c r="L742" s="849"/>
      <c r="M742" s="849"/>
      <c r="N742" s="849">
        <v>4</v>
      </c>
      <c r="O742" s="849">
        <v>0</v>
      </c>
      <c r="P742" s="837"/>
      <c r="Q742" s="850">
        <v>0</v>
      </c>
    </row>
    <row r="743" spans="1:17" ht="14.4" customHeight="1" x14ac:dyDescent="0.3">
      <c r="A743" s="831" t="s">
        <v>574</v>
      </c>
      <c r="B743" s="832" t="s">
        <v>4935</v>
      </c>
      <c r="C743" s="832" t="s">
        <v>4932</v>
      </c>
      <c r="D743" s="832" t="s">
        <v>5775</v>
      </c>
      <c r="E743" s="832" t="s">
        <v>5776</v>
      </c>
      <c r="F743" s="849"/>
      <c r="G743" s="849"/>
      <c r="H743" s="849"/>
      <c r="I743" s="849"/>
      <c r="J743" s="849"/>
      <c r="K743" s="849"/>
      <c r="L743" s="849"/>
      <c r="M743" s="849"/>
      <c r="N743" s="849">
        <v>18</v>
      </c>
      <c r="O743" s="849">
        <v>0</v>
      </c>
      <c r="P743" s="837"/>
      <c r="Q743" s="850">
        <v>0</v>
      </c>
    </row>
    <row r="744" spans="1:17" ht="14.4" customHeight="1" x14ac:dyDescent="0.3">
      <c r="A744" s="831" t="s">
        <v>574</v>
      </c>
      <c r="B744" s="832" t="s">
        <v>4935</v>
      </c>
      <c r="C744" s="832" t="s">
        <v>4932</v>
      </c>
      <c r="D744" s="832" t="s">
        <v>5779</v>
      </c>
      <c r="E744" s="832" t="s">
        <v>5780</v>
      </c>
      <c r="F744" s="849"/>
      <c r="G744" s="849"/>
      <c r="H744" s="849"/>
      <c r="I744" s="849"/>
      <c r="J744" s="849"/>
      <c r="K744" s="849"/>
      <c r="L744" s="849"/>
      <c r="M744" s="849"/>
      <c r="N744" s="849">
        <v>4</v>
      </c>
      <c r="O744" s="849">
        <v>0</v>
      </c>
      <c r="P744" s="837"/>
      <c r="Q744" s="850">
        <v>0</v>
      </c>
    </row>
    <row r="745" spans="1:17" ht="14.4" customHeight="1" x14ac:dyDescent="0.3">
      <c r="A745" s="831" t="s">
        <v>574</v>
      </c>
      <c r="B745" s="832" t="s">
        <v>4935</v>
      </c>
      <c r="C745" s="832" t="s">
        <v>4932</v>
      </c>
      <c r="D745" s="832" t="s">
        <v>5783</v>
      </c>
      <c r="E745" s="832" t="s">
        <v>5784</v>
      </c>
      <c r="F745" s="849"/>
      <c r="G745" s="849"/>
      <c r="H745" s="849"/>
      <c r="I745" s="849"/>
      <c r="J745" s="849"/>
      <c r="K745" s="849"/>
      <c r="L745" s="849"/>
      <c r="M745" s="849"/>
      <c r="N745" s="849">
        <v>4</v>
      </c>
      <c r="O745" s="849">
        <v>0</v>
      </c>
      <c r="P745" s="837"/>
      <c r="Q745" s="850">
        <v>0</v>
      </c>
    </row>
    <row r="746" spans="1:17" ht="14.4" customHeight="1" x14ac:dyDescent="0.3">
      <c r="A746" s="831" t="s">
        <v>574</v>
      </c>
      <c r="B746" s="832" t="s">
        <v>4935</v>
      </c>
      <c r="C746" s="832" t="s">
        <v>4932</v>
      </c>
      <c r="D746" s="832" t="s">
        <v>6089</v>
      </c>
      <c r="E746" s="832" t="s">
        <v>6090</v>
      </c>
      <c r="F746" s="849"/>
      <c r="G746" s="849"/>
      <c r="H746" s="849"/>
      <c r="I746" s="849"/>
      <c r="J746" s="849"/>
      <c r="K746" s="849"/>
      <c r="L746" s="849"/>
      <c r="M746" s="849"/>
      <c r="N746" s="849">
        <v>1</v>
      </c>
      <c r="O746" s="849">
        <v>0</v>
      </c>
      <c r="P746" s="837"/>
      <c r="Q746" s="850">
        <v>0</v>
      </c>
    </row>
    <row r="747" spans="1:17" ht="14.4" customHeight="1" x14ac:dyDescent="0.3">
      <c r="A747" s="831" t="s">
        <v>574</v>
      </c>
      <c r="B747" s="832" t="s">
        <v>4935</v>
      </c>
      <c r="C747" s="832" t="s">
        <v>4932</v>
      </c>
      <c r="D747" s="832" t="s">
        <v>5785</v>
      </c>
      <c r="E747" s="832" t="s">
        <v>5786</v>
      </c>
      <c r="F747" s="849"/>
      <c r="G747" s="849"/>
      <c r="H747" s="849"/>
      <c r="I747" s="849"/>
      <c r="J747" s="849"/>
      <c r="K747" s="849"/>
      <c r="L747" s="849"/>
      <c r="M747" s="849"/>
      <c r="N747" s="849">
        <v>12</v>
      </c>
      <c r="O747" s="849">
        <v>0</v>
      </c>
      <c r="P747" s="837"/>
      <c r="Q747" s="850">
        <v>0</v>
      </c>
    </row>
    <row r="748" spans="1:17" ht="14.4" customHeight="1" x14ac:dyDescent="0.3">
      <c r="A748" s="831" t="s">
        <v>574</v>
      </c>
      <c r="B748" s="832" t="s">
        <v>4935</v>
      </c>
      <c r="C748" s="832" t="s">
        <v>4932</v>
      </c>
      <c r="D748" s="832" t="s">
        <v>5787</v>
      </c>
      <c r="E748" s="832" t="s">
        <v>5788</v>
      </c>
      <c r="F748" s="849"/>
      <c r="G748" s="849"/>
      <c r="H748" s="849"/>
      <c r="I748" s="849"/>
      <c r="J748" s="849"/>
      <c r="K748" s="849"/>
      <c r="L748" s="849"/>
      <c r="M748" s="849"/>
      <c r="N748" s="849">
        <v>2</v>
      </c>
      <c r="O748" s="849">
        <v>0</v>
      </c>
      <c r="P748" s="837"/>
      <c r="Q748" s="850">
        <v>0</v>
      </c>
    </row>
    <row r="749" spans="1:17" ht="14.4" customHeight="1" x14ac:dyDescent="0.3">
      <c r="A749" s="831" t="s">
        <v>574</v>
      </c>
      <c r="B749" s="832" t="s">
        <v>4935</v>
      </c>
      <c r="C749" s="832" t="s">
        <v>4932</v>
      </c>
      <c r="D749" s="832" t="s">
        <v>5799</v>
      </c>
      <c r="E749" s="832" t="s">
        <v>5800</v>
      </c>
      <c r="F749" s="849"/>
      <c r="G749" s="849"/>
      <c r="H749" s="849"/>
      <c r="I749" s="849"/>
      <c r="J749" s="849"/>
      <c r="K749" s="849"/>
      <c r="L749" s="849"/>
      <c r="M749" s="849"/>
      <c r="N749" s="849">
        <v>1</v>
      </c>
      <c r="O749" s="849">
        <v>0</v>
      </c>
      <c r="P749" s="837"/>
      <c r="Q749" s="850">
        <v>0</v>
      </c>
    </row>
    <row r="750" spans="1:17" ht="14.4" customHeight="1" x14ac:dyDescent="0.3">
      <c r="A750" s="831" t="s">
        <v>574</v>
      </c>
      <c r="B750" s="832" t="s">
        <v>4935</v>
      </c>
      <c r="C750" s="832" t="s">
        <v>4932</v>
      </c>
      <c r="D750" s="832" t="s">
        <v>5807</v>
      </c>
      <c r="E750" s="832" t="s">
        <v>5808</v>
      </c>
      <c r="F750" s="849"/>
      <c r="G750" s="849"/>
      <c r="H750" s="849"/>
      <c r="I750" s="849"/>
      <c r="J750" s="849"/>
      <c r="K750" s="849"/>
      <c r="L750" s="849"/>
      <c r="M750" s="849"/>
      <c r="N750" s="849">
        <v>10</v>
      </c>
      <c r="O750" s="849">
        <v>0</v>
      </c>
      <c r="P750" s="837"/>
      <c r="Q750" s="850">
        <v>0</v>
      </c>
    </row>
    <row r="751" spans="1:17" ht="14.4" customHeight="1" x14ac:dyDescent="0.3">
      <c r="A751" s="831" t="s">
        <v>574</v>
      </c>
      <c r="B751" s="832" t="s">
        <v>4935</v>
      </c>
      <c r="C751" s="832" t="s">
        <v>4932</v>
      </c>
      <c r="D751" s="832" t="s">
        <v>6091</v>
      </c>
      <c r="E751" s="832" t="s">
        <v>6092</v>
      </c>
      <c r="F751" s="849"/>
      <c r="G751" s="849"/>
      <c r="H751" s="849"/>
      <c r="I751" s="849"/>
      <c r="J751" s="849"/>
      <c r="K751" s="849"/>
      <c r="L751" s="849"/>
      <c r="M751" s="849"/>
      <c r="N751" s="849">
        <v>12</v>
      </c>
      <c r="O751" s="849">
        <v>84852</v>
      </c>
      <c r="P751" s="837"/>
      <c r="Q751" s="850">
        <v>7071</v>
      </c>
    </row>
    <row r="752" spans="1:17" ht="14.4" customHeight="1" x14ac:dyDescent="0.3">
      <c r="A752" s="831" t="s">
        <v>574</v>
      </c>
      <c r="B752" s="832" t="s">
        <v>4935</v>
      </c>
      <c r="C752" s="832" t="s">
        <v>4932</v>
      </c>
      <c r="D752" s="832" t="s">
        <v>6093</v>
      </c>
      <c r="E752" s="832" t="s">
        <v>6094</v>
      </c>
      <c r="F752" s="849"/>
      <c r="G752" s="849"/>
      <c r="H752" s="849"/>
      <c r="I752" s="849"/>
      <c r="J752" s="849"/>
      <c r="K752" s="849"/>
      <c r="L752" s="849"/>
      <c r="M752" s="849"/>
      <c r="N752" s="849">
        <v>3</v>
      </c>
      <c r="O752" s="849">
        <v>14235</v>
      </c>
      <c r="P752" s="837"/>
      <c r="Q752" s="850">
        <v>4745</v>
      </c>
    </row>
    <row r="753" spans="1:17" ht="14.4" customHeight="1" x14ac:dyDescent="0.3">
      <c r="A753" s="831" t="s">
        <v>574</v>
      </c>
      <c r="B753" s="832" t="s">
        <v>4935</v>
      </c>
      <c r="C753" s="832" t="s">
        <v>4932</v>
      </c>
      <c r="D753" s="832" t="s">
        <v>6095</v>
      </c>
      <c r="E753" s="832" t="s">
        <v>6096</v>
      </c>
      <c r="F753" s="849"/>
      <c r="G753" s="849"/>
      <c r="H753" s="849"/>
      <c r="I753" s="849"/>
      <c r="J753" s="849"/>
      <c r="K753" s="849"/>
      <c r="L753" s="849"/>
      <c r="M753" s="849"/>
      <c r="N753" s="849">
        <v>1</v>
      </c>
      <c r="O753" s="849">
        <v>3419</v>
      </c>
      <c r="P753" s="837"/>
      <c r="Q753" s="850">
        <v>3419</v>
      </c>
    </row>
    <row r="754" spans="1:17" ht="14.4" customHeight="1" x14ac:dyDescent="0.3">
      <c r="A754" s="831" t="s">
        <v>574</v>
      </c>
      <c r="B754" s="832" t="s">
        <v>6097</v>
      </c>
      <c r="C754" s="832" t="s">
        <v>4932</v>
      </c>
      <c r="D754" s="832" t="s">
        <v>6098</v>
      </c>
      <c r="E754" s="832" t="s">
        <v>6099</v>
      </c>
      <c r="F754" s="849">
        <v>1</v>
      </c>
      <c r="G754" s="849">
        <v>4694</v>
      </c>
      <c r="H754" s="849"/>
      <c r="I754" s="849">
        <v>4694</v>
      </c>
      <c r="J754" s="849"/>
      <c r="K754" s="849"/>
      <c r="L754" s="849"/>
      <c r="M754" s="849"/>
      <c r="N754" s="849"/>
      <c r="O754" s="849"/>
      <c r="P754" s="837"/>
      <c r="Q754" s="850"/>
    </row>
    <row r="755" spans="1:17" ht="14.4" customHeight="1" x14ac:dyDescent="0.3">
      <c r="A755" s="831" t="s">
        <v>574</v>
      </c>
      <c r="B755" s="832" t="s">
        <v>6097</v>
      </c>
      <c r="C755" s="832" t="s">
        <v>4932</v>
      </c>
      <c r="D755" s="832" t="s">
        <v>5613</v>
      </c>
      <c r="E755" s="832" t="s">
        <v>5614</v>
      </c>
      <c r="F755" s="849">
        <v>1</v>
      </c>
      <c r="G755" s="849">
        <v>445</v>
      </c>
      <c r="H755" s="849"/>
      <c r="I755" s="849">
        <v>445</v>
      </c>
      <c r="J755" s="849"/>
      <c r="K755" s="849"/>
      <c r="L755" s="849"/>
      <c r="M755" s="849"/>
      <c r="N755" s="849"/>
      <c r="O755" s="849"/>
      <c r="P755" s="837"/>
      <c r="Q755" s="850"/>
    </row>
    <row r="756" spans="1:17" ht="14.4" customHeight="1" x14ac:dyDescent="0.3">
      <c r="A756" s="831" t="s">
        <v>574</v>
      </c>
      <c r="B756" s="832" t="s">
        <v>6100</v>
      </c>
      <c r="C756" s="832" t="s">
        <v>4932</v>
      </c>
      <c r="D756" s="832" t="s">
        <v>6101</v>
      </c>
      <c r="E756" s="832" t="s">
        <v>6102</v>
      </c>
      <c r="F756" s="849">
        <v>1</v>
      </c>
      <c r="G756" s="849">
        <v>5723</v>
      </c>
      <c r="H756" s="849"/>
      <c r="I756" s="849">
        <v>5723</v>
      </c>
      <c r="J756" s="849"/>
      <c r="K756" s="849"/>
      <c r="L756" s="849"/>
      <c r="M756" s="849"/>
      <c r="N756" s="849"/>
      <c r="O756" s="849"/>
      <c r="P756" s="837"/>
      <c r="Q756" s="850"/>
    </row>
    <row r="757" spans="1:17" ht="14.4" customHeight="1" x14ac:dyDescent="0.3">
      <c r="A757" s="831" t="s">
        <v>574</v>
      </c>
      <c r="B757" s="832" t="s">
        <v>6100</v>
      </c>
      <c r="C757" s="832" t="s">
        <v>4932</v>
      </c>
      <c r="D757" s="832" t="s">
        <v>6103</v>
      </c>
      <c r="E757" s="832" t="s">
        <v>6104</v>
      </c>
      <c r="F757" s="849">
        <v>1</v>
      </c>
      <c r="G757" s="849">
        <v>2624</v>
      </c>
      <c r="H757" s="849"/>
      <c r="I757" s="849">
        <v>2624</v>
      </c>
      <c r="J757" s="849"/>
      <c r="K757" s="849"/>
      <c r="L757" s="849"/>
      <c r="M757" s="849"/>
      <c r="N757" s="849"/>
      <c r="O757" s="849"/>
      <c r="P757" s="837"/>
      <c r="Q757" s="850"/>
    </row>
    <row r="758" spans="1:17" ht="14.4" customHeight="1" x14ac:dyDescent="0.3">
      <c r="A758" s="831" t="s">
        <v>574</v>
      </c>
      <c r="B758" s="832" t="s">
        <v>6100</v>
      </c>
      <c r="C758" s="832" t="s">
        <v>4932</v>
      </c>
      <c r="D758" s="832" t="s">
        <v>6020</v>
      </c>
      <c r="E758" s="832" t="s">
        <v>6021</v>
      </c>
      <c r="F758" s="849">
        <v>1</v>
      </c>
      <c r="G758" s="849">
        <v>1431</v>
      </c>
      <c r="H758" s="849"/>
      <c r="I758" s="849">
        <v>1431</v>
      </c>
      <c r="J758" s="849"/>
      <c r="K758" s="849"/>
      <c r="L758" s="849"/>
      <c r="M758" s="849"/>
      <c r="N758" s="849"/>
      <c r="O758" s="849"/>
      <c r="P758" s="837"/>
      <c r="Q758" s="850"/>
    </row>
    <row r="759" spans="1:17" ht="14.4" customHeight="1" x14ac:dyDescent="0.3">
      <c r="A759" s="831" t="s">
        <v>574</v>
      </c>
      <c r="B759" s="832" t="s">
        <v>6100</v>
      </c>
      <c r="C759" s="832" t="s">
        <v>4932</v>
      </c>
      <c r="D759" s="832" t="s">
        <v>6105</v>
      </c>
      <c r="E759" s="832" t="s">
        <v>6106</v>
      </c>
      <c r="F759" s="849">
        <v>1</v>
      </c>
      <c r="G759" s="849">
        <v>3924</v>
      </c>
      <c r="H759" s="849"/>
      <c r="I759" s="849">
        <v>3924</v>
      </c>
      <c r="J759" s="849"/>
      <c r="K759" s="849"/>
      <c r="L759" s="849"/>
      <c r="M759" s="849"/>
      <c r="N759" s="849"/>
      <c r="O759" s="849"/>
      <c r="P759" s="837"/>
      <c r="Q759" s="850"/>
    </row>
    <row r="760" spans="1:17" ht="14.4" customHeight="1" x14ac:dyDescent="0.3">
      <c r="A760" s="831" t="s">
        <v>574</v>
      </c>
      <c r="B760" s="832" t="s">
        <v>6107</v>
      </c>
      <c r="C760" s="832" t="s">
        <v>4932</v>
      </c>
      <c r="D760" s="832" t="s">
        <v>6108</v>
      </c>
      <c r="E760" s="832" t="s">
        <v>6109</v>
      </c>
      <c r="F760" s="849">
        <v>1</v>
      </c>
      <c r="G760" s="849">
        <v>263</v>
      </c>
      <c r="H760" s="849"/>
      <c r="I760" s="849">
        <v>263</v>
      </c>
      <c r="J760" s="849"/>
      <c r="K760" s="849"/>
      <c r="L760" s="849"/>
      <c r="M760" s="849"/>
      <c r="N760" s="849"/>
      <c r="O760" s="849"/>
      <c r="P760" s="837"/>
      <c r="Q760" s="850"/>
    </row>
    <row r="761" spans="1:17" ht="14.4" customHeight="1" x14ac:dyDescent="0.3">
      <c r="A761" s="831" t="s">
        <v>574</v>
      </c>
      <c r="B761" s="832" t="s">
        <v>6107</v>
      </c>
      <c r="C761" s="832" t="s">
        <v>4932</v>
      </c>
      <c r="D761" s="832" t="s">
        <v>6110</v>
      </c>
      <c r="E761" s="832" t="s">
        <v>6111</v>
      </c>
      <c r="F761" s="849">
        <v>1</v>
      </c>
      <c r="G761" s="849">
        <v>1124</v>
      </c>
      <c r="H761" s="849"/>
      <c r="I761" s="849">
        <v>1124</v>
      </c>
      <c r="J761" s="849"/>
      <c r="K761" s="849"/>
      <c r="L761" s="849"/>
      <c r="M761" s="849"/>
      <c r="N761" s="849"/>
      <c r="O761" s="849"/>
      <c r="P761" s="837"/>
      <c r="Q761" s="850"/>
    </row>
    <row r="762" spans="1:17" ht="14.4" customHeight="1" x14ac:dyDescent="0.3">
      <c r="A762" s="831" t="s">
        <v>574</v>
      </c>
      <c r="B762" s="832" t="s">
        <v>6107</v>
      </c>
      <c r="C762" s="832" t="s">
        <v>4932</v>
      </c>
      <c r="D762" s="832" t="s">
        <v>6112</v>
      </c>
      <c r="E762" s="832" t="s">
        <v>6113</v>
      </c>
      <c r="F762" s="849">
        <v>1</v>
      </c>
      <c r="G762" s="849">
        <v>499</v>
      </c>
      <c r="H762" s="849"/>
      <c r="I762" s="849">
        <v>499</v>
      </c>
      <c r="J762" s="849"/>
      <c r="K762" s="849"/>
      <c r="L762" s="849"/>
      <c r="M762" s="849"/>
      <c r="N762" s="849"/>
      <c r="O762" s="849"/>
      <c r="P762" s="837"/>
      <c r="Q762" s="850"/>
    </row>
    <row r="763" spans="1:17" ht="14.4" customHeight="1" x14ac:dyDescent="0.3">
      <c r="A763" s="831" t="s">
        <v>574</v>
      </c>
      <c r="B763" s="832" t="s">
        <v>6107</v>
      </c>
      <c r="C763" s="832" t="s">
        <v>4932</v>
      </c>
      <c r="D763" s="832" t="s">
        <v>6114</v>
      </c>
      <c r="E763" s="832" t="s">
        <v>6115</v>
      </c>
      <c r="F763" s="849">
        <v>1</v>
      </c>
      <c r="G763" s="849">
        <v>5737</v>
      </c>
      <c r="H763" s="849"/>
      <c r="I763" s="849">
        <v>5737</v>
      </c>
      <c r="J763" s="849"/>
      <c r="K763" s="849"/>
      <c r="L763" s="849"/>
      <c r="M763" s="849"/>
      <c r="N763" s="849"/>
      <c r="O763" s="849"/>
      <c r="P763" s="837"/>
      <c r="Q763" s="850"/>
    </row>
    <row r="764" spans="1:17" ht="14.4" customHeight="1" x14ac:dyDescent="0.3">
      <c r="A764" s="831" t="s">
        <v>574</v>
      </c>
      <c r="B764" s="832" t="s">
        <v>6107</v>
      </c>
      <c r="C764" s="832" t="s">
        <v>4932</v>
      </c>
      <c r="D764" s="832" t="s">
        <v>5969</v>
      </c>
      <c r="E764" s="832" t="s">
        <v>5970</v>
      </c>
      <c r="F764" s="849">
        <v>12</v>
      </c>
      <c r="G764" s="849">
        <v>792</v>
      </c>
      <c r="H764" s="849"/>
      <c r="I764" s="849">
        <v>66</v>
      </c>
      <c r="J764" s="849"/>
      <c r="K764" s="849"/>
      <c r="L764" s="849"/>
      <c r="M764" s="849"/>
      <c r="N764" s="849"/>
      <c r="O764" s="849"/>
      <c r="P764" s="837"/>
      <c r="Q764" s="850"/>
    </row>
    <row r="765" spans="1:17" ht="14.4" customHeight="1" x14ac:dyDescent="0.3">
      <c r="A765" s="831" t="s">
        <v>574</v>
      </c>
      <c r="B765" s="832" t="s">
        <v>6107</v>
      </c>
      <c r="C765" s="832" t="s">
        <v>4932</v>
      </c>
      <c r="D765" s="832" t="s">
        <v>6116</v>
      </c>
      <c r="E765" s="832" t="s">
        <v>6117</v>
      </c>
      <c r="F765" s="849">
        <v>1</v>
      </c>
      <c r="G765" s="849">
        <v>6102</v>
      </c>
      <c r="H765" s="849"/>
      <c r="I765" s="849">
        <v>6102</v>
      </c>
      <c r="J765" s="849"/>
      <c r="K765" s="849"/>
      <c r="L765" s="849"/>
      <c r="M765" s="849"/>
      <c r="N765" s="849"/>
      <c r="O765" s="849"/>
      <c r="P765" s="837"/>
      <c r="Q765" s="850"/>
    </row>
    <row r="766" spans="1:17" ht="14.4" customHeight="1" x14ac:dyDescent="0.3">
      <c r="A766" s="831" t="s">
        <v>574</v>
      </c>
      <c r="B766" s="832" t="s">
        <v>6107</v>
      </c>
      <c r="C766" s="832" t="s">
        <v>4932</v>
      </c>
      <c r="D766" s="832" t="s">
        <v>6118</v>
      </c>
      <c r="E766" s="832" t="s">
        <v>6119</v>
      </c>
      <c r="F766" s="849">
        <v>1</v>
      </c>
      <c r="G766" s="849">
        <v>494</v>
      </c>
      <c r="H766" s="849"/>
      <c r="I766" s="849">
        <v>494</v>
      </c>
      <c r="J766" s="849"/>
      <c r="K766" s="849"/>
      <c r="L766" s="849"/>
      <c r="M766" s="849"/>
      <c r="N766" s="849"/>
      <c r="O766" s="849"/>
      <c r="P766" s="837"/>
      <c r="Q766" s="850"/>
    </row>
    <row r="767" spans="1:17" ht="14.4" customHeight="1" x14ac:dyDescent="0.3">
      <c r="A767" s="831" t="s">
        <v>574</v>
      </c>
      <c r="B767" s="832" t="s">
        <v>6120</v>
      </c>
      <c r="C767" s="832" t="s">
        <v>4932</v>
      </c>
      <c r="D767" s="832" t="s">
        <v>6121</v>
      </c>
      <c r="E767" s="832" t="s">
        <v>6122</v>
      </c>
      <c r="F767" s="849"/>
      <c r="G767" s="849"/>
      <c r="H767" s="849"/>
      <c r="I767" s="849"/>
      <c r="J767" s="849">
        <v>2</v>
      </c>
      <c r="K767" s="849">
        <v>11002</v>
      </c>
      <c r="L767" s="849">
        <v>1</v>
      </c>
      <c r="M767" s="849">
        <v>5501</v>
      </c>
      <c r="N767" s="849"/>
      <c r="O767" s="849"/>
      <c r="P767" s="837"/>
      <c r="Q767" s="850"/>
    </row>
    <row r="768" spans="1:17" ht="14.4" customHeight="1" x14ac:dyDescent="0.3">
      <c r="A768" s="831" t="s">
        <v>574</v>
      </c>
      <c r="B768" s="832" t="s">
        <v>6120</v>
      </c>
      <c r="C768" s="832" t="s">
        <v>4932</v>
      </c>
      <c r="D768" s="832" t="s">
        <v>6123</v>
      </c>
      <c r="E768" s="832" t="s">
        <v>6124</v>
      </c>
      <c r="F768" s="849"/>
      <c r="G768" s="849"/>
      <c r="H768" s="849"/>
      <c r="I768" s="849"/>
      <c r="J768" s="849">
        <v>1</v>
      </c>
      <c r="K768" s="849">
        <v>1963</v>
      </c>
      <c r="L768" s="849">
        <v>1</v>
      </c>
      <c r="M768" s="849">
        <v>1963</v>
      </c>
      <c r="N768" s="849"/>
      <c r="O768" s="849"/>
      <c r="P768" s="837"/>
      <c r="Q768" s="850"/>
    </row>
    <row r="769" spans="1:17" ht="14.4" customHeight="1" x14ac:dyDescent="0.3">
      <c r="A769" s="831" t="s">
        <v>574</v>
      </c>
      <c r="B769" s="832" t="s">
        <v>6120</v>
      </c>
      <c r="C769" s="832" t="s">
        <v>4932</v>
      </c>
      <c r="D769" s="832" t="s">
        <v>6125</v>
      </c>
      <c r="E769" s="832" t="s">
        <v>6126</v>
      </c>
      <c r="F769" s="849"/>
      <c r="G769" s="849"/>
      <c r="H769" s="849"/>
      <c r="I769" s="849"/>
      <c r="J769" s="849"/>
      <c r="K769" s="849"/>
      <c r="L769" s="849"/>
      <c r="M769" s="849"/>
      <c r="N769" s="849">
        <v>1</v>
      </c>
      <c r="O769" s="849">
        <v>694</v>
      </c>
      <c r="P769" s="837"/>
      <c r="Q769" s="850">
        <v>694</v>
      </c>
    </row>
    <row r="770" spans="1:17" ht="14.4" customHeight="1" x14ac:dyDescent="0.3">
      <c r="A770" s="831" t="s">
        <v>574</v>
      </c>
      <c r="B770" s="832" t="s">
        <v>6120</v>
      </c>
      <c r="C770" s="832" t="s">
        <v>4932</v>
      </c>
      <c r="D770" s="832" t="s">
        <v>6127</v>
      </c>
      <c r="E770" s="832" t="s">
        <v>6128</v>
      </c>
      <c r="F770" s="849">
        <v>1</v>
      </c>
      <c r="G770" s="849">
        <v>6945</v>
      </c>
      <c r="H770" s="849"/>
      <c r="I770" s="849">
        <v>6945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" customHeight="1" x14ac:dyDescent="0.3">
      <c r="A771" s="831" t="s">
        <v>574</v>
      </c>
      <c r="B771" s="832" t="s">
        <v>6120</v>
      </c>
      <c r="C771" s="832" t="s">
        <v>4932</v>
      </c>
      <c r="D771" s="832" t="s">
        <v>6129</v>
      </c>
      <c r="E771" s="832" t="s">
        <v>6130</v>
      </c>
      <c r="F771" s="849"/>
      <c r="G771" s="849"/>
      <c r="H771" s="849"/>
      <c r="I771" s="849"/>
      <c r="J771" s="849"/>
      <c r="K771" s="849"/>
      <c r="L771" s="849"/>
      <c r="M771" s="849"/>
      <c r="N771" s="849">
        <v>1</v>
      </c>
      <c r="O771" s="849">
        <v>4123</v>
      </c>
      <c r="P771" s="837"/>
      <c r="Q771" s="850">
        <v>4123</v>
      </c>
    </row>
    <row r="772" spans="1:17" ht="14.4" customHeight="1" x14ac:dyDescent="0.3">
      <c r="A772" s="831" t="s">
        <v>574</v>
      </c>
      <c r="B772" s="832" t="s">
        <v>6120</v>
      </c>
      <c r="C772" s="832" t="s">
        <v>4932</v>
      </c>
      <c r="D772" s="832" t="s">
        <v>6131</v>
      </c>
      <c r="E772" s="832" t="s">
        <v>6132</v>
      </c>
      <c r="F772" s="849">
        <v>1</v>
      </c>
      <c r="G772" s="849">
        <v>4061</v>
      </c>
      <c r="H772" s="849"/>
      <c r="I772" s="849">
        <v>4061</v>
      </c>
      <c r="J772" s="849"/>
      <c r="K772" s="849"/>
      <c r="L772" s="849"/>
      <c r="M772" s="849"/>
      <c r="N772" s="849"/>
      <c r="O772" s="849"/>
      <c r="P772" s="837"/>
      <c r="Q772" s="850"/>
    </row>
    <row r="773" spans="1:17" ht="14.4" customHeight="1" x14ac:dyDescent="0.3">
      <c r="A773" s="831" t="s">
        <v>574</v>
      </c>
      <c r="B773" s="832" t="s">
        <v>6120</v>
      </c>
      <c r="C773" s="832" t="s">
        <v>4932</v>
      </c>
      <c r="D773" s="832" t="s">
        <v>6133</v>
      </c>
      <c r="E773" s="832" t="s">
        <v>6134</v>
      </c>
      <c r="F773" s="849">
        <v>1</v>
      </c>
      <c r="G773" s="849">
        <v>2218</v>
      </c>
      <c r="H773" s="849"/>
      <c r="I773" s="849">
        <v>2218</v>
      </c>
      <c r="J773" s="849"/>
      <c r="K773" s="849"/>
      <c r="L773" s="849"/>
      <c r="M773" s="849"/>
      <c r="N773" s="849"/>
      <c r="O773" s="849"/>
      <c r="P773" s="837"/>
      <c r="Q773" s="850"/>
    </row>
    <row r="774" spans="1:17" ht="14.4" customHeight="1" x14ac:dyDescent="0.3">
      <c r="A774" s="831" t="s">
        <v>574</v>
      </c>
      <c r="B774" s="832" t="s">
        <v>6120</v>
      </c>
      <c r="C774" s="832" t="s">
        <v>4932</v>
      </c>
      <c r="D774" s="832" t="s">
        <v>6135</v>
      </c>
      <c r="E774" s="832" t="s">
        <v>6136</v>
      </c>
      <c r="F774" s="849">
        <v>1</v>
      </c>
      <c r="G774" s="849">
        <v>2539</v>
      </c>
      <c r="H774" s="849"/>
      <c r="I774" s="849">
        <v>2539</v>
      </c>
      <c r="J774" s="849"/>
      <c r="K774" s="849"/>
      <c r="L774" s="849"/>
      <c r="M774" s="849"/>
      <c r="N774" s="849"/>
      <c r="O774" s="849"/>
      <c r="P774" s="837"/>
      <c r="Q774" s="850"/>
    </row>
    <row r="775" spans="1:17" ht="14.4" customHeight="1" x14ac:dyDescent="0.3">
      <c r="A775" s="831" t="s">
        <v>574</v>
      </c>
      <c r="B775" s="832" t="s">
        <v>6120</v>
      </c>
      <c r="C775" s="832" t="s">
        <v>4932</v>
      </c>
      <c r="D775" s="832" t="s">
        <v>6137</v>
      </c>
      <c r="E775" s="832" t="s">
        <v>6138</v>
      </c>
      <c r="F775" s="849">
        <v>1</v>
      </c>
      <c r="G775" s="849">
        <v>592</v>
      </c>
      <c r="H775" s="849"/>
      <c r="I775" s="849">
        <v>592</v>
      </c>
      <c r="J775" s="849"/>
      <c r="K775" s="849"/>
      <c r="L775" s="849"/>
      <c r="M775" s="849"/>
      <c r="N775" s="849"/>
      <c r="O775" s="849"/>
      <c r="P775" s="837"/>
      <c r="Q775" s="850"/>
    </row>
    <row r="776" spans="1:17" ht="14.4" customHeight="1" x14ac:dyDescent="0.3">
      <c r="A776" s="831" t="s">
        <v>574</v>
      </c>
      <c r="B776" s="832" t="s">
        <v>6120</v>
      </c>
      <c r="C776" s="832" t="s">
        <v>4932</v>
      </c>
      <c r="D776" s="832" t="s">
        <v>6139</v>
      </c>
      <c r="E776" s="832" t="s">
        <v>6140</v>
      </c>
      <c r="F776" s="849">
        <v>1</v>
      </c>
      <c r="G776" s="849">
        <v>767</v>
      </c>
      <c r="H776" s="849"/>
      <c r="I776" s="849">
        <v>767</v>
      </c>
      <c r="J776" s="849"/>
      <c r="K776" s="849"/>
      <c r="L776" s="849"/>
      <c r="M776" s="849"/>
      <c r="N776" s="849"/>
      <c r="O776" s="849"/>
      <c r="P776" s="837"/>
      <c r="Q776" s="850"/>
    </row>
    <row r="777" spans="1:17" ht="14.4" customHeight="1" x14ac:dyDescent="0.3">
      <c r="A777" s="831" t="s">
        <v>574</v>
      </c>
      <c r="B777" s="832" t="s">
        <v>6120</v>
      </c>
      <c r="C777" s="832" t="s">
        <v>4932</v>
      </c>
      <c r="D777" s="832" t="s">
        <v>6141</v>
      </c>
      <c r="E777" s="832" t="s">
        <v>6142</v>
      </c>
      <c r="F777" s="849">
        <v>1</v>
      </c>
      <c r="G777" s="849">
        <v>43</v>
      </c>
      <c r="H777" s="849"/>
      <c r="I777" s="849">
        <v>43</v>
      </c>
      <c r="J777" s="849"/>
      <c r="K777" s="849"/>
      <c r="L777" s="849"/>
      <c r="M777" s="849"/>
      <c r="N777" s="849"/>
      <c r="O777" s="849"/>
      <c r="P777" s="837"/>
      <c r="Q777" s="850"/>
    </row>
    <row r="778" spans="1:17" ht="14.4" customHeight="1" x14ac:dyDescent="0.3">
      <c r="A778" s="831" t="s">
        <v>574</v>
      </c>
      <c r="B778" s="832" t="s">
        <v>6120</v>
      </c>
      <c r="C778" s="832" t="s">
        <v>4932</v>
      </c>
      <c r="D778" s="832" t="s">
        <v>6143</v>
      </c>
      <c r="E778" s="832" t="s">
        <v>6144</v>
      </c>
      <c r="F778" s="849">
        <v>1</v>
      </c>
      <c r="G778" s="849">
        <v>4460</v>
      </c>
      <c r="H778" s="849"/>
      <c r="I778" s="849">
        <v>4460</v>
      </c>
      <c r="J778" s="849"/>
      <c r="K778" s="849"/>
      <c r="L778" s="849"/>
      <c r="M778" s="849"/>
      <c r="N778" s="849"/>
      <c r="O778" s="849"/>
      <c r="P778" s="837"/>
      <c r="Q778" s="850"/>
    </row>
    <row r="779" spans="1:17" ht="14.4" customHeight="1" x14ac:dyDescent="0.3">
      <c r="A779" s="831" t="s">
        <v>574</v>
      </c>
      <c r="B779" s="832" t="s">
        <v>6145</v>
      </c>
      <c r="C779" s="832" t="s">
        <v>4932</v>
      </c>
      <c r="D779" s="832" t="s">
        <v>6146</v>
      </c>
      <c r="E779" s="832" t="s">
        <v>6147</v>
      </c>
      <c r="F779" s="849">
        <v>1</v>
      </c>
      <c r="G779" s="849">
        <v>486</v>
      </c>
      <c r="H779" s="849"/>
      <c r="I779" s="849">
        <v>486</v>
      </c>
      <c r="J779" s="849"/>
      <c r="K779" s="849"/>
      <c r="L779" s="849"/>
      <c r="M779" s="849"/>
      <c r="N779" s="849"/>
      <c r="O779" s="849"/>
      <c r="P779" s="837"/>
      <c r="Q779" s="850"/>
    </row>
    <row r="780" spans="1:17" ht="14.4" customHeight="1" x14ac:dyDescent="0.3">
      <c r="A780" s="831" t="s">
        <v>6148</v>
      </c>
      <c r="B780" s="832" t="s">
        <v>4950</v>
      </c>
      <c r="C780" s="832" t="s">
        <v>4932</v>
      </c>
      <c r="D780" s="832" t="s">
        <v>4994</v>
      </c>
      <c r="E780" s="832" t="s">
        <v>4995</v>
      </c>
      <c r="F780" s="849"/>
      <c r="G780" s="849"/>
      <c r="H780" s="849"/>
      <c r="I780" s="849"/>
      <c r="J780" s="849">
        <v>1</v>
      </c>
      <c r="K780" s="849">
        <v>631</v>
      </c>
      <c r="L780" s="849">
        <v>1</v>
      </c>
      <c r="M780" s="849">
        <v>631</v>
      </c>
      <c r="N780" s="849"/>
      <c r="O780" s="849"/>
      <c r="P780" s="837"/>
      <c r="Q780" s="850"/>
    </row>
    <row r="781" spans="1:17" ht="14.4" customHeight="1" x14ac:dyDescent="0.3">
      <c r="A781" s="831" t="s">
        <v>6148</v>
      </c>
      <c r="B781" s="832" t="s">
        <v>4950</v>
      </c>
      <c r="C781" s="832" t="s">
        <v>4932</v>
      </c>
      <c r="D781" s="832" t="s">
        <v>4998</v>
      </c>
      <c r="E781" s="832" t="s">
        <v>4999</v>
      </c>
      <c r="F781" s="849"/>
      <c r="G781" s="849"/>
      <c r="H781" s="849"/>
      <c r="I781" s="849"/>
      <c r="J781" s="849">
        <v>5</v>
      </c>
      <c r="K781" s="849">
        <v>195</v>
      </c>
      <c r="L781" s="849">
        <v>1</v>
      </c>
      <c r="M781" s="849">
        <v>39</v>
      </c>
      <c r="N781" s="849"/>
      <c r="O781" s="849"/>
      <c r="P781" s="837"/>
      <c r="Q781" s="850"/>
    </row>
    <row r="782" spans="1:17" ht="14.4" customHeight="1" x14ac:dyDescent="0.3">
      <c r="A782" s="831" t="s">
        <v>6148</v>
      </c>
      <c r="B782" s="832" t="s">
        <v>4950</v>
      </c>
      <c r="C782" s="832" t="s">
        <v>4932</v>
      </c>
      <c r="D782" s="832" t="s">
        <v>5002</v>
      </c>
      <c r="E782" s="832" t="s">
        <v>5003</v>
      </c>
      <c r="F782" s="849">
        <v>1</v>
      </c>
      <c r="G782" s="849">
        <v>126</v>
      </c>
      <c r="H782" s="849"/>
      <c r="I782" s="849">
        <v>126</v>
      </c>
      <c r="J782" s="849"/>
      <c r="K782" s="849"/>
      <c r="L782" s="849"/>
      <c r="M782" s="849"/>
      <c r="N782" s="849"/>
      <c r="O782" s="849"/>
      <c r="P782" s="837"/>
      <c r="Q782" s="850"/>
    </row>
    <row r="783" spans="1:17" ht="14.4" customHeight="1" x14ac:dyDescent="0.3">
      <c r="A783" s="831" t="s">
        <v>6148</v>
      </c>
      <c r="B783" s="832" t="s">
        <v>4950</v>
      </c>
      <c r="C783" s="832" t="s">
        <v>4932</v>
      </c>
      <c r="D783" s="832" t="s">
        <v>5020</v>
      </c>
      <c r="E783" s="832" t="s">
        <v>5021</v>
      </c>
      <c r="F783" s="849"/>
      <c r="G783" s="849"/>
      <c r="H783" s="849"/>
      <c r="I783" s="849"/>
      <c r="J783" s="849">
        <v>1</v>
      </c>
      <c r="K783" s="849">
        <v>982</v>
      </c>
      <c r="L783" s="849">
        <v>1</v>
      </c>
      <c r="M783" s="849">
        <v>982</v>
      </c>
      <c r="N783" s="849"/>
      <c r="O783" s="849"/>
      <c r="P783" s="837"/>
      <c r="Q783" s="850"/>
    </row>
    <row r="784" spans="1:17" ht="14.4" customHeight="1" x14ac:dyDescent="0.3">
      <c r="A784" s="831" t="s">
        <v>6148</v>
      </c>
      <c r="B784" s="832" t="s">
        <v>4950</v>
      </c>
      <c r="C784" s="832" t="s">
        <v>4932</v>
      </c>
      <c r="D784" s="832" t="s">
        <v>5022</v>
      </c>
      <c r="E784" s="832" t="s">
        <v>5023</v>
      </c>
      <c r="F784" s="849"/>
      <c r="G784" s="849"/>
      <c r="H784" s="849"/>
      <c r="I784" s="849"/>
      <c r="J784" s="849">
        <v>1</v>
      </c>
      <c r="K784" s="849">
        <v>172</v>
      </c>
      <c r="L784" s="849">
        <v>1</v>
      </c>
      <c r="M784" s="849">
        <v>172</v>
      </c>
      <c r="N784" s="849"/>
      <c r="O784" s="849"/>
      <c r="P784" s="837"/>
      <c r="Q784" s="850"/>
    </row>
    <row r="785" spans="1:17" ht="14.4" customHeight="1" x14ac:dyDescent="0.3">
      <c r="A785" s="831" t="s">
        <v>4949</v>
      </c>
      <c r="B785" s="832" t="s">
        <v>4950</v>
      </c>
      <c r="C785" s="832" t="s">
        <v>4932</v>
      </c>
      <c r="D785" s="832" t="s">
        <v>4933</v>
      </c>
      <c r="E785" s="832" t="s">
        <v>4934</v>
      </c>
      <c r="F785" s="849"/>
      <c r="G785" s="849"/>
      <c r="H785" s="849"/>
      <c r="I785" s="849"/>
      <c r="J785" s="849">
        <v>2</v>
      </c>
      <c r="K785" s="849">
        <v>504</v>
      </c>
      <c r="L785" s="849">
        <v>1</v>
      </c>
      <c r="M785" s="849">
        <v>252</v>
      </c>
      <c r="N785" s="849">
        <v>2</v>
      </c>
      <c r="O785" s="849">
        <v>508</v>
      </c>
      <c r="P785" s="837">
        <v>1.0079365079365079</v>
      </c>
      <c r="Q785" s="850">
        <v>254</v>
      </c>
    </row>
    <row r="786" spans="1:17" ht="14.4" customHeight="1" x14ac:dyDescent="0.3">
      <c r="A786" s="831" t="s">
        <v>4949</v>
      </c>
      <c r="B786" s="832" t="s">
        <v>4950</v>
      </c>
      <c r="C786" s="832" t="s">
        <v>4932</v>
      </c>
      <c r="D786" s="832" t="s">
        <v>5002</v>
      </c>
      <c r="E786" s="832" t="s">
        <v>5003</v>
      </c>
      <c r="F786" s="849">
        <v>2</v>
      </c>
      <c r="G786" s="849">
        <v>252</v>
      </c>
      <c r="H786" s="849"/>
      <c r="I786" s="849">
        <v>126</v>
      </c>
      <c r="J786" s="849"/>
      <c r="K786" s="849"/>
      <c r="L786" s="849"/>
      <c r="M786" s="849"/>
      <c r="N786" s="849"/>
      <c r="O786" s="849"/>
      <c r="P786" s="837"/>
      <c r="Q786" s="850"/>
    </row>
    <row r="787" spans="1:17" ht="14.4" customHeight="1" x14ac:dyDescent="0.3">
      <c r="A787" s="831" t="s">
        <v>6149</v>
      </c>
      <c r="B787" s="832" t="s">
        <v>4950</v>
      </c>
      <c r="C787" s="832" t="s">
        <v>4932</v>
      </c>
      <c r="D787" s="832" t="s">
        <v>4988</v>
      </c>
      <c r="E787" s="832" t="s">
        <v>4989</v>
      </c>
      <c r="F787" s="849"/>
      <c r="G787" s="849"/>
      <c r="H787" s="849"/>
      <c r="I787" s="849"/>
      <c r="J787" s="849">
        <v>1</v>
      </c>
      <c r="K787" s="849">
        <v>5</v>
      </c>
      <c r="L787" s="849">
        <v>1</v>
      </c>
      <c r="M787" s="849">
        <v>5</v>
      </c>
      <c r="N787" s="849"/>
      <c r="O787" s="849"/>
      <c r="P787" s="837"/>
      <c r="Q787" s="850"/>
    </row>
    <row r="788" spans="1:17" ht="14.4" customHeight="1" x14ac:dyDescent="0.3">
      <c r="A788" s="831" t="s">
        <v>6149</v>
      </c>
      <c r="B788" s="832" t="s">
        <v>4950</v>
      </c>
      <c r="C788" s="832" t="s">
        <v>4932</v>
      </c>
      <c r="D788" s="832" t="s">
        <v>4994</v>
      </c>
      <c r="E788" s="832" t="s">
        <v>4995</v>
      </c>
      <c r="F788" s="849"/>
      <c r="G788" s="849"/>
      <c r="H788" s="849"/>
      <c r="I788" s="849"/>
      <c r="J788" s="849">
        <v>1</v>
      </c>
      <c r="K788" s="849">
        <v>631</v>
      </c>
      <c r="L788" s="849">
        <v>1</v>
      </c>
      <c r="M788" s="849">
        <v>631</v>
      </c>
      <c r="N788" s="849"/>
      <c r="O788" s="849"/>
      <c r="P788" s="837"/>
      <c r="Q788" s="850"/>
    </row>
    <row r="789" spans="1:17" ht="14.4" customHeight="1" x14ac:dyDescent="0.3">
      <c r="A789" s="831" t="s">
        <v>6149</v>
      </c>
      <c r="B789" s="832" t="s">
        <v>4950</v>
      </c>
      <c r="C789" s="832" t="s">
        <v>4932</v>
      </c>
      <c r="D789" s="832" t="s">
        <v>4998</v>
      </c>
      <c r="E789" s="832" t="s">
        <v>4999</v>
      </c>
      <c r="F789" s="849"/>
      <c r="G789" s="849"/>
      <c r="H789" s="849"/>
      <c r="I789" s="849"/>
      <c r="J789" s="849">
        <v>2</v>
      </c>
      <c r="K789" s="849">
        <v>78</v>
      </c>
      <c r="L789" s="849">
        <v>1</v>
      </c>
      <c r="M789" s="849">
        <v>39</v>
      </c>
      <c r="N789" s="849"/>
      <c r="O789" s="849"/>
      <c r="P789" s="837"/>
      <c r="Q789" s="850"/>
    </row>
    <row r="790" spans="1:17" ht="14.4" customHeight="1" x14ac:dyDescent="0.3">
      <c r="A790" s="831" t="s">
        <v>6149</v>
      </c>
      <c r="B790" s="832" t="s">
        <v>4950</v>
      </c>
      <c r="C790" s="832" t="s">
        <v>4932</v>
      </c>
      <c r="D790" s="832" t="s">
        <v>4933</v>
      </c>
      <c r="E790" s="832" t="s">
        <v>4934</v>
      </c>
      <c r="F790" s="849">
        <v>137</v>
      </c>
      <c r="G790" s="849">
        <v>34387</v>
      </c>
      <c r="H790" s="849">
        <v>0.92200235950235954</v>
      </c>
      <c r="I790" s="849">
        <v>251</v>
      </c>
      <c r="J790" s="849">
        <v>148</v>
      </c>
      <c r="K790" s="849">
        <v>37296</v>
      </c>
      <c r="L790" s="849">
        <v>1</v>
      </c>
      <c r="M790" s="849">
        <v>252</v>
      </c>
      <c r="N790" s="849">
        <v>125</v>
      </c>
      <c r="O790" s="849">
        <v>31750</v>
      </c>
      <c r="P790" s="837">
        <v>0.85129772629772626</v>
      </c>
      <c r="Q790" s="850">
        <v>254</v>
      </c>
    </row>
    <row r="791" spans="1:17" ht="14.4" customHeight="1" x14ac:dyDescent="0.3">
      <c r="A791" s="831" t="s">
        <v>6149</v>
      </c>
      <c r="B791" s="832" t="s">
        <v>4950</v>
      </c>
      <c r="C791" s="832" t="s">
        <v>4932</v>
      </c>
      <c r="D791" s="832" t="s">
        <v>5002</v>
      </c>
      <c r="E791" s="832" t="s">
        <v>5003</v>
      </c>
      <c r="F791" s="849"/>
      <c r="G791" s="849"/>
      <c r="H791" s="849"/>
      <c r="I791" s="849"/>
      <c r="J791" s="849"/>
      <c r="K791" s="849"/>
      <c r="L791" s="849"/>
      <c r="M791" s="849"/>
      <c r="N791" s="849">
        <v>1</v>
      </c>
      <c r="O791" s="849">
        <v>126</v>
      </c>
      <c r="P791" s="837"/>
      <c r="Q791" s="850">
        <v>126</v>
      </c>
    </row>
    <row r="792" spans="1:17" ht="14.4" customHeight="1" x14ac:dyDescent="0.3">
      <c r="A792" s="831" t="s">
        <v>6149</v>
      </c>
      <c r="B792" s="832" t="s">
        <v>4950</v>
      </c>
      <c r="C792" s="832" t="s">
        <v>4932</v>
      </c>
      <c r="D792" s="832" t="s">
        <v>5018</v>
      </c>
      <c r="E792" s="832" t="s">
        <v>5019</v>
      </c>
      <c r="F792" s="849"/>
      <c r="G792" s="849"/>
      <c r="H792" s="849"/>
      <c r="I792" s="849"/>
      <c r="J792" s="849">
        <v>1</v>
      </c>
      <c r="K792" s="849">
        <v>33.33</v>
      </c>
      <c r="L792" s="849">
        <v>1</v>
      </c>
      <c r="M792" s="849">
        <v>33.33</v>
      </c>
      <c r="N792" s="849"/>
      <c r="O792" s="849"/>
      <c r="P792" s="837"/>
      <c r="Q792" s="850"/>
    </row>
    <row r="793" spans="1:17" ht="14.4" customHeight="1" x14ac:dyDescent="0.3">
      <c r="A793" s="831" t="s">
        <v>6150</v>
      </c>
      <c r="B793" s="832" t="s">
        <v>4950</v>
      </c>
      <c r="C793" s="832" t="s">
        <v>4932</v>
      </c>
      <c r="D793" s="832" t="s">
        <v>4947</v>
      </c>
      <c r="E793" s="832" t="s">
        <v>4948</v>
      </c>
      <c r="F793" s="849">
        <v>2</v>
      </c>
      <c r="G793" s="849">
        <v>74</v>
      </c>
      <c r="H793" s="849">
        <v>2</v>
      </c>
      <c r="I793" s="849">
        <v>37</v>
      </c>
      <c r="J793" s="849">
        <v>1</v>
      </c>
      <c r="K793" s="849">
        <v>37</v>
      </c>
      <c r="L793" s="849">
        <v>1</v>
      </c>
      <c r="M793" s="849">
        <v>37</v>
      </c>
      <c r="N793" s="849">
        <v>1</v>
      </c>
      <c r="O793" s="849">
        <v>38</v>
      </c>
      <c r="P793" s="837">
        <v>1.027027027027027</v>
      </c>
      <c r="Q793" s="850">
        <v>38</v>
      </c>
    </row>
    <row r="794" spans="1:17" ht="14.4" customHeight="1" x14ac:dyDescent="0.3">
      <c r="A794" s="831" t="s">
        <v>6150</v>
      </c>
      <c r="B794" s="832" t="s">
        <v>4950</v>
      </c>
      <c r="C794" s="832" t="s">
        <v>4932</v>
      </c>
      <c r="D794" s="832" t="s">
        <v>4933</v>
      </c>
      <c r="E794" s="832" t="s">
        <v>4934</v>
      </c>
      <c r="F794" s="849">
        <v>16</v>
      </c>
      <c r="G794" s="849">
        <v>4016</v>
      </c>
      <c r="H794" s="849">
        <v>5.3121693121693125</v>
      </c>
      <c r="I794" s="849">
        <v>251</v>
      </c>
      <c r="J794" s="849">
        <v>3</v>
      </c>
      <c r="K794" s="849">
        <v>756</v>
      </c>
      <c r="L794" s="849">
        <v>1</v>
      </c>
      <c r="M794" s="849">
        <v>252</v>
      </c>
      <c r="N794" s="849">
        <v>11</v>
      </c>
      <c r="O794" s="849">
        <v>2794</v>
      </c>
      <c r="P794" s="837">
        <v>3.6957671957671958</v>
      </c>
      <c r="Q794" s="850">
        <v>254</v>
      </c>
    </row>
    <row r="795" spans="1:17" ht="14.4" customHeight="1" x14ac:dyDescent="0.3">
      <c r="A795" s="831" t="s">
        <v>6150</v>
      </c>
      <c r="B795" s="832" t="s">
        <v>4950</v>
      </c>
      <c r="C795" s="832" t="s">
        <v>4932</v>
      </c>
      <c r="D795" s="832" t="s">
        <v>5002</v>
      </c>
      <c r="E795" s="832" t="s">
        <v>5003</v>
      </c>
      <c r="F795" s="849">
        <v>9</v>
      </c>
      <c r="G795" s="849">
        <v>1134</v>
      </c>
      <c r="H795" s="849">
        <v>2.9763779527559056</v>
      </c>
      <c r="I795" s="849">
        <v>126</v>
      </c>
      <c r="J795" s="849">
        <v>3</v>
      </c>
      <c r="K795" s="849">
        <v>381</v>
      </c>
      <c r="L795" s="849">
        <v>1</v>
      </c>
      <c r="M795" s="849">
        <v>127</v>
      </c>
      <c r="N795" s="849">
        <v>1</v>
      </c>
      <c r="O795" s="849">
        <v>126</v>
      </c>
      <c r="P795" s="837">
        <v>0.33070866141732286</v>
      </c>
      <c r="Q795" s="850">
        <v>126</v>
      </c>
    </row>
    <row r="796" spans="1:17" ht="14.4" customHeight="1" x14ac:dyDescent="0.3">
      <c r="A796" s="831" t="s">
        <v>6150</v>
      </c>
      <c r="B796" s="832" t="s">
        <v>4950</v>
      </c>
      <c r="C796" s="832" t="s">
        <v>4932</v>
      </c>
      <c r="D796" s="832" t="s">
        <v>5018</v>
      </c>
      <c r="E796" s="832" t="s">
        <v>5019</v>
      </c>
      <c r="F796" s="849"/>
      <c r="G796" s="849"/>
      <c r="H796" s="849"/>
      <c r="I796" s="849"/>
      <c r="J796" s="849">
        <v>1</v>
      </c>
      <c r="K796" s="849">
        <v>33.33</v>
      </c>
      <c r="L796" s="849">
        <v>1</v>
      </c>
      <c r="M796" s="849">
        <v>33.33</v>
      </c>
      <c r="N796" s="849"/>
      <c r="O796" s="849"/>
      <c r="P796" s="837"/>
      <c r="Q796" s="850"/>
    </row>
    <row r="797" spans="1:17" ht="14.4" customHeight="1" x14ac:dyDescent="0.3">
      <c r="A797" s="831" t="s">
        <v>6151</v>
      </c>
      <c r="B797" s="832" t="s">
        <v>4950</v>
      </c>
      <c r="C797" s="832" t="s">
        <v>4932</v>
      </c>
      <c r="D797" s="832" t="s">
        <v>4933</v>
      </c>
      <c r="E797" s="832" t="s">
        <v>4934</v>
      </c>
      <c r="F797" s="849">
        <v>39</v>
      </c>
      <c r="G797" s="849">
        <v>9789</v>
      </c>
      <c r="H797" s="849">
        <v>1.3873299319727892</v>
      </c>
      <c r="I797" s="849">
        <v>251</v>
      </c>
      <c r="J797" s="849">
        <v>28</v>
      </c>
      <c r="K797" s="849">
        <v>7056</v>
      </c>
      <c r="L797" s="849">
        <v>1</v>
      </c>
      <c r="M797" s="849">
        <v>252</v>
      </c>
      <c r="N797" s="849">
        <v>10</v>
      </c>
      <c r="O797" s="849">
        <v>2540</v>
      </c>
      <c r="P797" s="837">
        <v>0.35997732426303852</v>
      </c>
      <c r="Q797" s="850">
        <v>254</v>
      </c>
    </row>
    <row r="798" spans="1:17" ht="14.4" customHeight="1" x14ac:dyDescent="0.3">
      <c r="A798" s="831" t="s">
        <v>6152</v>
      </c>
      <c r="B798" s="832" t="s">
        <v>4950</v>
      </c>
      <c r="C798" s="832" t="s">
        <v>4932</v>
      </c>
      <c r="D798" s="832" t="s">
        <v>4947</v>
      </c>
      <c r="E798" s="832" t="s">
        <v>4948</v>
      </c>
      <c r="F798" s="849">
        <v>1</v>
      </c>
      <c r="G798" s="849">
        <v>37</v>
      </c>
      <c r="H798" s="849"/>
      <c r="I798" s="849">
        <v>37</v>
      </c>
      <c r="J798" s="849"/>
      <c r="K798" s="849"/>
      <c r="L798" s="849"/>
      <c r="M798" s="849"/>
      <c r="N798" s="849"/>
      <c r="O798" s="849"/>
      <c r="P798" s="837"/>
      <c r="Q798" s="850"/>
    </row>
    <row r="799" spans="1:17" ht="14.4" customHeight="1" x14ac:dyDescent="0.3">
      <c r="A799" s="831" t="s">
        <v>6152</v>
      </c>
      <c r="B799" s="832" t="s">
        <v>4950</v>
      </c>
      <c r="C799" s="832" t="s">
        <v>4932</v>
      </c>
      <c r="D799" s="832" t="s">
        <v>4933</v>
      </c>
      <c r="E799" s="832" t="s">
        <v>4934</v>
      </c>
      <c r="F799" s="849">
        <v>389</v>
      </c>
      <c r="G799" s="849">
        <v>97639</v>
      </c>
      <c r="H799" s="849">
        <v>1.1531438964474678</v>
      </c>
      <c r="I799" s="849">
        <v>251</v>
      </c>
      <c r="J799" s="849">
        <v>336</v>
      </c>
      <c r="K799" s="849">
        <v>84672</v>
      </c>
      <c r="L799" s="849">
        <v>1</v>
      </c>
      <c r="M799" s="849">
        <v>252</v>
      </c>
      <c r="N799" s="849">
        <v>362</v>
      </c>
      <c r="O799" s="849">
        <v>91948</v>
      </c>
      <c r="P799" s="837">
        <v>1.0859315948601662</v>
      </c>
      <c r="Q799" s="850">
        <v>254</v>
      </c>
    </row>
    <row r="800" spans="1:17" ht="14.4" customHeight="1" x14ac:dyDescent="0.3">
      <c r="A800" s="831" t="s">
        <v>6152</v>
      </c>
      <c r="B800" s="832" t="s">
        <v>4950</v>
      </c>
      <c r="C800" s="832" t="s">
        <v>4932</v>
      </c>
      <c r="D800" s="832" t="s">
        <v>5002</v>
      </c>
      <c r="E800" s="832" t="s">
        <v>5003</v>
      </c>
      <c r="F800" s="849">
        <v>6</v>
      </c>
      <c r="G800" s="849">
        <v>756</v>
      </c>
      <c r="H800" s="849">
        <v>0.99212598425196852</v>
      </c>
      <c r="I800" s="849">
        <v>126</v>
      </c>
      <c r="J800" s="849">
        <v>6</v>
      </c>
      <c r="K800" s="849">
        <v>762</v>
      </c>
      <c r="L800" s="849">
        <v>1</v>
      </c>
      <c r="M800" s="849">
        <v>127</v>
      </c>
      <c r="N800" s="849">
        <v>2</v>
      </c>
      <c r="O800" s="849">
        <v>252</v>
      </c>
      <c r="P800" s="837">
        <v>0.33070866141732286</v>
      </c>
      <c r="Q800" s="850">
        <v>126</v>
      </c>
    </row>
    <row r="801" spans="1:17" ht="14.4" customHeight="1" x14ac:dyDescent="0.3">
      <c r="A801" s="831" t="s">
        <v>6152</v>
      </c>
      <c r="B801" s="832" t="s">
        <v>4950</v>
      </c>
      <c r="C801" s="832" t="s">
        <v>4932</v>
      </c>
      <c r="D801" s="832" t="s">
        <v>5004</v>
      </c>
      <c r="E801" s="832" t="s">
        <v>5005</v>
      </c>
      <c r="F801" s="849">
        <v>1</v>
      </c>
      <c r="G801" s="849">
        <v>718</v>
      </c>
      <c r="H801" s="849"/>
      <c r="I801" s="849">
        <v>718</v>
      </c>
      <c r="J801" s="849"/>
      <c r="K801" s="849"/>
      <c r="L801" s="849"/>
      <c r="M801" s="849"/>
      <c r="N801" s="849"/>
      <c r="O801" s="849"/>
      <c r="P801" s="837"/>
      <c r="Q801" s="850"/>
    </row>
    <row r="802" spans="1:17" ht="14.4" customHeight="1" x14ac:dyDescent="0.3">
      <c r="A802" s="831" t="s">
        <v>6152</v>
      </c>
      <c r="B802" s="832" t="s">
        <v>4950</v>
      </c>
      <c r="C802" s="832" t="s">
        <v>4932</v>
      </c>
      <c r="D802" s="832" t="s">
        <v>5026</v>
      </c>
      <c r="E802" s="832" t="s">
        <v>5027</v>
      </c>
      <c r="F802" s="849"/>
      <c r="G802" s="849"/>
      <c r="H802" s="849"/>
      <c r="I802" s="849"/>
      <c r="J802" s="849">
        <v>1</v>
      </c>
      <c r="K802" s="849">
        <v>58</v>
      </c>
      <c r="L802" s="849">
        <v>1</v>
      </c>
      <c r="M802" s="849">
        <v>58</v>
      </c>
      <c r="N802" s="849"/>
      <c r="O802" s="849"/>
      <c r="P802" s="837"/>
      <c r="Q802" s="850"/>
    </row>
    <row r="803" spans="1:17" ht="14.4" customHeight="1" x14ac:dyDescent="0.3">
      <c r="A803" s="831" t="s">
        <v>6152</v>
      </c>
      <c r="B803" s="832" t="s">
        <v>3935</v>
      </c>
      <c r="C803" s="832" t="s">
        <v>4932</v>
      </c>
      <c r="D803" s="832" t="s">
        <v>5090</v>
      </c>
      <c r="E803" s="832" t="s">
        <v>5091</v>
      </c>
      <c r="F803" s="849">
        <v>17</v>
      </c>
      <c r="G803" s="849">
        <v>4267</v>
      </c>
      <c r="H803" s="849">
        <v>0.99603174603174605</v>
      </c>
      <c r="I803" s="849">
        <v>251</v>
      </c>
      <c r="J803" s="849">
        <v>17</v>
      </c>
      <c r="K803" s="849">
        <v>4284</v>
      </c>
      <c r="L803" s="849">
        <v>1</v>
      </c>
      <c r="M803" s="849">
        <v>252</v>
      </c>
      <c r="N803" s="849">
        <v>14</v>
      </c>
      <c r="O803" s="849">
        <v>3556</v>
      </c>
      <c r="P803" s="837">
        <v>0.83006535947712423</v>
      </c>
      <c r="Q803" s="850">
        <v>254</v>
      </c>
    </row>
    <row r="804" spans="1:17" ht="14.4" customHeight="1" x14ac:dyDescent="0.3">
      <c r="A804" s="831" t="s">
        <v>6152</v>
      </c>
      <c r="B804" s="832" t="s">
        <v>4935</v>
      </c>
      <c r="C804" s="832" t="s">
        <v>4932</v>
      </c>
      <c r="D804" s="832" t="s">
        <v>4936</v>
      </c>
      <c r="E804" s="832" t="s">
        <v>4937</v>
      </c>
      <c r="F804" s="849"/>
      <c r="G804" s="849"/>
      <c r="H804" s="849"/>
      <c r="I804" s="849"/>
      <c r="J804" s="849"/>
      <c r="K804" s="849"/>
      <c r="L804" s="849"/>
      <c r="M804" s="849"/>
      <c r="N804" s="849">
        <v>2</v>
      </c>
      <c r="O804" s="849">
        <v>174</v>
      </c>
      <c r="P804" s="837"/>
      <c r="Q804" s="850">
        <v>87</v>
      </c>
    </row>
    <row r="805" spans="1:17" ht="14.4" customHeight="1" x14ac:dyDescent="0.3">
      <c r="A805" s="831" t="s">
        <v>6152</v>
      </c>
      <c r="B805" s="832" t="s">
        <v>4935</v>
      </c>
      <c r="C805" s="832" t="s">
        <v>4932</v>
      </c>
      <c r="D805" s="832" t="s">
        <v>4944</v>
      </c>
      <c r="E805" s="832" t="s">
        <v>4945</v>
      </c>
      <c r="F805" s="849"/>
      <c r="G805" s="849"/>
      <c r="H805" s="849"/>
      <c r="I805" s="849"/>
      <c r="J805" s="849"/>
      <c r="K805" s="849"/>
      <c r="L805" s="849"/>
      <c r="M805" s="849"/>
      <c r="N805" s="849">
        <v>2</v>
      </c>
      <c r="O805" s="849">
        <v>1190</v>
      </c>
      <c r="P805" s="837"/>
      <c r="Q805" s="850">
        <v>595</v>
      </c>
    </row>
    <row r="806" spans="1:17" ht="14.4" customHeight="1" x14ac:dyDescent="0.3">
      <c r="A806" s="831" t="s">
        <v>6153</v>
      </c>
      <c r="B806" s="832" t="s">
        <v>4950</v>
      </c>
      <c r="C806" s="832" t="s">
        <v>4932</v>
      </c>
      <c r="D806" s="832" t="s">
        <v>4933</v>
      </c>
      <c r="E806" s="832" t="s">
        <v>4934</v>
      </c>
      <c r="F806" s="849">
        <v>2</v>
      </c>
      <c r="G806" s="849">
        <v>502</v>
      </c>
      <c r="H806" s="849">
        <v>0.99603174603174605</v>
      </c>
      <c r="I806" s="849">
        <v>251</v>
      </c>
      <c r="J806" s="849">
        <v>2</v>
      </c>
      <c r="K806" s="849">
        <v>504</v>
      </c>
      <c r="L806" s="849">
        <v>1</v>
      </c>
      <c r="M806" s="849">
        <v>252</v>
      </c>
      <c r="N806" s="849">
        <v>3</v>
      </c>
      <c r="O806" s="849">
        <v>762</v>
      </c>
      <c r="P806" s="837">
        <v>1.5119047619047619</v>
      </c>
      <c r="Q806" s="850">
        <v>254</v>
      </c>
    </row>
    <row r="807" spans="1:17" ht="14.4" customHeight="1" x14ac:dyDescent="0.3">
      <c r="A807" s="831" t="s">
        <v>6154</v>
      </c>
      <c r="B807" s="832" t="s">
        <v>4950</v>
      </c>
      <c r="C807" s="832" t="s">
        <v>4932</v>
      </c>
      <c r="D807" s="832" t="s">
        <v>4947</v>
      </c>
      <c r="E807" s="832" t="s">
        <v>4948</v>
      </c>
      <c r="F807" s="849">
        <v>1</v>
      </c>
      <c r="G807" s="849">
        <v>37</v>
      </c>
      <c r="H807" s="849"/>
      <c r="I807" s="849">
        <v>37</v>
      </c>
      <c r="J807" s="849"/>
      <c r="K807" s="849"/>
      <c r="L807" s="849"/>
      <c r="M807" s="849"/>
      <c r="N807" s="849">
        <v>1</v>
      </c>
      <c r="O807" s="849">
        <v>38</v>
      </c>
      <c r="P807" s="837"/>
      <c r="Q807" s="850">
        <v>38</v>
      </c>
    </row>
    <row r="808" spans="1:17" ht="14.4" customHeight="1" x14ac:dyDescent="0.3">
      <c r="A808" s="831" t="s">
        <v>6154</v>
      </c>
      <c r="B808" s="832" t="s">
        <v>4950</v>
      </c>
      <c r="C808" s="832" t="s">
        <v>4932</v>
      </c>
      <c r="D808" s="832" t="s">
        <v>4933</v>
      </c>
      <c r="E808" s="832" t="s">
        <v>4934</v>
      </c>
      <c r="F808" s="849">
        <v>4</v>
      </c>
      <c r="G808" s="849">
        <v>1004</v>
      </c>
      <c r="H808" s="849">
        <v>0.33201058201058203</v>
      </c>
      <c r="I808" s="849">
        <v>251</v>
      </c>
      <c r="J808" s="849">
        <v>12</v>
      </c>
      <c r="K808" s="849">
        <v>3024</v>
      </c>
      <c r="L808" s="849">
        <v>1</v>
      </c>
      <c r="M808" s="849">
        <v>252</v>
      </c>
      <c r="N808" s="849">
        <v>12</v>
      </c>
      <c r="O808" s="849">
        <v>3048</v>
      </c>
      <c r="P808" s="837">
        <v>1.0079365079365079</v>
      </c>
      <c r="Q808" s="850">
        <v>254</v>
      </c>
    </row>
    <row r="809" spans="1:17" ht="14.4" customHeight="1" x14ac:dyDescent="0.3">
      <c r="A809" s="831" t="s">
        <v>6154</v>
      </c>
      <c r="B809" s="832" t="s">
        <v>4950</v>
      </c>
      <c r="C809" s="832" t="s">
        <v>4932</v>
      </c>
      <c r="D809" s="832" t="s">
        <v>5002</v>
      </c>
      <c r="E809" s="832" t="s">
        <v>5003</v>
      </c>
      <c r="F809" s="849">
        <v>1</v>
      </c>
      <c r="G809" s="849">
        <v>126</v>
      </c>
      <c r="H809" s="849"/>
      <c r="I809" s="849">
        <v>126</v>
      </c>
      <c r="J809" s="849"/>
      <c r="K809" s="849"/>
      <c r="L809" s="849"/>
      <c r="M809" s="849"/>
      <c r="N809" s="849"/>
      <c r="O809" s="849"/>
      <c r="P809" s="837"/>
      <c r="Q809" s="850"/>
    </row>
    <row r="810" spans="1:17" ht="14.4" customHeight="1" x14ac:dyDescent="0.3">
      <c r="A810" s="831" t="s">
        <v>6154</v>
      </c>
      <c r="B810" s="832" t="s">
        <v>4950</v>
      </c>
      <c r="C810" s="832" t="s">
        <v>4932</v>
      </c>
      <c r="D810" s="832" t="s">
        <v>5046</v>
      </c>
      <c r="E810" s="832" t="s">
        <v>5047</v>
      </c>
      <c r="F810" s="849">
        <v>1</v>
      </c>
      <c r="G810" s="849">
        <v>116</v>
      </c>
      <c r="H810" s="849"/>
      <c r="I810" s="849">
        <v>116</v>
      </c>
      <c r="J810" s="849"/>
      <c r="K810" s="849"/>
      <c r="L810" s="849"/>
      <c r="M810" s="849"/>
      <c r="N810" s="849"/>
      <c r="O810" s="849"/>
      <c r="P810" s="837"/>
      <c r="Q810" s="850"/>
    </row>
    <row r="811" spans="1:17" ht="14.4" customHeight="1" x14ac:dyDescent="0.3">
      <c r="A811" s="831" t="s">
        <v>6155</v>
      </c>
      <c r="B811" s="832" t="s">
        <v>4950</v>
      </c>
      <c r="C811" s="832" t="s">
        <v>4932</v>
      </c>
      <c r="D811" s="832" t="s">
        <v>4994</v>
      </c>
      <c r="E811" s="832" t="s">
        <v>4995</v>
      </c>
      <c r="F811" s="849"/>
      <c r="G811" s="849"/>
      <c r="H811" s="849"/>
      <c r="I811" s="849"/>
      <c r="J811" s="849">
        <v>1</v>
      </c>
      <c r="K811" s="849">
        <v>631</v>
      </c>
      <c r="L811" s="849">
        <v>1</v>
      </c>
      <c r="M811" s="849">
        <v>631</v>
      </c>
      <c r="N811" s="849"/>
      <c r="O811" s="849"/>
      <c r="P811" s="837"/>
      <c r="Q811" s="850"/>
    </row>
    <row r="812" spans="1:17" ht="14.4" customHeight="1" x14ac:dyDescent="0.3">
      <c r="A812" s="831" t="s">
        <v>6155</v>
      </c>
      <c r="B812" s="832" t="s">
        <v>4950</v>
      </c>
      <c r="C812" s="832" t="s">
        <v>4932</v>
      </c>
      <c r="D812" s="832" t="s">
        <v>4998</v>
      </c>
      <c r="E812" s="832" t="s">
        <v>4999</v>
      </c>
      <c r="F812" s="849"/>
      <c r="G812" s="849"/>
      <c r="H812" s="849"/>
      <c r="I812" s="849"/>
      <c r="J812" s="849">
        <v>1</v>
      </c>
      <c r="K812" s="849">
        <v>39</v>
      </c>
      <c r="L812" s="849">
        <v>1</v>
      </c>
      <c r="M812" s="849">
        <v>39</v>
      </c>
      <c r="N812" s="849"/>
      <c r="O812" s="849"/>
      <c r="P812" s="837"/>
      <c r="Q812" s="850"/>
    </row>
    <row r="813" spans="1:17" ht="14.4" customHeight="1" x14ac:dyDescent="0.3">
      <c r="A813" s="831" t="s">
        <v>6155</v>
      </c>
      <c r="B813" s="832" t="s">
        <v>4950</v>
      </c>
      <c r="C813" s="832" t="s">
        <v>4932</v>
      </c>
      <c r="D813" s="832" t="s">
        <v>4933</v>
      </c>
      <c r="E813" s="832" t="s">
        <v>4934</v>
      </c>
      <c r="F813" s="849">
        <v>3</v>
      </c>
      <c r="G813" s="849">
        <v>753</v>
      </c>
      <c r="H813" s="849">
        <v>0.74702380952380953</v>
      </c>
      <c r="I813" s="849">
        <v>251</v>
      </c>
      <c r="J813" s="849">
        <v>4</v>
      </c>
      <c r="K813" s="849">
        <v>1008</v>
      </c>
      <c r="L813" s="849">
        <v>1</v>
      </c>
      <c r="M813" s="849">
        <v>252</v>
      </c>
      <c r="N813" s="849">
        <v>2</v>
      </c>
      <c r="O813" s="849">
        <v>508</v>
      </c>
      <c r="P813" s="837">
        <v>0.50396825396825395</v>
      </c>
      <c r="Q813" s="850">
        <v>254</v>
      </c>
    </row>
    <row r="814" spans="1:17" ht="14.4" customHeight="1" x14ac:dyDescent="0.3">
      <c r="A814" s="831" t="s">
        <v>6155</v>
      </c>
      <c r="B814" s="832" t="s">
        <v>4950</v>
      </c>
      <c r="C814" s="832" t="s">
        <v>4932</v>
      </c>
      <c r="D814" s="832" t="s">
        <v>5002</v>
      </c>
      <c r="E814" s="832" t="s">
        <v>5003</v>
      </c>
      <c r="F814" s="849">
        <v>1</v>
      </c>
      <c r="G814" s="849">
        <v>126</v>
      </c>
      <c r="H814" s="849"/>
      <c r="I814" s="849">
        <v>126</v>
      </c>
      <c r="J814" s="849"/>
      <c r="K814" s="849"/>
      <c r="L814" s="849"/>
      <c r="M814" s="849"/>
      <c r="N814" s="849">
        <v>1</v>
      </c>
      <c r="O814" s="849">
        <v>126</v>
      </c>
      <c r="P814" s="837"/>
      <c r="Q814" s="850">
        <v>126</v>
      </c>
    </row>
    <row r="815" spans="1:17" ht="14.4" customHeight="1" x14ac:dyDescent="0.3">
      <c r="A815" s="831" t="s">
        <v>6156</v>
      </c>
      <c r="B815" s="832" t="s">
        <v>4950</v>
      </c>
      <c r="C815" s="832" t="s">
        <v>4932</v>
      </c>
      <c r="D815" s="832" t="s">
        <v>5002</v>
      </c>
      <c r="E815" s="832" t="s">
        <v>5003</v>
      </c>
      <c r="F815" s="849"/>
      <c r="G815" s="849"/>
      <c r="H815" s="849"/>
      <c r="I815" s="849"/>
      <c r="J815" s="849">
        <v>3</v>
      </c>
      <c r="K815" s="849">
        <v>381</v>
      </c>
      <c r="L815" s="849">
        <v>1</v>
      </c>
      <c r="M815" s="849">
        <v>127</v>
      </c>
      <c r="N815" s="849">
        <v>1</v>
      </c>
      <c r="O815" s="849">
        <v>126</v>
      </c>
      <c r="P815" s="837">
        <v>0.33070866141732286</v>
      </c>
      <c r="Q815" s="850">
        <v>126</v>
      </c>
    </row>
    <row r="816" spans="1:17" ht="14.4" customHeight="1" x14ac:dyDescent="0.3">
      <c r="A816" s="831" t="s">
        <v>6156</v>
      </c>
      <c r="B816" s="832" t="s">
        <v>4950</v>
      </c>
      <c r="C816" s="832" t="s">
        <v>4932</v>
      </c>
      <c r="D816" s="832" t="s">
        <v>5018</v>
      </c>
      <c r="E816" s="832" t="s">
        <v>5019</v>
      </c>
      <c r="F816" s="849"/>
      <c r="G816" s="849"/>
      <c r="H816" s="849"/>
      <c r="I816" s="849"/>
      <c r="J816" s="849">
        <v>1</v>
      </c>
      <c r="K816" s="849">
        <v>33.33</v>
      </c>
      <c r="L816" s="849">
        <v>1</v>
      </c>
      <c r="M816" s="849">
        <v>33.33</v>
      </c>
      <c r="N816" s="849">
        <v>1</v>
      </c>
      <c r="O816" s="849">
        <v>33.33</v>
      </c>
      <c r="P816" s="837">
        <v>1</v>
      </c>
      <c r="Q816" s="850">
        <v>33.33</v>
      </c>
    </row>
    <row r="817" spans="1:17" ht="14.4" customHeight="1" x14ac:dyDescent="0.3">
      <c r="A817" s="831" t="s">
        <v>6157</v>
      </c>
      <c r="B817" s="832" t="s">
        <v>4950</v>
      </c>
      <c r="C817" s="832" t="s">
        <v>4932</v>
      </c>
      <c r="D817" s="832" t="s">
        <v>4947</v>
      </c>
      <c r="E817" s="832" t="s">
        <v>4948</v>
      </c>
      <c r="F817" s="849">
        <v>2</v>
      </c>
      <c r="G817" s="849">
        <v>74</v>
      </c>
      <c r="H817" s="849"/>
      <c r="I817" s="849">
        <v>37</v>
      </c>
      <c r="J817" s="849"/>
      <c r="K817" s="849"/>
      <c r="L817" s="849"/>
      <c r="M817" s="849"/>
      <c r="N817" s="849">
        <v>1</v>
      </c>
      <c r="O817" s="849">
        <v>38</v>
      </c>
      <c r="P817" s="837"/>
      <c r="Q817" s="850">
        <v>38</v>
      </c>
    </row>
    <row r="818" spans="1:17" ht="14.4" customHeight="1" x14ac:dyDescent="0.3">
      <c r="A818" s="831" t="s">
        <v>6157</v>
      </c>
      <c r="B818" s="832" t="s">
        <v>4950</v>
      </c>
      <c r="C818" s="832" t="s">
        <v>4932</v>
      </c>
      <c r="D818" s="832" t="s">
        <v>4994</v>
      </c>
      <c r="E818" s="832" t="s">
        <v>4995</v>
      </c>
      <c r="F818" s="849">
        <v>2</v>
      </c>
      <c r="G818" s="849">
        <v>1260</v>
      </c>
      <c r="H818" s="849"/>
      <c r="I818" s="849">
        <v>630</v>
      </c>
      <c r="J818" s="849"/>
      <c r="K818" s="849"/>
      <c r="L818" s="849"/>
      <c r="M818" s="849"/>
      <c r="N818" s="849"/>
      <c r="O818" s="849"/>
      <c r="P818" s="837"/>
      <c r="Q818" s="850"/>
    </row>
    <row r="819" spans="1:17" ht="14.4" customHeight="1" x14ac:dyDescent="0.3">
      <c r="A819" s="831" t="s">
        <v>6157</v>
      </c>
      <c r="B819" s="832" t="s">
        <v>4950</v>
      </c>
      <c r="C819" s="832" t="s">
        <v>4932</v>
      </c>
      <c r="D819" s="832" t="s">
        <v>4998</v>
      </c>
      <c r="E819" s="832" t="s">
        <v>4999</v>
      </c>
      <c r="F819" s="849">
        <v>3</v>
      </c>
      <c r="G819" s="849">
        <v>117</v>
      </c>
      <c r="H819" s="849"/>
      <c r="I819" s="849">
        <v>39</v>
      </c>
      <c r="J819" s="849"/>
      <c r="K819" s="849"/>
      <c r="L819" s="849"/>
      <c r="M819" s="849"/>
      <c r="N819" s="849"/>
      <c r="O819" s="849"/>
      <c r="P819" s="837"/>
      <c r="Q819" s="850"/>
    </row>
    <row r="820" spans="1:17" ht="14.4" customHeight="1" x14ac:dyDescent="0.3">
      <c r="A820" s="831" t="s">
        <v>6157</v>
      </c>
      <c r="B820" s="832" t="s">
        <v>4950</v>
      </c>
      <c r="C820" s="832" t="s">
        <v>4932</v>
      </c>
      <c r="D820" s="832" t="s">
        <v>5088</v>
      </c>
      <c r="E820" s="832" t="s">
        <v>5089</v>
      </c>
      <c r="F820" s="849">
        <v>1</v>
      </c>
      <c r="G820" s="849">
        <v>719</v>
      </c>
      <c r="H820" s="849"/>
      <c r="I820" s="849">
        <v>719</v>
      </c>
      <c r="J820" s="849"/>
      <c r="K820" s="849"/>
      <c r="L820" s="849"/>
      <c r="M820" s="849"/>
      <c r="N820" s="849"/>
      <c r="O820" s="849"/>
      <c r="P820" s="837"/>
      <c r="Q820" s="850"/>
    </row>
    <row r="821" spans="1:17" ht="14.4" customHeight="1" x14ac:dyDescent="0.3">
      <c r="A821" s="831" t="s">
        <v>6157</v>
      </c>
      <c r="B821" s="832" t="s">
        <v>4950</v>
      </c>
      <c r="C821" s="832" t="s">
        <v>4932</v>
      </c>
      <c r="D821" s="832" t="s">
        <v>4933</v>
      </c>
      <c r="E821" s="832" t="s">
        <v>4934</v>
      </c>
      <c r="F821" s="849">
        <v>12</v>
      </c>
      <c r="G821" s="849">
        <v>3012</v>
      </c>
      <c r="H821" s="849">
        <v>1.1952380952380952</v>
      </c>
      <c r="I821" s="849">
        <v>251</v>
      </c>
      <c r="J821" s="849">
        <v>10</v>
      </c>
      <c r="K821" s="849">
        <v>2520</v>
      </c>
      <c r="L821" s="849">
        <v>1</v>
      </c>
      <c r="M821" s="849">
        <v>252</v>
      </c>
      <c r="N821" s="849">
        <v>12</v>
      </c>
      <c r="O821" s="849">
        <v>3048</v>
      </c>
      <c r="P821" s="837">
        <v>1.2095238095238094</v>
      </c>
      <c r="Q821" s="850">
        <v>254</v>
      </c>
    </row>
    <row r="822" spans="1:17" ht="14.4" customHeight="1" x14ac:dyDescent="0.3">
      <c r="A822" s="831" t="s">
        <v>6157</v>
      </c>
      <c r="B822" s="832" t="s">
        <v>4950</v>
      </c>
      <c r="C822" s="832" t="s">
        <v>4932</v>
      </c>
      <c r="D822" s="832" t="s">
        <v>5002</v>
      </c>
      <c r="E822" s="832" t="s">
        <v>5003</v>
      </c>
      <c r="F822" s="849">
        <v>6</v>
      </c>
      <c r="G822" s="849">
        <v>756</v>
      </c>
      <c r="H822" s="849">
        <v>0.49606299212598426</v>
      </c>
      <c r="I822" s="849">
        <v>126</v>
      </c>
      <c r="J822" s="849">
        <v>12</v>
      </c>
      <c r="K822" s="849">
        <v>1524</v>
      </c>
      <c r="L822" s="849">
        <v>1</v>
      </c>
      <c r="M822" s="849">
        <v>127</v>
      </c>
      <c r="N822" s="849">
        <v>3</v>
      </c>
      <c r="O822" s="849">
        <v>378</v>
      </c>
      <c r="P822" s="837">
        <v>0.24803149606299213</v>
      </c>
      <c r="Q822" s="850">
        <v>126</v>
      </c>
    </row>
    <row r="823" spans="1:17" ht="14.4" customHeight="1" x14ac:dyDescent="0.3">
      <c r="A823" s="831" t="s">
        <v>6157</v>
      </c>
      <c r="B823" s="832" t="s">
        <v>4950</v>
      </c>
      <c r="C823" s="832" t="s">
        <v>4932</v>
      </c>
      <c r="D823" s="832" t="s">
        <v>5016</v>
      </c>
      <c r="E823" s="832" t="s">
        <v>5017</v>
      </c>
      <c r="F823" s="849"/>
      <c r="G823" s="849"/>
      <c r="H823" s="849"/>
      <c r="I823" s="849"/>
      <c r="J823" s="849">
        <v>1</v>
      </c>
      <c r="K823" s="849">
        <v>1031</v>
      </c>
      <c r="L823" s="849">
        <v>1</v>
      </c>
      <c r="M823" s="849">
        <v>1031</v>
      </c>
      <c r="N823" s="849"/>
      <c r="O823" s="849"/>
      <c r="P823" s="837"/>
      <c r="Q823" s="850"/>
    </row>
    <row r="824" spans="1:17" ht="14.4" customHeight="1" x14ac:dyDescent="0.3">
      <c r="A824" s="831" t="s">
        <v>6157</v>
      </c>
      <c r="B824" s="832" t="s">
        <v>4950</v>
      </c>
      <c r="C824" s="832" t="s">
        <v>4932</v>
      </c>
      <c r="D824" s="832" t="s">
        <v>5026</v>
      </c>
      <c r="E824" s="832" t="s">
        <v>5027</v>
      </c>
      <c r="F824" s="849"/>
      <c r="G824" s="849"/>
      <c r="H824" s="849"/>
      <c r="I824" s="849"/>
      <c r="J824" s="849">
        <v>1</v>
      </c>
      <c r="K824" s="849">
        <v>58</v>
      </c>
      <c r="L824" s="849">
        <v>1</v>
      </c>
      <c r="M824" s="849">
        <v>58</v>
      </c>
      <c r="N824" s="849"/>
      <c r="O824" s="849"/>
      <c r="P824" s="837"/>
      <c r="Q824" s="850"/>
    </row>
    <row r="825" spans="1:17" ht="14.4" customHeight="1" x14ac:dyDescent="0.3">
      <c r="A825" s="831" t="s">
        <v>6157</v>
      </c>
      <c r="B825" s="832" t="s">
        <v>4950</v>
      </c>
      <c r="C825" s="832" t="s">
        <v>4932</v>
      </c>
      <c r="D825" s="832" t="s">
        <v>4936</v>
      </c>
      <c r="E825" s="832" t="s">
        <v>4937</v>
      </c>
      <c r="F825" s="849"/>
      <c r="G825" s="849"/>
      <c r="H825" s="849"/>
      <c r="I825" s="849"/>
      <c r="J825" s="849">
        <v>4</v>
      </c>
      <c r="K825" s="849">
        <v>344</v>
      </c>
      <c r="L825" s="849">
        <v>1</v>
      </c>
      <c r="M825" s="849">
        <v>86</v>
      </c>
      <c r="N825" s="849"/>
      <c r="O825" s="849"/>
      <c r="P825" s="837"/>
      <c r="Q825" s="850"/>
    </row>
    <row r="826" spans="1:17" ht="14.4" customHeight="1" x14ac:dyDescent="0.3">
      <c r="A826" s="831" t="s">
        <v>6157</v>
      </c>
      <c r="B826" s="832" t="s">
        <v>4950</v>
      </c>
      <c r="C826" s="832" t="s">
        <v>4932</v>
      </c>
      <c r="D826" s="832" t="s">
        <v>5038</v>
      </c>
      <c r="E826" s="832" t="s">
        <v>5039</v>
      </c>
      <c r="F826" s="849"/>
      <c r="G826" s="849"/>
      <c r="H826" s="849"/>
      <c r="I826" s="849"/>
      <c r="J826" s="849">
        <v>2</v>
      </c>
      <c r="K826" s="849">
        <v>2128</v>
      </c>
      <c r="L826" s="849">
        <v>1</v>
      </c>
      <c r="M826" s="849">
        <v>1064</v>
      </c>
      <c r="N826" s="849"/>
      <c r="O826" s="849"/>
      <c r="P826" s="837"/>
      <c r="Q826" s="850"/>
    </row>
    <row r="827" spans="1:17" ht="14.4" customHeight="1" x14ac:dyDescent="0.3">
      <c r="A827" s="831" t="s">
        <v>6157</v>
      </c>
      <c r="B827" s="832" t="s">
        <v>4950</v>
      </c>
      <c r="C827" s="832" t="s">
        <v>4932</v>
      </c>
      <c r="D827" s="832" t="s">
        <v>5046</v>
      </c>
      <c r="E827" s="832" t="s">
        <v>5047</v>
      </c>
      <c r="F827" s="849">
        <v>4</v>
      </c>
      <c r="G827" s="849">
        <v>464</v>
      </c>
      <c r="H827" s="849">
        <v>1</v>
      </c>
      <c r="I827" s="849">
        <v>116</v>
      </c>
      <c r="J827" s="849">
        <v>4</v>
      </c>
      <c r="K827" s="849">
        <v>464</v>
      </c>
      <c r="L827" s="849">
        <v>1</v>
      </c>
      <c r="M827" s="849">
        <v>116</v>
      </c>
      <c r="N827" s="849">
        <v>1</v>
      </c>
      <c r="O827" s="849">
        <v>116</v>
      </c>
      <c r="P827" s="837">
        <v>0.25</v>
      </c>
      <c r="Q827" s="850">
        <v>116</v>
      </c>
    </row>
    <row r="828" spans="1:17" ht="14.4" customHeight="1" x14ac:dyDescent="0.3">
      <c r="A828" s="831" t="s">
        <v>6158</v>
      </c>
      <c r="B828" s="832" t="s">
        <v>4950</v>
      </c>
      <c r="C828" s="832" t="s">
        <v>4967</v>
      </c>
      <c r="D828" s="832" t="s">
        <v>6159</v>
      </c>
      <c r="E828" s="832" t="s">
        <v>6160</v>
      </c>
      <c r="F828" s="849">
        <v>1</v>
      </c>
      <c r="G828" s="849">
        <v>3714.22</v>
      </c>
      <c r="H828" s="849"/>
      <c r="I828" s="849">
        <v>3714.22</v>
      </c>
      <c r="J828" s="849"/>
      <c r="K828" s="849"/>
      <c r="L828" s="849"/>
      <c r="M828" s="849"/>
      <c r="N828" s="849"/>
      <c r="O828" s="849"/>
      <c r="P828" s="837"/>
      <c r="Q828" s="850"/>
    </row>
    <row r="829" spans="1:17" ht="14.4" customHeight="1" x14ac:dyDescent="0.3">
      <c r="A829" s="831" t="s">
        <v>6158</v>
      </c>
      <c r="B829" s="832" t="s">
        <v>4950</v>
      </c>
      <c r="C829" s="832" t="s">
        <v>4932</v>
      </c>
      <c r="D829" s="832" t="s">
        <v>4947</v>
      </c>
      <c r="E829" s="832" t="s">
        <v>4948</v>
      </c>
      <c r="F829" s="849"/>
      <c r="G829" s="849"/>
      <c r="H829" s="849"/>
      <c r="I829" s="849"/>
      <c r="J829" s="849">
        <v>1</v>
      </c>
      <c r="K829" s="849">
        <v>37</v>
      </c>
      <c r="L829" s="849">
        <v>1</v>
      </c>
      <c r="M829" s="849">
        <v>37</v>
      </c>
      <c r="N829" s="849"/>
      <c r="O829" s="849"/>
      <c r="P829" s="837"/>
      <c r="Q829" s="850"/>
    </row>
    <row r="830" spans="1:17" ht="14.4" customHeight="1" x14ac:dyDescent="0.3">
      <c r="A830" s="831" t="s">
        <v>6158</v>
      </c>
      <c r="B830" s="832" t="s">
        <v>4950</v>
      </c>
      <c r="C830" s="832" t="s">
        <v>4932</v>
      </c>
      <c r="D830" s="832" t="s">
        <v>4992</v>
      </c>
      <c r="E830" s="832" t="s">
        <v>4993</v>
      </c>
      <c r="F830" s="849">
        <v>3</v>
      </c>
      <c r="G830" s="849">
        <v>264</v>
      </c>
      <c r="H830" s="849"/>
      <c r="I830" s="849">
        <v>88</v>
      </c>
      <c r="J830" s="849"/>
      <c r="K830" s="849"/>
      <c r="L830" s="849"/>
      <c r="M830" s="849"/>
      <c r="N830" s="849"/>
      <c r="O830" s="849"/>
      <c r="P830" s="837"/>
      <c r="Q830" s="850"/>
    </row>
    <row r="831" spans="1:17" ht="14.4" customHeight="1" x14ac:dyDescent="0.3">
      <c r="A831" s="831" t="s">
        <v>6158</v>
      </c>
      <c r="B831" s="832" t="s">
        <v>4950</v>
      </c>
      <c r="C831" s="832" t="s">
        <v>4932</v>
      </c>
      <c r="D831" s="832" t="s">
        <v>4994</v>
      </c>
      <c r="E831" s="832" t="s">
        <v>4995</v>
      </c>
      <c r="F831" s="849">
        <v>4</v>
      </c>
      <c r="G831" s="849">
        <v>2520</v>
      </c>
      <c r="H831" s="849">
        <v>3.9936608557844693</v>
      </c>
      <c r="I831" s="849">
        <v>630</v>
      </c>
      <c r="J831" s="849">
        <v>1</v>
      </c>
      <c r="K831" s="849">
        <v>631</v>
      </c>
      <c r="L831" s="849">
        <v>1</v>
      </c>
      <c r="M831" s="849">
        <v>631</v>
      </c>
      <c r="N831" s="849"/>
      <c r="O831" s="849"/>
      <c r="P831" s="837"/>
      <c r="Q831" s="850"/>
    </row>
    <row r="832" spans="1:17" ht="14.4" customHeight="1" x14ac:dyDescent="0.3">
      <c r="A832" s="831" t="s">
        <v>6158</v>
      </c>
      <c r="B832" s="832" t="s">
        <v>4950</v>
      </c>
      <c r="C832" s="832" t="s">
        <v>4932</v>
      </c>
      <c r="D832" s="832" t="s">
        <v>4996</v>
      </c>
      <c r="E832" s="832" t="s">
        <v>4997</v>
      </c>
      <c r="F832" s="849">
        <v>3</v>
      </c>
      <c r="G832" s="849">
        <v>1176</v>
      </c>
      <c r="H832" s="849">
        <v>2.9923664122137406</v>
      </c>
      <c r="I832" s="849">
        <v>392</v>
      </c>
      <c r="J832" s="849">
        <v>1</v>
      </c>
      <c r="K832" s="849">
        <v>393</v>
      </c>
      <c r="L832" s="849">
        <v>1</v>
      </c>
      <c r="M832" s="849">
        <v>393</v>
      </c>
      <c r="N832" s="849"/>
      <c r="O832" s="849"/>
      <c r="P832" s="837"/>
      <c r="Q832" s="850"/>
    </row>
    <row r="833" spans="1:17" ht="14.4" customHeight="1" x14ac:dyDescent="0.3">
      <c r="A833" s="831" t="s">
        <v>6158</v>
      </c>
      <c r="B833" s="832" t="s">
        <v>4950</v>
      </c>
      <c r="C833" s="832" t="s">
        <v>4932</v>
      </c>
      <c r="D833" s="832" t="s">
        <v>4998</v>
      </c>
      <c r="E833" s="832" t="s">
        <v>4999</v>
      </c>
      <c r="F833" s="849">
        <v>6</v>
      </c>
      <c r="G833" s="849">
        <v>234</v>
      </c>
      <c r="H833" s="849">
        <v>2</v>
      </c>
      <c r="I833" s="849">
        <v>39</v>
      </c>
      <c r="J833" s="849">
        <v>3</v>
      </c>
      <c r="K833" s="849">
        <v>117</v>
      </c>
      <c r="L833" s="849">
        <v>1</v>
      </c>
      <c r="M833" s="849">
        <v>39</v>
      </c>
      <c r="N833" s="849"/>
      <c r="O833" s="849"/>
      <c r="P833" s="837"/>
      <c r="Q833" s="850"/>
    </row>
    <row r="834" spans="1:17" ht="14.4" customHeight="1" x14ac:dyDescent="0.3">
      <c r="A834" s="831" t="s">
        <v>6158</v>
      </c>
      <c r="B834" s="832" t="s">
        <v>4950</v>
      </c>
      <c r="C834" s="832" t="s">
        <v>4932</v>
      </c>
      <c r="D834" s="832" t="s">
        <v>5088</v>
      </c>
      <c r="E834" s="832" t="s">
        <v>5089</v>
      </c>
      <c r="F834" s="849">
        <v>3</v>
      </c>
      <c r="G834" s="849">
        <v>2157</v>
      </c>
      <c r="H834" s="849">
        <v>2.9958333333333331</v>
      </c>
      <c r="I834" s="849">
        <v>719</v>
      </c>
      <c r="J834" s="849">
        <v>1</v>
      </c>
      <c r="K834" s="849">
        <v>720</v>
      </c>
      <c r="L834" s="849">
        <v>1</v>
      </c>
      <c r="M834" s="849">
        <v>720</v>
      </c>
      <c r="N834" s="849"/>
      <c r="O834" s="849"/>
      <c r="P834" s="837"/>
      <c r="Q834" s="850"/>
    </row>
    <row r="835" spans="1:17" ht="14.4" customHeight="1" x14ac:dyDescent="0.3">
      <c r="A835" s="831" t="s">
        <v>6158</v>
      </c>
      <c r="B835" s="832" t="s">
        <v>4950</v>
      </c>
      <c r="C835" s="832" t="s">
        <v>4932</v>
      </c>
      <c r="D835" s="832" t="s">
        <v>4933</v>
      </c>
      <c r="E835" s="832" t="s">
        <v>4934</v>
      </c>
      <c r="F835" s="849">
        <v>5</v>
      </c>
      <c r="G835" s="849">
        <v>1255</v>
      </c>
      <c r="H835" s="849">
        <v>0.49801587301587302</v>
      </c>
      <c r="I835" s="849">
        <v>251</v>
      </c>
      <c r="J835" s="849">
        <v>10</v>
      </c>
      <c r="K835" s="849">
        <v>2520</v>
      </c>
      <c r="L835" s="849">
        <v>1</v>
      </c>
      <c r="M835" s="849">
        <v>252</v>
      </c>
      <c r="N835" s="849">
        <v>8</v>
      </c>
      <c r="O835" s="849">
        <v>2032</v>
      </c>
      <c r="P835" s="837">
        <v>0.80634920634920637</v>
      </c>
      <c r="Q835" s="850">
        <v>254</v>
      </c>
    </row>
    <row r="836" spans="1:17" ht="14.4" customHeight="1" x14ac:dyDescent="0.3">
      <c r="A836" s="831" t="s">
        <v>6158</v>
      </c>
      <c r="B836" s="832" t="s">
        <v>4950</v>
      </c>
      <c r="C836" s="832" t="s">
        <v>4932</v>
      </c>
      <c r="D836" s="832" t="s">
        <v>5002</v>
      </c>
      <c r="E836" s="832" t="s">
        <v>5003</v>
      </c>
      <c r="F836" s="849">
        <v>3</v>
      </c>
      <c r="G836" s="849">
        <v>378</v>
      </c>
      <c r="H836" s="849">
        <v>0.99212598425196852</v>
      </c>
      <c r="I836" s="849">
        <v>126</v>
      </c>
      <c r="J836" s="849">
        <v>3</v>
      </c>
      <c r="K836" s="849">
        <v>381</v>
      </c>
      <c r="L836" s="849">
        <v>1</v>
      </c>
      <c r="M836" s="849">
        <v>127</v>
      </c>
      <c r="N836" s="849">
        <v>1</v>
      </c>
      <c r="O836" s="849">
        <v>126</v>
      </c>
      <c r="P836" s="837">
        <v>0.33070866141732286</v>
      </c>
      <c r="Q836" s="850">
        <v>126</v>
      </c>
    </row>
    <row r="837" spans="1:17" ht="14.4" customHeight="1" x14ac:dyDescent="0.3">
      <c r="A837" s="831" t="s">
        <v>6158</v>
      </c>
      <c r="B837" s="832" t="s">
        <v>4950</v>
      </c>
      <c r="C837" s="832" t="s">
        <v>4932</v>
      </c>
      <c r="D837" s="832" t="s">
        <v>4936</v>
      </c>
      <c r="E837" s="832" t="s">
        <v>4937</v>
      </c>
      <c r="F837" s="849">
        <v>4</v>
      </c>
      <c r="G837" s="849">
        <v>344</v>
      </c>
      <c r="H837" s="849">
        <v>2</v>
      </c>
      <c r="I837" s="849">
        <v>86</v>
      </c>
      <c r="J837" s="849">
        <v>2</v>
      </c>
      <c r="K837" s="849">
        <v>172</v>
      </c>
      <c r="L837" s="849">
        <v>1</v>
      </c>
      <c r="M837" s="849">
        <v>86</v>
      </c>
      <c r="N837" s="849"/>
      <c r="O837" s="849"/>
      <c r="P837" s="837"/>
      <c r="Q837" s="850"/>
    </row>
    <row r="838" spans="1:17" ht="14.4" customHeight="1" x14ac:dyDescent="0.3">
      <c r="A838" s="831" t="s">
        <v>6158</v>
      </c>
      <c r="B838" s="832" t="s">
        <v>4950</v>
      </c>
      <c r="C838" s="832" t="s">
        <v>4932</v>
      </c>
      <c r="D838" s="832" t="s">
        <v>5038</v>
      </c>
      <c r="E838" s="832" t="s">
        <v>5039</v>
      </c>
      <c r="F838" s="849">
        <v>2</v>
      </c>
      <c r="G838" s="849">
        <v>2126</v>
      </c>
      <c r="H838" s="849"/>
      <c r="I838" s="849">
        <v>1063</v>
      </c>
      <c r="J838" s="849"/>
      <c r="K838" s="849"/>
      <c r="L838" s="849"/>
      <c r="M838" s="849"/>
      <c r="N838" s="849"/>
      <c r="O838" s="849"/>
      <c r="P838" s="837"/>
      <c r="Q838" s="850"/>
    </row>
    <row r="839" spans="1:17" ht="14.4" customHeight="1" x14ac:dyDescent="0.3">
      <c r="A839" s="831" t="s">
        <v>6158</v>
      </c>
      <c r="B839" s="832" t="s">
        <v>4950</v>
      </c>
      <c r="C839" s="832" t="s">
        <v>4932</v>
      </c>
      <c r="D839" s="832" t="s">
        <v>5046</v>
      </c>
      <c r="E839" s="832" t="s">
        <v>5047</v>
      </c>
      <c r="F839" s="849"/>
      <c r="G839" s="849"/>
      <c r="H839" s="849"/>
      <c r="I839" s="849"/>
      <c r="J839" s="849">
        <v>1</v>
      </c>
      <c r="K839" s="849">
        <v>116</v>
      </c>
      <c r="L839" s="849">
        <v>1</v>
      </c>
      <c r="M839" s="849">
        <v>116</v>
      </c>
      <c r="N839" s="849"/>
      <c r="O839" s="849"/>
      <c r="P839" s="837"/>
      <c r="Q839" s="850"/>
    </row>
    <row r="840" spans="1:17" ht="14.4" customHeight="1" x14ac:dyDescent="0.3">
      <c r="A840" s="831" t="s">
        <v>6161</v>
      </c>
      <c r="B840" s="832" t="s">
        <v>4950</v>
      </c>
      <c r="C840" s="832" t="s">
        <v>4932</v>
      </c>
      <c r="D840" s="832" t="s">
        <v>4947</v>
      </c>
      <c r="E840" s="832" t="s">
        <v>4948</v>
      </c>
      <c r="F840" s="849"/>
      <c r="G840" s="849"/>
      <c r="H840" s="849"/>
      <c r="I840" s="849"/>
      <c r="J840" s="849"/>
      <c r="K840" s="849"/>
      <c r="L840" s="849"/>
      <c r="M840" s="849"/>
      <c r="N840" s="849">
        <v>1</v>
      </c>
      <c r="O840" s="849">
        <v>38</v>
      </c>
      <c r="P840" s="837"/>
      <c r="Q840" s="850">
        <v>38</v>
      </c>
    </row>
    <row r="841" spans="1:17" ht="14.4" customHeight="1" x14ac:dyDescent="0.3">
      <c r="A841" s="831" t="s">
        <v>6161</v>
      </c>
      <c r="B841" s="832" t="s">
        <v>4950</v>
      </c>
      <c r="C841" s="832" t="s">
        <v>4932</v>
      </c>
      <c r="D841" s="832" t="s">
        <v>4933</v>
      </c>
      <c r="E841" s="832" t="s">
        <v>4934</v>
      </c>
      <c r="F841" s="849"/>
      <c r="G841" s="849"/>
      <c r="H841" s="849"/>
      <c r="I841" s="849"/>
      <c r="J841" s="849">
        <v>3</v>
      </c>
      <c r="K841" s="849">
        <v>756</v>
      </c>
      <c r="L841" s="849">
        <v>1</v>
      </c>
      <c r="M841" s="849">
        <v>252</v>
      </c>
      <c r="N841" s="849"/>
      <c r="O841" s="849"/>
      <c r="P841" s="837"/>
      <c r="Q841" s="850"/>
    </row>
    <row r="842" spans="1:17" ht="14.4" customHeight="1" x14ac:dyDescent="0.3">
      <c r="A842" s="831" t="s">
        <v>6161</v>
      </c>
      <c r="B842" s="832" t="s">
        <v>4950</v>
      </c>
      <c r="C842" s="832" t="s">
        <v>4932</v>
      </c>
      <c r="D842" s="832" t="s">
        <v>5002</v>
      </c>
      <c r="E842" s="832" t="s">
        <v>5003</v>
      </c>
      <c r="F842" s="849">
        <v>1</v>
      </c>
      <c r="G842" s="849">
        <v>126</v>
      </c>
      <c r="H842" s="849"/>
      <c r="I842" s="849">
        <v>126</v>
      </c>
      <c r="J842" s="849"/>
      <c r="K842" s="849"/>
      <c r="L842" s="849"/>
      <c r="M842" s="849"/>
      <c r="N842" s="849">
        <v>1</v>
      </c>
      <c r="O842" s="849">
        <v>126</v>
      </c>
      <c r="P842" s="837"/>
      <c r="Q842" s="850">
        <v>126</v>
      </c>
    </row>
    <row r="843" spans="1:17" ht="14.4" customHeight="1" x14ac:dyDescent="0.3">
      <c r="A843" s="831" t="s">
        <v>6162</v>
      </c>
      <c r="B843" s="832" t="s">
        <v>4950</v>
      </c>
      <c r="C843" s="832" t="s">
        <v>4951</v>
      </c>
      <c r="D843" s="832" t="s">
        <v>4955</v>
      </c>
      <c r="E843" s="832" t="s">
        <v>3936</v>
      </c>
      <c r="F843" s="849"/>
      <c r="G843" s="849"/>
      <c r="H843" s="849"/>
      <c r="I843" s="849"/>
      <c r="J843" s="849"/>
      <c r="K843" s="849"/>
      <c r="L843" s="849"/>
      <c r="M843" s="849"/>
      <c r="N843" s="849">
        <v>0.2</v>
      </c>
      <c r="O843" s="849">
        <v>13.94</v>
      </c>
      <c r="P843" s="837"/>
      <c r="Q843" s="850">
        <v>69.699999999999989</v>
      </c>
    </row>
    <row r="844" spans="1:17" ht="14.4" customHeight="1" x14ac:dyDescent="0.3">
      <c r="A844" s="831" t="s">
        <v>6162</v>
      </c>
      <c r="B844" s="832" t="s">
        <v>4950</v>
      </c>
      <c r="C844" s="832" t="s">
        <v>4932</v>
      </c>
      <c r="D844" s="832" t="s">
        <v>4933</v>
      </c>
      <c r="E844" s="832" t="s">
        <v>4934</v>
      </c>
      <c r="F844" s="849"/>
      <c r="G844" s="849"/>
      <c r="H844" s="849"/>
      <c r="I844" s="849"/>
      <c r="J844" s="849">
        <v>3</v>
      </c>
      <c r="K844" s="849">
        <v>756</v>
      </c>
      <c r="L844" s="849">
        <v>1</v>
      </c>
      <c r="M844" s="849">
        <v>252</v>
      </c>
      <c r="N844" s="849">
        <v>6</v>
      </c>
      <c r="O844" s="849">
        <v>1524</v>
      </c>
      <c r="P844" s="837">
        <v>2.0158730158730158</v>
      </c>
      <c r="Q844" s="850">
        <v>254</v>
      </c>
    </row>
    <row r="845" spans="1:17" ht="14.4" customHeight="1" x14ac:dyDescent="0.3">
      <c r="A845" s="831" t="s">
        <v>6162</v>
      </c>
      <c r="B845" s="832" t="s">
        <v>4950</v>
      </c>
      <c r="C845" s="832" t="s">
        <v>4932</v>
      </c>
      <c r="D845" s="832" t="s">
        <v>5002</v>
      </c>
      <c r="E845" s="832" t="s">
        <v>5003</v>
      </c>
      <c r="F845" s="849">
        <v>3</v>
      </c>
      <c r="G845" s="849">
        <v>378</v>
      </c>
      <c r="H845" s="849">
        <v>0.24803149606299213</v>
      </c>
      <c r="I845" s="849">
        <v>126</v>
      </c>
      <c r="J845" s="849">
        <v>12</v>
      </c>
      <c r="K845" s="849">
        <v>1524</v>
      </c>
      <c r="L845" s="849">
        <v>1</v>
      </c>
      <c r="M845" s="849">
        <v>127</v>
      </c>
      <c r="N845" s="849">
        <v>6</v>
      </c>
      <c r="O845" s="849">
        <v>756</v>
      </c>
      <c r="P845" s="837">
        <v>0.49606299212598426</v>
      </c>
      <c r="Q845" s="850">
        <v>126</v>
      </c>
    </row>
    <row r="846" spans="1:17" ht="14.4" customHeight="1" x14ac:dyDescent="0.3">
      <c r="A846" s="831" t="s">
        <v>6162</v>
      </c>
      <c r="B846" s="832" t="s">
        <v>4950</v>
      </c>
      <c r="C846" s="832" t="s">
        <v>4932</v>
      </c>
      <c r="D846" s="832" t="s">
        <v>5014</v>
      </c>
      <c r="E846" s="832" t="s">
        <v>5015</v>
      </c>
      <c r="F846" s="849"/>
      <c r="G846" s="849"/>
      <c r="H846" s="849"/>
      <c r="I846" s="849"/>
      <c r="J846" s="849"/>
      <c r="K846" s="849"/>
      <c r="L846" s="849"/>
      <c r="M846" s="849"/>
      <c r="N846" s="849">
        <v>2</v>
      </c>
      <c r="O846" s="849">
        <v>1370</v>
      </c>
      <c r="P846" s="837"/>
      <c r="Q846" s="850">
        <v>685</v>
      </c>
    </row>
    <row r="847" spans="1:17" ht="14.4" customHeight="1" x14ac:dyDescent="0.3">
      <c r="A847" s="831" t="s">
        <v>6162</v>
      </c>
      <c r="B847" s="832" t="s">
        <v>4950</v>
      </c>
      <c r="C847" s="832" t="s">
        <v>4932</v>
      </c>
      <c r="D847" s="832" t="s">
        <v>4936</v>
      </c>
      <c r="E847" s="832" t="s">
        <v>4937</v>
      </c>
      <c r="F847" s="849"/>
      <c r="G847" s="849"/>
      <c r="H847" s="849"/>
      <c r="I847" s="849"/>
      <c r="J847" s="849"/>
      <c r="K847" s="849"/>
      <c r="L847" s="849"/>
      <c r="M847" s="849"/>
      <c r="N847" s="849">
        <v>5</v>
      </c>
      <c r="O847" s="849">
        <v>435</v>
      </c>
      <c r="P847" s="837"/>
      <c r="Q847" s="850">
        <v>87</v>
      </c>
    </row>
    <row r="848" spans="1:17" ht="14.4" customHeight="1" x14ac:dyDescent="0.3">
      <c r="A848" s="831" t="s">
        <v>6162</v>
      </c>
      <c r="B848" s="832" t="s">
        <v>4950</v>
      </c>
      <c r="C848" s="832" t="s">
        <v>4932</v>
      </c>
      <c r="D848" s="832" t="s">
        <v>5050</v>
      </c>
      <c r="E848" s="832" t="s">
        <v>5051</v>
      </c>
      <c r="F848" s="849"/>
      <c r="G848" s="849"/>
      <c r="H848" s="849"/>
      <c r="I848" s="849"/>
      <c r="J848" s="849"/>
      <c r="K848" s="849"/>
      <c r="L848" s="849"/>
      <c r="M848" s="849"/>
      <c r="N848" s="849">
        <v>2</v>
      </c>
      <c r="O848" s="849">
        <v>752</v>
      </c>
      <c r="P848" s="837"/>
      <c r="Q848" s="850">
        <v>376</v>
      </c>
    </row>
    <row r="849" spans="1:17" ht="14.4" customHeight="1" x14ac:dyDescent="0.3">
      <c r="A849" s="831" t="s">
        <v>6163</v>
      </c>
      <c r="B849" s="832" t="s">
        <v>4950</v>
      </c>
      <c r="C849" s="832" t="s">
        <v>4932</v>
      </c>
      <c r="D849" s="832" t="s">
        <v>4947</v>
      </c>
      <c r="E849" s="832" t="s">
        <v>4948</v>
      </c>
      <c r="F849" s="849">
        <v>1</v>
      </c>
      <c r="G849" s="849">
        <v>37</v>
      </c>
      <c r="H849" s="849">
        <v>0.5</v>
      </c>
      <c r="I849" s="849">
        <v>37</v>
      </c>
      <c r="J849" s="849">
        <v>2</v>
      </c>
      <c r="K849" s="849">
        <v>74</v>
      </c>
      <c r="L849" s="849">
        <v>1</v>
      </c>
      <c r="M849" s="849">
        <v>37</v>
      </c>
      <c r="N849" s="849">
        <v>1</v>
      </c>
      <c r="O849" s="849">
        <v>38</v>
      </c>
      <c r="P849" s="837">
        <v>0.51351351351351349</v>
      </c>
      <c r="Q849" s="850">
        <v>38</v>
      </c>
    </row>
    <row r="850" spans="1:17" ht="14.4" customHeight="1" x14ac:dyDescent="0.3">
      <c r="A850" s="831" t="s">
        <v>6163</v>
      </c>
      <c r="B850" s="832" t="s">
        <v>4950</v>
      </c>
      <c r="C850" s="832" t="s">
        <v>4932</v>
      </c>
      <c r="D850" s="832" t="s">
        <v>4994</v>
      </c>
      <c r="E850" s="832" t="s">
        <v>4995</v>
      </c>
      <c r="F850" s="849"/>
      <c r="G850" s="849"/>
      <c r="H850" s="849"/>
      <c r="I850" s="849"/>
      <c r="J850" s="849">
        <v>1</v>
      </c>
      <c r="K850" s="849">
        <v>631</v>
      </c>
      <c r="L850" s="849">
        <v>1</v>
      </c>
      <c r="M850" s="849">
        <v>631</v>
      </c>
      <c r="N850" s="849"/>
      <c r="O850" s="849"/>
      <c r="P850" s="837"/>
      <c r="Q850" s="850"/>
    </row>
    <row r="851" spans="1:17" ht="14.4" customHeight="1" x14ac:dyDescent="0.3">
      <c r="A851" s="831" t="s">
        <v>6163</v>
      </c>
      <c r="B851" s="832" t="s">
        <v>4950</v>
      </c>
      <c r="C851" s="832" t="s">
        <v>4932</v>
      </c>
      <c r="D851" s="832" t="s">
        <v>4998</v>
      </c>
      <c r="E851" s="832" t="s">
        <v>4999</v>
      </c>
      <c r="F851" s="849"/>
      <c r="G851" s="849"/>
      <c r="H851" s="849"/>
      <c r="I851" s="849"/>
      <c r="J851" s="849">
        <v>1</v>
      </c>
      <c r="K851" s="849">
        <v>39</v>
      </c>
      <c r="L851" s="849">
        <v>1</v>
      </c>
      <c r="M851" s="849">
        <v>39</v>
      </c>
      <c r="N851" s="849"/>
      <c r="O851" s="849"/>
      <c r="P851" s="837"/>
      <c r="Q851" s="850"/>
    </row>
    <row r="852" spans="1:17" ht="14.4" customHeight="1" x14ac:dyDescent="0.3">
      <c r="A852" s="831" t="s">
        <v>6163</v>
      </c>
      <c r="B852" s="832" t="s">
        <v>4950</v>
      </c>
      <c r="C852" s="832" t="s">
        <v>4932</v>
      </c>
      <c r="D852" s="832" t="s">
        <v>4933</v>
      </c>
      <c r="E852" s="832" t="s">
        <v>4934</v>
      </c>
      <c r="F852" s="849">
        <v>11</v>
      </c>
      <c r="G852" s="849">
        <v>2761</v>
      </c>
      <c r="H852" s="849">
        <v>0.99603174603174605</v>
      </c>
      <c r="I852" s="849">
        <v>251</v>
      </c>
      <c r="J852" s="849">
        <v>11</v>
      </c>
      <c r="K852" s="849">
        <v>2772</v>
      </c>
      <c r="L852" s="849">
        <v>1</v>
      </c>
      <c r="M852" s="849">
        <v>252</v>
      </c>
      <c r="N852" s="849">
        <v>18</v>
      </c>
      <c r="O852" s="849">
        <v>4572</v>
      </c>
      <c r="P852" s="837">
        <v>1.6493506493506493</v>
      </c>
      <c r="Q852" s="850">
        <v>254</v>
      </c>
    </row>
    <row r="853" spans="1:17" ht="14.4" customHeight="1" x14ac:dyDescent="0.3">
      <c r="A853" s="831" t="s">
        <v>6163</v>
      </c>
      <c r="B853" s="832" t="s">
        <v>4950</v>
      </c>
      <c r="C853" s="832" t="s">
        <v>4932</v>
      </c>
      <c r="D853" s="832" t="s">
        <v>5002</v>
      </c>
      <c r="E853" s="832" t="s">
        <v>5003</v>
      </c>
      <c r="F853" s="849">
        <v>6</v>
      </c>
      <c r="G853" s="849">
        <v>756</v>
      </c>
      <c r="H853" s="849">
        <v>0.35016211208893006</v>
      </c>
      <c r="I853" s="849">
        <v>126</v>
      </c>
      <c r="J853" s="849">
        <v>17</v>
      </c>
      <c r="K853" s="849">
        <v>2159</v>
      </c>
      <c r="L853" s="849">
        <v>1</v>
      </c>
      <c r="M853" s="849">
        <v>127</v>
      </c>
      <c r="N853" s="849">
        <v>11</v>
      </c>
      <c r="O853" s="849">
        <v>1386</v>
      </c>
      <c r="P853" s="837">
        <v>0.64196387216303841</v>
      </c>
      <c r="Q853" s="850">
        <v>126</v>
      </c>
    </row>
    <row r="854" spans="1:17" ht="14.4" customHeight="1" x14ac:dyDescent="0.3">
      <c r="A854" s="831" t="s">
        <v>6163</v>
      </c>
      <c r="B854" s="832" t="s">
        <v>4950</v>
      </c>
      <c r="C854" s="832" t="s">
        <v>4932</v>
      </c>
      <c r="D854" s="832" t="s">
        <v>5026</v>
      </c>
      <c r="E854" s="832" t="s">
        <v>5027</v>
      </c>
      <c r="F854" s="849"/>
      <c r="G854" s="849"/>
      <c r="H854" s="849"/>
      <c r="I854" s="849"/>
      <c r="J854" s="849">
        <v>3</v>
      </c>
      <c r="K854" s="849">
        <v>174</v>
      </c>
      <c r="L854" s="849">
        <v>1</v>
      </c>
      <c r="M854" s="849">
        <v>58</v>
      </c>
      <c r="N854" s="849"/>
      <c r="O854" s="849"/>
      <c r="P854" s="837"/>
      <c r="Q854" s="850"/>
    </row>
    <row r="855" spans="1:17" ht="14.4" customHeight="1" x14ac:dyDescent="0.3">
      <c r="A855" s="831" t="s">
        <v>6163</v>
      </c>
      <c r="B855" s="832" t="s">
        <v>4950</v>
      </c>
      <c r="C855" s="832" t="s">
        <v>4932</v>
      </c>
      <c r="D855" s="832" t="s">
        <v>4936</v>
      </c>
      <c r="E855" s="832" t="s">
        <v>4937</v>
      </c>
      <c r="F855" s="849">
        <v>1</v>
      </c>
      <c r="G855" s="849">
        <v>86</v>
      </c>
      <c r="H855" s="849">
        <v>1</v>
      </c>
      <c r="I855" s="849">
        <v>86</v>
      </c>
      <c r="J855" s="849">
        <v>1</v>
      </c>
      <c r="K855" s="849">
        <v>86</v>
      </c>
      <c r="L855" s="849">
        <v>1</v>
      </c>
      <c r="M855" s="849">
        <v>86</v>
      </c>
      <c r="N855" s="849"/>
      <c r="O855" s="849"/>
      <c r="P855" s="837"/>
      <c r="Q855" s="850"/>
    </row>
    <row r="856" spans="1:17" ht="14.4" customHeight="1" x14ac:dyDescent="0.3">
      <c r="A856" s="831" t="s">
        <v>6163</v>
      </c>
      <c r="B856" s="832" t="s">
        <v>4950</v>
      </c>
      <c r="C856" s="832" t="s">
        <v>4932</v>
      </c>
      <c r="D856" s="832" t="s">
        <v>5046</v>
      </c>
      <c r="E856" s="832" t="s">
        <v>5047</v>
      </c>
      <c r="F856" s="849">
        <v>1</v>
      </c>
      <c r="G856" s="849">
        <v>116</v>
      </c>
      <c r="H856" s="849">
        <v>1</v>
      </c>
      <c r="I856" s="849">
        <v>116</v>
      </c>
      <c r="J856" s="849">
        <v>1</v>
      </c>
      <c r="K856" s="849">
        <v>116</v>
      </c>
      <c r="L856" s="849">
        <v>1</v>
      </c>
      <c r="M856" s="849">
        <v>116</v>
      </c>
      <c r="N856" s="849"/>
      <c r="O856" s="849"/>
      <c r="P856" s="837"/>
      <c r="Q856" s="850"/>
    </row>
    <row r="857" spans="1:17" ht="14.4" customHeight="1" x14ac:dyDescent="0.3">
      <c r="A857" s="831" t="s">
        <v>6163</v>
      </c>
      <c r="B857" s="832" t="s">
        <v>4950</v>
      </c>
      <c r="C857" s="832" t="s">
        <v>4932</v>
      </c>
      <c r="D857" s="832" t="s">
        <v>5056</v>
      </c>
      <c r="E857" s="832" t="s">
        <v>5057</v>
      </c>
      <c r="F857" s="849">
        <v>1</v>
      </c>
      <c r="G857" s="849">
        <v>390</v>
      </c>
      <c r="H857" s="849"/>
      <c r="I857" s="849">
        <v>390</v>
      </c>
      <c r="J857" s="849"/>
      <c r="K857" s="849"/>
      <c r="L857" s="849"/>
      <c r="M857" s="849"/>
      <c r="N857" s="849"/>
      <c r="O857" s="849"/>
      <c r="P857" s="837"/>
      <c r="Q857" s="850"/>
    </row>
    <row r="858" spans="1:17" ht="14.4" customHeight="1" x14ac:dyDescent="0.3">
      <c r="A858" s="831" t="s">
        <v>6164</v>
      </c>
      <c r="B858" s="832" t="s">
        <v>4950</v>
      </c>
      <c r="C858" s="832" t="s">
        <v>4932</v>
      </c>
      <c r="D858" s="832" t="s">
        <v>4947</v>
      </c>
      <c r="E858" s="832" t="s">
        <v>4948</v>
      </c>
      <c r="F858" s="849">
        <v>1</v>
      </c>
      <c r="G858" s="849">
        <v>37</v>
      </c>
      <c r="H858" s="849"/>
      <c r="I858" s="849">
        <v>37</v>
      </c>
      <c r="J858" s="849"/>
      <c r="K858" s="849"/>
      <c r="L858" s="849"/>
      <c r="M858" s="849"/>
      <c r="N858" s="849"/>
      <c r="O858" s="849"/>
      <c r="P858" s="837"/>
      <c r="Q858" s="850"/>
    </row>
    <row r="859" spans="1:17" ht="14.4" customHeight="1" x14ac:dyDescent="0.3">
      <c r="A859" s="831" t="s">
        <v>6164</v>
      </c>
      <c r="B859" s="832" t="s">
        <v>4950</v>
      </c>
      <c r="C859" s="832" t="s">
        <v>4932</v>
      </c>
      <c r="D859" s="832" t="s">
        <v>4994</v>
      </c>
      <c r="E859" s="832" t="s">
        <v>4995</v>
      </c>
      <c r="F859" s="849">
        <v>1</v>
      </c>
      <c r="G859" s="849">
        <v>630</v>
      </c>
      <c r="H859" s="849">
        <v>0.99841521394611732</v>
      </c>
      <c r="I859" s="849">
        <v>630</v>
      </c>
      <c r="J859" s="849">
        <v>1</v>
      </c>
      <c r="K859" s="849">
        <v>631</v>
      </c>
      <c r="L859" s="849">
        <v>1</v>
      </c>
      <c r="M859" s="849">
        <v>631</v>
      </c>
      <c r="N859" s="849"/>
      <c r="O859" s="849"/>
      <c r="P859" s="837"/>
      <c r="Q859" s="850"/>
    </row>
    <row r="860" spans="1:17" ht="14.4" customHeight="1" x14ac:dyDescent="0.3">
      <c r="A860" s="831" t="s">
        <v>6164</v>
      </c>
      <c r="B860" s="832" t="s">
        <v>4950</v>
      </c>
      <c r="C860" s="832" t="s">
        <v>4932</v>
      </c>
      <c r="D860" s="832" t="s">
        <v>4998</v>
      </c>
      <c r="E860" s="832" t="s">
        <v>4999</v>
      </c>
      <c r="F860" s="849"/>
      <c r="G860" s="849"/>
      <c r="H860" s="849"/>
      <c r="I860" s="849"/>
      <c r="J860" s="849">
        <v>2</v>
      </c>
      <c r="K860" s="849">
        <v>78</v>
      </c>
      <c r="L860" s="849">
        <v>1</v>
      </c>
      <c r="M860" s="849">
        <v>39</v>
      </c>
      <c r="N860" s="849"/>
      <c r="O860" s="849"/>
      <c r="P860" s="837"/>
      <c r="Q860" s="850"/>
    </row>
    <row r="861" spans="1:17" ht="14.4" customHeight="1" x14ac:dyDescent="0.3">
      <c r="A861" s="831" t="s">
        <v>6164</v>
      </c>
      <c r="B861" s="832" t="s">
        <v>4950</v>
      </c>
      <c r="C861" s="832" t="s">
        <v>4932</v>
      </c>
      <c r="D861" s="832" t="s">
        <v>5088</v>
      </c>
      <c r="E861" s="832" t="s">
        <v>5089</v>
      </c>
      <c r="F861" s="849">
        <v>1</v>
      </c>
      <c r="G861" s="849">
        <v>719</v>
      </c>
      <c r="H861" s="849">
        <v>0.99861111111111112</v>
      </c>
      <c r="I861" s="849">
        <v>719</v>
      </c>
      <c r="J861" s="849">
        <v>1</v>
      </c>
      <c r="K861" s="849">
        <v>720</v>
      </c>
      <c r="L861" s="849">
        <v>1</v>
      </c>
      <c r="M861" s="849">
        <v>720</v>
      </c>
      <c r="N861" s="849"/>
      <c r="O861" s="849"/>
      <c r="P861" s="837"/>
      <c r="Q861" s="850"/>
    </row>
    <row r="862" spans="1:17" ht="14.4" customHeight="1" x14ac:dyDescent="0.3">
      <c r="A862" s="831" t="s">
        <v>6164</v>
      </c>
      <c r="B862" s="832" t="s">
        <v>4950</v>
      </c>
      <c r="C862" s="832" t="s">
        <v>4932</v>
      </c>
      <c r="D862" s="832" t="s">
        <v>4933</v>
      </c>
      <c r="E862" s="832" t="s">
        <v>4934</v>
      </c>
      <c r="F862" s="849">
        <v>1</v>
      </c>
      <c r="G862" s="849">
        <v>251</v>
      </c>
      <c r="H862" s="849">
        <v>0.33201058201058203</v>
      </c>
      <c r="I862" s="849">
        <v>251</v>
      </c>
      <c r="J862" s="849">
        <v>3</v>
      </c>
      <c r="K862" s="849">
        <v>756</v>
      </c>
      <c r="L862" s="849">
        <v>1</v>
      </c>
      <c r="M862" s="849">
        <v>252</v>
      </c>
      <c r="N862" s="849"/>
      <c r="O862" s="849"/>
      <c r="P862" s="837"/>
      <c r="Q862" s="850"/>
    </row>
    <row r="863" spans="1:17" ht="14.4" customHeight="1" x14ac:dyDescent="0.3">
      <c r="A863" s="831" t="s">
        <v>6164</v>
      </c>
      <c r="B863" s="832" t="s">
        <v>4950</v>
      </c>
      <c r="C863" s="832" t="s">
        <v>4932</v>
      </c>
      <c r="D863" s="832" t="s">
        <v>5002</v>
      </c>
      <c r="E863" s="832" t="s">
        <v>5003</v>
      </c>
      <c r="F863" s="849">
        <v>3</v>
      </c>
      <c r="G863" s="849">
        <v>378</v>
      </c>
      <c r="H863" s="849">
        <v>2.9763779527559056</v>
      </c>
      <c r="I863" s="849">
        <v>126</v>
      </c>
      <c r="J863" s="849">
        <v>1</v>
      </c>
      <c r="K863" s="849">
        <v>127</v>
      </c>
      <c r="L863" s="849">
        <v>1</v>
      </c>
      <c r="M863" s="849">
        <v>127</v>
      </c>
      <c r="N863" s="849"/>
      <c r="O863" s="849"/>
      <c r="P863" s="837"/>
      <c r="Q863" s="850"/>
    </row>
    <row r="864" spans="1:17" ht="14.4" customHeight="1" x14ac:dyDescent="0.3">
      <c r="A864" s="831" t="s">
        <v>6164</v>
      </c>
      <c r="B864" s="832" t="s">
        <v>4950</v>
      </c>
      <c r="C864" s="832" t="s">
        <v>4932</v>
      </c>
      <c r="D864" s="832" t="s">
        <v>4936</v>
      </c>
      <c r="E864" s="832" t="s">
        <v>4937</v>
      </c>
      <c r="F864" s="849">
        <v>1</v>
      </c>
      <c r="G864" s="849">
        <v>86</v>
      </c>
      <c r="H864" s="849">
        <v>1</v>
      </c>
      <c r="I864" s="849">
        <v>86</v>
      </c>
      <c r="J864" s="849">
        <v>1</v>
      </c>
      <c r="K864" s="849">
        <v>86</v>
      </c>
      <c r="L864" s="849">
        <v>1</v>
      </c>
      <c r="M864" s="849">
        <v>86</v>
      </c>
      <c r="N864" s="849"/>
      <c r="O864" s="849"/>
      <c r="P864" s="837"/>
      <c r="Q864" s="850"/>
    </row>
    <row r="865" spans="1:17" ht="14.4" customHeight="1" x14ac:dyDescent="0.3">
      <c r="A865" s="831" t="s">
        <v>6164</v>
      </c>
      <c r="B865" s="832" t="s">
        <v>4950</v>
      </c>
      <c r="C865" s="832" t="s">
        <v>4932</v>
      </c>
      <c r="D865" s="832" t="s">
        <v>5046</v>
      </c>
      <c r="E865" s="832" t="s">
        <v>5047</v>
      </c>
      <c r="F865" s="849">
        <v>1</v>
      </c>
      <c r="G865" s="849">
        <v>116</v>
      </c>
      <c r="H865" s="849"/>
      <c r="I865" s="849">
        <v>116</v>
      </c>
      <c r="J865" s="849"/>
      <c r="K865" s="849"/>
      <c r="L865" s="849"/>
      <c r="M865" s="849"/>
      <c r="N865" s="849"/>
      <c r="O865" s="849"/>
      <c r="P865" s="837"/>
      <c r="Q865" s="850"/>
    </row>
    <row r="866" spans="1:17" ht="14.4" customHeight="1" x14ac:dyDescent="0.3">
      <c r="A866" s="831" t="s">
        <v>6165</v>
      </c>
      <c r="B866" s="832" t="s">
        <v>4950</v>
      </c>
      <c r="C866" s="832" t="s">
        <v>4932</v>
      </c>
      <c r="D866" s="832" t="s">
        <v>4947</v>
      </c>
      <c r="E866" s="832" t="s">
        <v>4948</v>
      </c>
      <c r="F866" s="849"/>
      <c r="G866" s="849"/>
      <c r="H866" s="849"/>
      <c r="I866" s="849"/>
      <c r="J866" s="849"/>
      <c r="K866" s="849"/>
      <c r="L866" s="849"/>
      <c r="M866" s="849"/>
      <c r="N866" s="849">
        <v>1</v>
      </c>
      <c r="O866" s="849">
        <v>38</v>
      </c>
      <c r="P866" s="837"/>
      <c r="Q866" s="850">
        <v>38</v>
      </c>
    </row>
    <row r="867" spans="1:17" ht="14.4" customHeight="1" x14ac:dyDescent="0.3">
      <c r="A867" s="831" t="s">
        <v>6165</v>
      </c>
      <c r="B867" s="832" t="s">
        <v>4950</v>
      </c>
      <c r="C867" s="832" t="s">
        <v>4932</v>
      </c>
      <c r="D867" s="832" t="s">
        <v>4933</v>
      </c>
      <c r="E867" s="832" t="s">
        <v>4934</v>
      </c>
      <c r="F867" s="849">
        <v>3</v>
      </c>
      <c r="G867" s="849">
        <v>753</v>
      </c>
      <c r="H867" s="849">
        <v>2.9880952380952381</v>
      </c>
      <c r="I867" s="849">
        <v>251</v>
      </c>
      <c r="J867" s="849">
        <v>1</v>
      </c>
      <c r="K867" s="849">
        <v>252</v>
      </c>
      <c r="L867" s="849">
        <v>1</v>
      </c>
      <c r="M867" s="849">
        <v>252</v>
      </c>
      <c r="N867" s="849"/>
      <c r="O867" s="849"/>
      <c r="P867" s="837"/>
      <c r="Q867" s="850"/>
    </row>
    <row r="868" spans="1:17" ht="14.4" customHeight="1" x14ac:dyDescent="0.3">
      <c r="A868" s="831" t="s">
        <v>6165</v>
      </c>
      <c r="B868" s="832" t="s">
        <v>4950</v>
      </c>
      <c r="C868" s="832" t="s">
        <v>4932</v>
      </c>
      <c r="D868" s="832" t="s">
        <v>5002</v>
      </c>
      <c r="E868" s="832" t="s">
        <v>5003</v>
      </c>
      <c r="F868" s="849">
        <v>2</v>
      </c>
      <c r="G868" s="849">
        <v>252</v>
      </c>
      <c r="H868" s="849">
        <v>0.99212598425196852</v>
      </c>
      <c r="I868" s="849">
        <v>126</v>
      </c>
      <c r="J868" s="849">
        <v>2</v>
      </c>
      <c r="K868" s="849">
        <v>254</v>
      </c>
      <c r="L868" s="849">
        <v>1</v>
      </c>
      <c r="M868" s="849">
        <v>127</v>
      </c>
      <c r="N868" s="849"/>
      <c r="O868" s="849"/>
      <c r="P868" s="837"/>
      <c r="Q868" s="850"/>
    </row>
    <row r="869" spans="1:17" ht="14.4" customHeight="1" x14ac:dyDescent="0.3">
      <c r="A869" s="831" t="s">
        <v>6165</v>
      </c>
      <c r="B869" s="832" t="s">
        <v>4950</v>
      </c>
      <c r="C869" s="832" t="s">
        <v>4932</v>
      </c>
      <c r="D869" s="832" t="s">
        <v>4936</v>
      </c>
      <c r="E869" s="832" t="s">
        <v>4937</v>
      </c>
      <c r="F869" s="849"/>
      <c r="G869" s="849"/>
      <c r="H869" s="849"/>
      <c r="I869" s="849"/>
      <c r="J869" s="849">
        <v>1</v>
      </c>
      <c r="K869" s="849">
        <v>86</v>
      </c>
      <c r="L869" s="849">
        <v>1</v>
      </c>
      <c r="M869" s="849">
        <v>86</v>
      </c>
      <c r="N869" s="849"/>
      <c r="O869" s="849"/>
      <c r="P869" s="837"/>
      <c r="Q869" s="850"/>
    </row>
    <row r="870" spans="1:17" ht="14.4" customHeight="1" x14ac:dyDescent="0.3">
      <c r="A870" s="831" t="s">
        <v>6165</v>
      </c>
      <c r="B870" s="832" t="s">
        <v>4950</v>
      </c>
      <c r="C870" s="832" t="s">
        <v>4932</v>
      </c>
      <c r="D870" s="832" t="s">
        <v>5046</v>
      </c>
      <c r="E870" s="832" t="s">
        <v>5047</v>
      </c>
      <c r="F870" s="849"/>
      <c r="G870" s="849"/>
      <c r="H870" s="849"/>
      <c r="I870" s="849"/>
      <c r="J870" s="849">
        <v>1</v>
      </c>
      <c r="K870" s="849">
        <v>116</v>
      </c>
      <c r="L870" s="849">
        <v>1</v>
      </c>
      <c r="M870" s="849">
        <v>116</v>
      </c>
      <c r="N870" s="849"/>
      <c r="O870" s="849"/>
      <c r="P870" s="837"/>
      <c r="Q870" s="850"/>
    </row>
    <row r="871" spans="1:17" ht="14.4" customHeight="1" x14ac:dyDescent="0.3">
      <c r="A871" s="831" t="s">
        <v>6165</v>
      </c>
      <c r="B871" s="832" t="s">
        <v>4950</v>
      </c>
      <c r="C871" s="832" t="s">
        <v>4932</v>
      </c>
      <c r="D871" s="832" t="s">
        <v>5064</v>
      </c>
      <c r="E871" s="832" t="s">
        <v>5065</v>
      </c>
      <c r="F871" s="849"/>
      <c r="G871" s="849"/>
      <c r="H871" s="849"/>
      <c r="I871" s="849"/>
      <c r="J871" s="849">
        <v>1</v>
      </c>
      <c r="K871" s="849">
        <v>181</v>
      </c>
      <c r="L871" s="849">
        <v>1</v>
      </c>
      <c r="M871" s="849">
        <v>181</v>
      </c>
      <c r="N871" s="849"/>
      <c r="O871" s="849"/>
      <c r="P871" s="837"/>
      <c r="Q871" s="850"/>
    </row>
    <row r="872" spans="1:17" ht="14.4" customHeight="1" x14ac:dyDescent="0.3">
      <c r="A872" s="831" t="s">
        <v>6166</v>
      </c>
      <c r="B872" s="832" t="s">
        <v>4950</v>
      </c>
      <c r="C872" s="832" t="s">
        <v>4932</v>
      </c>
      <c r="D872" s="832" t="s">
        <v>4947</v>
      </c>
      <c r="E872" s="832" t="s">
        <v>4948</v>
      </c>
      <c r="F872" s="849">
        <v>1</v>
      </c>
      <c r="G872" s="849">
        <v>37</v>
      </c>
      <c r="H872" s="849">
        <v>1</v>
      </c>
      <c r="I872" s="849">
        <v>37</v>
      </c>
      <c r="J872" s="849">
        <v>1</v>
      </c>
      <c r="K872" s="849">
        <v>37</v>
      </c>
      <c r="L872" s="849">
        <v>1</v>
      </c>
      <c r="M872" s="849">
        <v>37</v>
      </c>
      <c r="N872" s="849">
        <v>1</v>
      </c>
      <c r="O872" s="849">
        <v>38</v>
      </c>
      <c r="P872" s="837">
        <v>1.027027027027027</v>
      </c>
      <c r="Q872" s="850">
        <v>38</v>
      </c>
    </row>
    <row r="873" spans="1:17" ht="14.4" customHeight="1" x14ac:dyDescent="0.3">
      <c r="A873" s="831" t="s">
        <v>6166</v>
      </c>
      <c r="B873" s="832" t="s">
        <v>4950</v>
      </c>
      <c r="C873" s="832" t="s">
        <v>4932</v>
      </c>
      <c r="D873" s="832" t="s">
        <v>4994</v>
      </c>
      <c r="E873" s="832" t="s">
        <v>4995</v>
      </c>
      <c r="F873" s="849"/>
      <c r="G873" s="849"/>
      <c r="H873" s="849"/>
      <c r="I873" s="849"/>
      <c r="J873" s="849">
        <v>1</v>
      </c>
      <c r="K873" s="849">
        <v>631</v>
      </c>
      <c r="L873" s="849">
        <v>1</v>
      </c>
      <c r="M873" s="849">
        <v>631</v>
      </c>
      <c r="N873" s="849"/>
      <c r="O873" s="849"/>
      <c r="P873" s="837"/>
      <c r="Q873" s="850"/>
    </row>
    <row r="874" spans="1:17" ht="14.4" customHeight="1" x14ac:dyDescent="0.3">
      <c r="A874" s="831" t="s">
        <v>6166</v>
      </c>
      <c r="B874" s="832" t="s">
        <v>4950</v>
      </c>
      <c r="C874" s="832" t="s">
        <v>4932</v>
      </c>
      <c r="D874" s="832" t="s">
        <v>4996</v>
      </c>
      <c r="E874" s="832" t="s">
        <v>4997</v>
      </c>
      <c r="F874" s="849"/>
      <c r="G874" s="849"/>
      <c r="H874" s="849"/>
      <c r="I874" s="849"/>
      <c r="J874" s="849">
        <v>1</v>
      </c>
      <c r="K874" s="849">
        <v>393</v>
      </c>
      <c r="L874" s="849">
        <v>1</v>
      </c>
      <c r="M874" s="849">
        <v>393</v>
      </c>
      <c r="N874" s="849"/>
      <c r="O874" s="849"/>
      <c r="P874" s="837"/>
      <c r="Q874" s="850"/>
    </row>
    <row r="875" spans="1:17" ht="14.4" customHeight="1" x14ac:dyDescent="0.3">
      <c r="A875" s="831" t="s">
        <v>6166</v>
      </c>
      <c r="B875" s="832" t="s">
        <v>4950</v>
      </c>
      <c r="C875" s="832" t="s">
        <v>4932</v>
      </c>
      <c r="D875" s="832" t="s">
        <v>4998</v>
      </c>
      <c r="E875" s="832" t="s">
        <v>4999</v>
      </c>
      <c r="F875" s="849"/>
      <c r="G875" s="849"/>
      <c r="H875" s="849"/>
      <c r="I875" s="849"/>
      <c r="J875" s="849">
        <v>1</v>
      </c>
      <c r="K875" s="849">
        <v>39</v>
      </c>
      <c r="L875" s="849">
        <v>1</v>
      </c>
      <c r="M875" s="849">
        <v>39</v>
      </c>
      <c r="N875" s="849"/>
      <c r="O875" s="849"/>
      <c r="P875" s="837"/>
      <c r="Q875" s="850"/>
    </row>
    <row r="876" spans="1:17" ht="14.4" customHeight="1" x14ac:dyDescent="0.3">
      <c r="A876" s="831" t="s">
        <v>6166</v>
      </c>
      <c r="B876" s="832" t="s">
        <v>4950</v>
      </c>
      <c r="C876" s="832" t="s">
        <v>4932</v>
      </c>
      <c r="D876" s="832" t="s">
        <v>4933</v>
      </c>
      <c r="E876" s="832" t="s">
        <v>4934</v>
      </c>
      <c r="F876" s="849">
        <v>2</v>
      </c>
      <c r="G876" s="849">
        <v>502</v>
      </c>
      <c r="H876" s="849">
        <v>0.22134038800705466</v>
      </c>
      <c r="I876" s="849">
        <v>251</v>
      </c>
      <c r="J876" s="849">
        <v>9</v>
      </c>
      <c r="K876" s="849">
        <v>2268</v>
      </c>
      <c r="L876" s="849">
        <v>1</v>
      </c>
      <c r="M876" s="849">
        <v>252</v>
      </c>
      <c r="N876" s="849">
        <v>5</v>
      </c>
      <c r="O876" s="849">
        <v>1270</v>
      </c>
      <c r="P876" s="837">
        <v>0.55996472663139329</v>
      </c>
      <c r="Q876" s="850">
        <v>254</v>
      </c>
    </row>
    <row r="877" spans="1:17" ht="14.4" customHeight="1" x14ac:dyDescent="0.3">
      <c r="A877" s="831" t="s">
        <v>6166</v>
      </c>
      <c r="B877" s="832" t="s">
        <v>4950</v>
      </c>
      <c r="C877" s="832" t="s">
        <v>4932</v>
      </c>
      <c r="D877" s="832" t="s">
        <v>5002</v>
      </c>
      <c r="E877" s="832" t="s">
        <v>5003</v>
      </c>
      <c r="F877" s="849">
        <v>6</v>
      </c>
      <c r="G877" s="849">
        <v>756</v>
      </c>
      <c r="H877" s="849">
        <v>0.59527559055118107</v>
      </c>
      <c r="I877" s="849">
        <v>126</v>
      </c>
      <c r="J877" s="849">
        <v>10</v>
      </c>
      <c r="K877" s="849">
        <v>1270</v>
      </c>
      <c r="L877" s="849">
        <v>1</v>
      </c>
      <c r="M877" s="849">
        <v>127</v>
      </c>
      <c r="N877" s="849">
        <v>8</v>
      </c>
      <c r="O877" s="849">
        <v>1008</v>
      </c>
      <c r="P877" s="837">
        <v>0.79370078740157479</v>
      </c>
      <c r="Q877" s="850">
        <v>126</v>
      </c>
    </row>
    <row r="878" spans="1:17" ht="14.4" customHeight="1" x14ac:dyDescent="0.3">
      <c r="A878" s="831" t="s">
        <v>6166</v>
      </c>
      <c r="B878" s="832" t="s">
        <v>4950</v>
      </c>
      <c r="C878" s="832" t="s">
        <v>4932</v>
      </c>
      <c r="D878" s="832" t="s">
        <v>5014</v>
      </c>
      <c r="E878" s="832" t="s">
        <v>5015</v>
      </c>
      <c r="F878" s="849">
        <v>1</v>
      </c>
      <c r="G878" s="849">
        <v>679</v>
      </c>
      <c r="H878" s="849"/>
      <c r="I878" s="849">
        <v>679</v>
      </c>
      <c r="J878" s="849"/>
      <c r="K878" s="849"/>
      <c r="L878" s="849"/>
      <c r="M878" s="849"/>
      <c r="N878" s="849"/>
      <c r="O878" s="849"/>
      <c r="P878" s="837"/>
      <c r="Q878" s="850"/>
    </row>
    <row r="879" spans="1:17" ht="14.4" customHeight="1" x14ac:dyDescent="0.3">
      <c r="A879" s="831" t="s">
        <v>6166</v>
      </c>
      <c r="B879" s="832" t="s">
        <v>4950</v>
      </c>
      <c r="C879" s="832" t="s">
        <v>4932</v>
      </c>
      <c r="D879" s="832" t="s">
        <v>5022</v>
      </c>
      <c r="E879" s="832" t="s">
        <v>5023</v>
      </c>
      <c r="F879" s="849">
        <v>1</v>
      </c>
      <c r="G879" s="849">
        <v>172</v>
      </c>
      <c r="H879" s="849"/>
      <c r="I879" s="849">
        <v>172</v>
      </c>
      <c r="J879" s="849"/>
      <c r="K879" s="849"/>
      <c r="L879" s="849"/>
      <c r="M879" s="849"/>
      <c r="N879" s="849"/>
      <c r="O879" s="849"/>
      <c r="P879" s="837"/>
      <c r="Q879" s="850"/>
    </row>
    <row r="880" spans="1:17" ht="14.4" customHeight="1" x14ac:dyDescent="0.3">
      <c r="A880" s="831" t="s">
        <v>6166</v>
      </c>
      <c r="B880" s="832" t="s">
        <v>4950</v>
      </c>
      <c r="C880" s="832" t="s">
        <v>4932</v>
      </c>
      <c r="D880" s="832" t="s">
        <v>4936</v>
      </c>
      <c r="E880" s="832" t="s">
        <v>4937</v>
      </c>
      <c r="F880" s="849">
        <v>1</v>
      </c>
      <c r="G880" s="849">
        <v>86</v>
      </c>
      <c r="H880" s="849"/>
      <c r="I880" s="849">
        <v>86</v>
      </c>
      <c r="J880" s="849"/>
      <c r="K880" s="849"/>
      <c r="L880" s="849"/>
      <c r="M880" s="849"/>
      <c r="N880" s="849">
        <v>1</v>
      </c>
      <c r="O880" s="849">
        <v>87</v>
      </c>
      <c r="P880" s="837"/>
      <c r="Q880" s="850">
        <v>87</v>
      </c>
    </row>
    <row r="881" spans="1:17" ht="14.4" customHeight="1" x14ac:dyDescent="0.3">
      <c r="A881" s="831" t="s">
        <v>6166</v>
      </c>
      <c r="B881" s="832" t="s">
        <v>4950</v>
      </c>
      <c r="C881" s="832" t="s">
        <v>4932</v>
      </c>
      <c r="D881" s="832" t="s">
        <v>5046</v>
      </c>
      <c r="E881" s="832" t="s">
        <v>5047</v>
      </c>
      <c r="F881" s="849">
        <v>1</v>
      </c>
      <c r="G881" s="849">
        <v>116</v>
      </c>
      <c r="H881" s="849"/>
      <c r="I881" s="849">
        <v>116</v>
      </c>
      <c r="J881" s="849"/>
      <c r="K881" s="849"/>
      <c r="L881" s="849"/>
      <c r="M881" s="849"/>
      <c r="N881" s="849"/>
      <c r="O881" s="849"/>
      <c r="P881" s="837"/>
      <c r="Q881" s="850"/>
    </row>
    <row r="882" spans="1:17" ht="14.4" customHeight="1" x14ac:dyDescent="0.3">
      <c r="A882" s="831" t="s">
        <v>6166</v>
      </c>
      <c r="B882" s="832" t="s">
        <v>4950</v>
      </c>
      <c r="C882" s="832" t="s">
        <v>4932</v>
      </c>
      <c r="D882" s="832" t="s">
        <v>5064</v>
      </c>
      <c r="E882" s="832" t="s">
        <v>5065</v>
      </c>
      <c r="F882" s="849"/>
      <c r="G882" s="849"/>
      <c r="H882" s="849"/>
      <c r="I882" s="849"/>
      <c r="J882" s="849"/>
      <c r="K882" s="849"/>
      <c r="L882" s="849"/>
      <c r="M882" s="849"/>
      <c r="N882" s="849">
        <v>1</v>
      </c>
      <c r="O882" s="849">
        <v>182</v>
      </c>
      <c r="P882" s="837"/>
      <c r="Q882" s="850">
        <v>182</v>
      </c>
    </row>
    <row r="883" spans="1:17" ht="14.4" customHeight="1" x14ac:dyDescent="0.3">
      <c r="A883" s="831" t="s">
        <v>6167</v>
      </c>
      <c r="B883" s="832" t="s">
        <v>4950</v>
      </c>
      <c r="C883" s="832" t="s">
        <v>4932</v>
      </c>
      <c r="D883" s="832" t="s">
        <v>4947</v>
      </c>
      <c r="E883" s="832" t="s">
        <v>4948</v>
      </c>
      <c r="F883" s="849">
        <v>2</v>
      </c>
      <c r="G883" s="849">
        <v>74</v>
      </c>
      <c r="H883" s="849"/>
      <c r="I883" s="849">
        <v>37</v>
      </c>
      <c r="J883" s="849"/>
      <c r="K883" s="849"/>
      <c r="L883" s="849"/>
      <c r="M883" s="849"/>
      <c r="N883" s="849"/>
      <c r="O883" s="849"/>
      <c r="P883" s="837"/>
      <c r="Q883" s="850"/>
    </row>
    <row r="884" spans="1:17" ht="14.4" customHeight="1" x14ac:dyDescent="0.3">
      <c r="A884" s="831" t="s">
        <v>6167</v>
      </c>
      <c r="B884" s="832" t="s">
        <v>4950</v>
      </c>
      <c r="C884" s="832" t="s">
        <v>4932</v>
      </c>
      <c r="D884" s="832" t="s">
        <v>4933</v>
      </c>
      <c r="E884" s="832" t="s">
        <v>4934</v>
      </c>
      <c r="F884" s="849">
        <v>4</v>
      </c>
      <c r="G884" s="849">
        <v>1004</v>
      </c>
      <c r="H884" s="849">
        <v>0.36219336219336218</v>
      </c>
      <c r="I884" s="849">
        <v>251</v>
      </c>
      <c r="J884" s="849">
        <v>11</v>
      </c>
      <c r="K884" s="849">
        <v>2772</v>
      </c>
      <c r="L884" s="849">
        <v>1</v>
      </c>
      <c r="M884" s="849">
        <v>252</v>
      </c>
      <c r="N884" s="849">
        <v>5</v>
      </c>
      <c r="O884" s="849">
        <v>1270</v>
      </c>
      <c r="P884" s="837">
        <v>0.45815295815295815</v>
      </c>
      <c r="Q884" s="850">
        <v>254</v>
      </c>
    </row>
    <row r="885" spans="1:17" ht="14.4" customHeight="1" x14ac:dyDescent="0.3">
      <c r="A885" s="831" t="s">
        <v>6167</v>
      </c>
      <c r="B885" s="832" t="s">
        <v>4950</v>
      </c>
      <c r="C885" s="832" t="s">
        <v>4932</v>
      </c>
      <c r="D885" s="832" t="s">
        <v>5002</v>
      </c>
      <c r="E885" s="832" t="s">
        <v>5003</v>
      </c>
      <c r="F885" s="849"/>
      <c r="G885" s="849"/>
      <c r="H885" s="849"/>
      <c r="I885" s="849"/>
      <c r="J885" s="849"/>
      <c r="K885" s="849"/>
      <c r="L885" s="849"/>
      <c r="M885" s="849"/>
      <c r="N885" s="849">
        <v>1</v>
      </c>
      <c r="O885" s="849">
        <v>126</v>
      </c>
      <c r="P885" s="837"/>
      <c r="Q885" s="850">
        <v>126</v>
      </c>
    </row>
    <row r="886" spans="1:17" ht="14.4" customHeight="1" x14ac:dyDescent="0.3">
      <c r="A886" s="831" t="s">
        <v>6167</v>
      </c>
      <c r="B886" s="832" t="s">
        <v>4950</v>
      </c>
      <c r="C886" s="832" t="s">
        <v>4932</v>
      </c>
      <c r="D886" s="832" t="s">
        <v>4936</v>
      </c>
      <c r="E886" s="832" t="s">
        <v>4937</v>
      </c>
      <c r="F886" s="849">
        <v>1</v>
      </c>
      <c r="G886" s="849">
        <v>86</v>
      </c>
      <c r="H886" s="849"/>
      <c r="I886" s="849">
        <v>86</v>
      </c>
      <c r="J886" s="849"/>
      <c r="K886" s="849"/>
      <c r="L886" s="849"/>
      <c r="M886" s="849"/>
      <c r="N886" s="849"/>
      <c r="O886" s="849"/>
      <c r="P886" s="837"/>
      <c r="Q886" s="850"/>
    </row>
    <row r="887" spans="1:17" ht="14.4" customHeight="1" x14ac:dyDescent="0.3">
      <c r="A887" s="831" t="s">
        <v>6168</v>
      </c>
      <c r="B887" s="832" t="s">
        <v>4950</v>
      </c>
      <c r="C887" s="832" t="s">
        <v>4951</v>
      </c>
      <c r="D887" s="832" t="s">
        <v>4955</v>
      </c>
      <c r="E887" s="832" t="s">
        <v>3936</v>
      </c>
      <c r="F887" s="849"/>
      <c r="G887" s="849"/>
      <c r="H887" s="849"/>
      <c r="I887" s="849"/>
      <c r="J887" s="849"/>
      <c r="K887" s="849"/>
      <c r="L887" s="849"/>
      <c r="M887" s="849"/>
      <c r="N887" s="849">
        <v>0.2</v>
      </c>
      <c r="O887" s="849">
        <v>13.94</v>
      </c>
      <c r="P887" s="837"/>
      <c r="Q887" s="850">
        <v>69.699999999999989</v>
      </c>
    </row>
    <row r="888" spans="1:17" ht="14.4" customHeight="1" x14ac:dyDescent="0.3">
      <c r="A888" s="831" t="s">
        <v>6168</v>
      </c>
      <c r="B888" s="832" t="s">
        <v>4950</v>
      </c>
      <c r="C888" s="832" t="s">
        <v>4932</v>
      </c>
      <c r="D888" s="832" t="s">
        <v>4947</v>
      </c>
      <c r="E888" s="832" t="s">
        <v>4948</v>
      </c>
      <c r="F888" s="849">
        <v>2</v>
      </c>
      <c r="G888" s="849">
        <v>74</v>
      </c>
      <c r="H888" s="849"/>
      <c r="I888" s="849">
        <v>37</v>
      </c>
      <c r="J888" s="849"/>
      <c r="K888" s="849"/>
      <c r="L888" s="849"/>
      <c r="M888" s="849"/>
      <c r="N888" s="849">
        <v>1</v>
      </c>
      <c r="O888" s="849">
        <v>38</v>
      </c>
      <c r="P888" s="837"/>
      <c r="Q888" s="850">
        <v>38</v>
      </c>
    </row>
    <row r="889" spans="1:17" ht="14.4" customHeight="1" x14ac:dyDescent="0.3">
      <c r="A889" s="831" t="s">
        <v>6168</v>
      </c>
      <c r="B889" s="832" t="s">
        <v>4950</v>
      </c>
      <c r="C889" s="832" t="s">
        <v>4932</v>
      </c>
      <c r="D889" s="832" t="s">
        <v>4933</v>
      </c>
      <c r="E889" s="832" t="s">
        <v>4934</v>
      </c>
      <c r="F889" s="849">
        <v>7</v>
      </c>
      <c r="G889" s="849">
        <v>1757</v>
      </c>
      <c r="H889" s="849">
        <v>6.9722222222222223</v>
      </c>
      <c r="I889" s="849">
        <v>251</v>
      </c>
      <c r="J889" s="849">
        <v>1</v>
      </c>
      <c r="K889" s="849">
        <v>252</v>
      </c>
      <c r="L889" s="849">
        <v>1</v>
      </c>
      <c r="M889" s="849">
        <v>252</v>
      </c>
      <c r="N889" s="849">
        <v>6</v>
      </c>
      <c r="O889" s="849">
        <v>1524</v>
      </c>
      <c r="P889" s="837">
        <v>6.0476190476190474</v>
      </c>
      <c r="Q889" s="850">
        <v>254</v>
      </c>
    </row>
    <row r="890" spans="1:17" ht="14.4" customHeight="1" x14ac:dyDescent="0.3">
      <c r="A890" s="831" t="s">
        <v>6168</v>
      </c>
      <c r="B890" s="832" t="s">
        <v>4950</v>
      </c>
      <c r="C890" s="832" t="s">
        <v>4932</v>
      </c>
      <c r="D890" s="832" t="s">
        <v>5002</v>
      </c>
      <c r="E890" s="832" t="s">
        <v>5003</v>
      </c>
      <c r="F890" s="849">
        <v>14</v>
      </c>
      <c r="G890" s="849">
        <v>1764</v>
      </c>
      <c r="H890" s="849">
        <v>13.889763779527559</v>
      </c>
      <c r="I890" s="849">
        <v>126</v>
      </c>
      <c r="J890" s="849">
        <v>1</v>
      </c>
      <c r="K890" s="849">
        <v>127</v>
      </c>
      <c r="L890" s="849">
        <v>1</v>
      </c>
      <c r="M890" s="849">
        <v>127</v>
      </c>
      <c r="N890" s="849">
        <v>4</v>
      </c>
      <c r="O890" s="849">
        <v>504</v>
      </c>
      <c r="P890" s="837">
        <v>3.9685039370078741</v>
      </c>
      <c r="Q890" s="850">
        <v>126</v>
      </c>
    </row>
    <row r="891" spans="1:17" ht="14.4" customHeight="1" x14ac:dyDescent="0.3">
      <c r="A891" s="831" t="s">
        <v>6168</v>
      </c>
      <c r="B891" s="832" t="s">
        <v>4950</v>
      </c>
      <c r="C891" s="832" t="s">
        <v>4932</v>
      </c>
      <c r="D891" s="832" t="s">
        <v>5014</v>
      </c>
      <c r="E891" s="832" t="s">
        <v>5015</v>
      </c>
      <c r="F891" s="849">
        <v>2</v>
      </c>
      <c r="G891" s="849">
        <v>1358</v>
      </c>
      <c r="H891" s="849"/>
      <c r="I891" s="849">
        <v>679</v>
      </c>
      <c r="J891" s="849"/>
      <c r="K891" s="849"/>
      <c r="L891" s="849"/>
      <c r="M891" s="849"/>
      <c r="N891" s="849">
        <v>1</v>
      </c>
      <c r="O891" s="849">
        <v>685</v>
      </c>
      <c r="P891" s="837"/>
      <c r="Q891" s="850">
        <v>685</v>
      </c>
    </row>
    <row r="892" spans="1:17" ht="14.4" customHeight="1" x14ac:dyDescent="0.3">
      <c r="A892" s="831" t="s">
        <v>6168</v>
      </c>
      <c r="B892" s="832" t="s">
        <v>4950</v>
      </c>
      <c r="C892" s="832" t="s">
        <v>4932</v>
      </c>
      <c r="D892" s="832" t="s">
        <v>5016</v>
      </c>
      <c r="E892" s="832" t="s">
        <v>5017</v>
      </c>
      <c r="F892" s="849">
        <v>1</v>
      </c>
      <c r="G892" s="849">
        <v>1028</v>
      </c>
      <c r="H892" s="849"/>
      <c r="I892" s="849">
        <v>1028</v>
      </c>
      <c r="J892" s="849"/>
      <c r="K892" s="849"/>
      <c r="L892" s="849"/>
      <c r="M892" s="849"/>
      <c r="N892" s="849">
        <v>1</v>
      </c>
      <c r="O892" s="849">
        <v>1039</v>
      </c>
      <c r="P892" s="837"/>
      <c r="Q892" s="850">
        <v>1039</v>
      </c>
    </row>
    <row r="893" spans="1:17" ht="14.4" customHeight="1" x14ac:dyDescent="0.3">
      <c r="A893" s="831" t="s">
        <v>6168</v>
      </c>
      <c r="B893" s="832" t="s">
        <v>4950</v>
      </c>
      <c r="C893" s="832" t="s">
        <v>4932</v>
      </c>
      <c r="D893" s="832" t="s">
        <v>5018</v>
      </c>
      <c r="E893" s="832" t="s">
        <v>5019</v>
      </c>
      <c r="F893" s="849">
        <v>1</v>
      </c>
      <c r="G893" s="849">
        <v>33.33</v>
      </c>
      <c r="H893" s="849"/>
      <c r="I893" s="849">
        <v>33.33</v>
      </c>
      <c r="J893" s="849"/>
      <c r="K893" s="849"/>
      <c r="L893" s="849"/>
      <c r="M893" s="849"/>
      <c r="N893" s="849"/>
      <c r="O893" s="849"/>
      <c r="P893" s="837"/>
      <c r="Q893" s="850"/>
    </row>
    <row r="894" spans="1:17" ht="14.4" customHeight="1" x14ac:dyDescent="0.3">
      <c r="A894" s="831" t="s">
        <v>6168</v>
      </c>
      <c r="B894" s="832" t="s">
        <v>4950</v>
      </c>
      <c r="C894" s="832" t="s">
        <v>4932</v>
      </c>
      <c r="D894" s="832" t="s">
        <v>4936</v>
      </c>
      <c r="E894" s="832" t="s">
        <v>4937</v>
      </c>
      <c r="F894" s="849">
        <v>6</v>
      </c>
      <c r="G894" s="849">
        <v>516</v>
      </c>
      <c r="H894" s="849"/>
      <c r="I894" s="849">
        <v>86</v>
      </c>
      <c r="J894" s="849"/>
      <c r="K894" s="849"/>
      <c r="L894" s="849"/>
      <c r="M894" s="849"/>
      <c r="N894" s="849">
        <v>2</v>
      </c>
      <c r="O894" s="849">
        <v>174</v>
      </c>
      <c r="P894" s="837"/>
      <c r="Q894" s="850">
        <v>87</v>
      </c>
    </row>
    <row r="895" spans="1:17" ht="14.4" customHeight="1" x14ac:dyDescent="0.3">
      <c r="A895" s="831" t="s">
        <v>6168</v>
      </c>
      <c r="B895" s="832" t="s">
        <v>4950</v>
      </c>
      <c r="C895" s="832" t="s">
        <v>4932</v>
      </c>
      <c r="D895" s="832" t="s">
        <v>5038</v>
      </c>
      <c r="E895" s="832" t="s">
        <v>5039</v>
      </c>
      <c r="F895" s="849">
        <v>2</v>
      </c>
      <c r="G895" s="849">
        <v>2126</v>
      </c>
      <c r="H895" s="849"/>
      <c r="I895" s="849">
        <v>1063</v>
      </c>
      <c r="J895" s="849"/>
      <c r="K895" s="849"/>
      <c r="L895" s="849"/>
      <c r="M895" s="849"/>
      <c r="N895" s="849"/>
      <c r="O895" s="849"/>
      <c r="P895" s="837"/>
      <c r="Q895" s="850"/>
    </row>
    <row r="896" spans="1:17" ht="14.4" customHeight="1" x14ac:dyDescent="0.3">
      <c r="A896" s="831" t="s">
        <v>6168</v>
      </c>
      <c r="B896" s="832" t="s">
        <v>4950</v>
      </c>
      <c r="C896" s="832" t="s">
        <v>4932</v>
      </c>
      <c r="D896" s="832" t="s">
        <v>5050</v>
      </c>
      <c r="E896" s="832" t="s">
        <v>5051</v>
      </c>
      <c r="F896" s="849">
        <v>3</v>
      </c>
      <c r="G896" s="849">
        <v>549</v>
      </c>
      <c r="H896" s="849"/>
      <c r="I896" s="849">
        <v>183</v>
      </c>
      <c r="J896" s="849"/>
      <c r="K896" s="849"/>
      <c r="L896" s="849"/>
      <c r="M896" s="849"/>
      <c r="N896" s="849"/>
      <c r="O896" s="849"/>
      <c r="P896" s="837"/>
      <c r="Q896" s="850"/>
    </row>
    <row r="897" spans="1:17" ht="14.4" customHeight="1" x14ac:dyDescent="0.3">
      <c r="A897" s="831" t="s">
        <v>6169</v>
      </c>
      <c r="B897" s="832" t="s">
        <v>4950</v>
      </c>
      <c r="C897" s="832" t="s">
        <v>4932</v>
      </c>
      <c r="D897" s="832" t="s">
        <v>4947</v>
      </c>
      <c r="E897" s="832" t="s">
        <v>4948</v>
      </c>
      <c r="F897" s="849"/>
      <c r="G897" s="849"/>
      <c r="H897" s="849"/>
      <c r="I897" s="849"/>
      <c r="J897" s="849">
        <v>1</v>
      </c>
      <c r="K897" s="849">
        <v>37</v>
      </c>
      <c r="L897" s="849">
        <v>1</v>
      </c>
      <c r="M897" s="849">
        <v>37</v>
      </c>
      <c r="N897" s="849"/>
      <c r="O897" s="849"/>
      <c r="P897" s="837"/>
      <c r="Q897" s="850"/>
    </row>
    <row r="898" spans="1:17" ht="14.4" customHeight="1" x14ac:dyDescent="0.3">
      <c r="A898" s="831" t="s">
        <v>6169</v>
      </c>
      <c r="B898" s="832" t="s">
        <v>4950</v>
      </c>
      <c r="C898" s="832" t="s">
        <v>4932</v>
      </c>
      <c r="D898" s="832" t="s">
        <v>4996</v>
      </c>
      <c r="E898" s="832" t="s">
        <v>4997</v>
      </c>
      <c r="F898" s="849">
        <v>1</v>
      </c>
      <c r="G898" s="849">
        <v>392</v>
      </c>
      <c r="H898" s="849"/>
      <c r="I898" s="849">
        <v>392</v>
      </c>
      <c r="J898" s="849"/>
      <c r="K898" s="849"/>
      <c r="L898" s="849"/>
      <c r="M898" s="849"/>
      <c r="N898" s="849"/>
      <c r="O898" s="849"/>
      <c r="P898" s="837"/>
      <c r="Q898" s="850"/>
    </row>
    <row r="899" spans="1:17" ht="14.4" customHeight="1" x14ac:dyDescent="0.3">
      <c r="A899" s="831" t="s">
        <v>6169</v>
      </c>
      <c r="B899" s="832" t="s">
        <v>4950</v>
      </c>
      <c r="C899" s="832" t="s">
        <v>4932</v>
      </c>
      <c r="D899" s="832" t="s">
        <v>4998</v>
      </c>
      <c r="E899" s="832" t="s">
        <v>4999</v>
      </c>
      <c r="F899" s="849">
        <v>3</v>
      </c>
      <c r="G899" s="849">
        <v>117</v>
      </c>
      <c r="H899" s="849"/>
      <c r="I899" s="849">
        <v>39</v>
      </c>
      <c r="J899" s="849"/>
      <c r="K899" s="849"/>
      <c r="L899" s="849"/>
      <c r="M899" s="849"/>
      <c r="N899" s="849"/>
      <c r="O899" s="849"/>
      <c r="P899" s="837"/>
      <c r="Q899" s="850"/>
    </row>
    <row r="900" spans="1:17" ht="14.4" customHeight="1" x14ac:dyDescent="0.3">
      <c r="A900" s="831" t="s">
        <v>6169</v>
      </c>
      <c r="B900" s="832" t="s">
        <v>4950</v>
      </c>
      <c r="C900" s="832" t="s">
        <v>4932</v>
      </c>
      <c r="D900" s="832" t="s">
        <v>5000</v>
      </c>
      <c r="E900" s="832" t="s">
        <v>5001</v>
      </c>
      <c r="F900" s="849">
        <v>1</v>
      </c>
      <c r="G900" s="849">
        <v>4442</v>
      </c>
      <c r="H900" s="849"/>
      <c r="I900" s="849">
        <v>4442</v>
      </c>
      <c r="J900" s="849"/>
      <c r="K900" s="849"/>
      <c r="L900" s="849"/>
      <c r="M900" s="849"/>
      <c r="N900" s="849"/>
      <c r="O900" s="849"/>
      <c r="P900" s="837"/>
      <c r="Q900" s="850"/>
    </row>
    <row r="901" spans="1:17" ht="14.4" customHeight="1" x14ac:dyDescent="0.3">
      <c r="A901" s="831" t="s">
        <v>6169</v>
      </c>
      <c r="B901" s="832" t="s">
        <v>4950</v>
      </c>
      <c r="C901" s="832" t="s">
        <v>4932</v>
      </c>
      <c r="D901" s="832" t="s">
        <v>4933</v>
      </c>
      <c r="E901" s="832" t="s">
        <v>4934</v>
      </c>
      <c r="F901" s="849">
        <v>5</v>
      </c>
      <c r="G901" s="849">
        <v>1255</v>
      </c>
      <c r="H901" s="849">
        <v>1.2450396825396826</v>
      </c>
      <c r="I901" s="849">
        <v>251</v>
      </c>
      <c r="J901" s="849">
        <v>4</v>
      </c>
      <c r="K901" s="849">
        <v>1008</v>
      </c>
      <c r="L901" s="849">
        <v>1</v>
      </c>
      <c r="M901" s="849">
        <v>252</v>
      </c>
      <c r="N901" s="849">
        <v>6</v>
      </c>
      <c r="O901" s="849">
        <v>1524</v>
      </c>
      <c r="P901" s="837">
        <v>1.5119047619047619</v>
      </c>
      <c r="Q901" s="850">
        <v>254</v>
      </c>
    </row>
    <row r="902" spans="1:17" ht="14.4" customHeight="1" x14ac:dyDescent="0.3">
      <c r="A902" s="831" t="s">
        <v>6169</v>
      </c>
      <c r="B902" s="832" t="s">
        <v>4950</v>
      </c>
      <c r="C902" s="832" t="s">
        <v>4932</v>
      </c>
      <c r="D902" s="832" t="s">
        <v>5002</v>
      </c>
      <c r="E902" s="832" t="s">
        <v>5003</v>
      </c>
      <c r="F902" s="849">
        <v>1</v>
      </c>
      <c r="G902" s="849">
        <v>126</v>
      </c>
      <c r="H902" s="849"/>
      <c r="I902" s="849">
        <v>126</v>
      </c>
      <c r="J902" s="849"/>
      <c r="K902" s="849"/>
      <c r="L902" s="849"/>
      <c r="M902" s="849"/>
      <c r="N902" s="849"/>
      <c r="O902" s="849"/>
      <c r="P902" s="837"/>
      <c r="Q902" s="850"/>
    </row>
    <row r="903" spans="1:17" ht="14.4" customHeight="1" x14ac:dyDescent="0.3">
      <c r="A903" s="831" t="s">
        <v>6169</v>
      </c>
      <c r="B903" s="832" t="s">
        <v>4950</v>
      </c>
      <c r="C903" s="832" t="s">
        <v>4932</v>
      </c>
      <c r="D903" s="832" t="s">
        <v>5020</v>
      </c>
      <c r="E903" s="832" t="s">
        <v>5021</v>
      </c>
      <c r="F903" s="849">
        <v>1</v>
      </c>
      <c r="G903" s="849">
        <v>980</v>
      </c>
      <c r="H903" s="849"/>
      <c r="I903" s="849">
        <v>980</v>
      </c>
      <c r="J903" s="849"/>
      <c r="K903" s="849"/>
      <c r="L903" s="849"/>
      <c r="M903" s="849"/>
      <c r="N903" s="849"/>
      <c r="O903" s="849"/>
      <c r="P903" s="837"/>
      <c r="Q903" s="850"/>
    </row>
    <row r="904" spans="1:17" ht="14.4" customHeight="1" x14ac:dyDescent="0.3">
      <c r="A904" s="831" t="s">
        <v>6169</v>
      </c>
      <c r="B904" s="832" t="s">
        <v>4950</v>
      </c>
      <c r="C904" s="832" t="s">
        <v>4932</v>
      </c>
      <c r="D904" s="832" t="s">
        <v>5022</v>
      </c>
      <c r="E904" s="832" t="s">
        <v>5023</v>
      </c>
      <c r="F904" s="849">
        <v>1</v>
      </c>
      <c r="G904" s="849">
        <v>172</v>
      </c>
      <c r="H904" s="849"/>
      <c r="I904" s="849">
        <v>172</v>
      </c>
      <c r="J904" s="849"/>
      <c r="K904" s="849"/>
      <c r="L904" s="849"/>
      <c r="M904" s="849"/>
      <c r="N904" s="849"/>
      <c r="O904" s="849"/>
      <c r="P904" s="837"/>
      <c r="Q904" s="850"/>
    </row>
    <row r="905" spans="1:17" ht="14.4" customHeight="1" x14ac:dyDescent="0.3">
      <c r="A905" s="831" t="s">
        <v>6169</v>
      </c>
      <c r="B905" s="832" t="s">
        <v>4950</v>
      </c>
      <c r="C905" s="832" t="s">
        <v>4932</v>
      </c>
      <c r="D905" s="832" t="s">
        <v>5046</v>
      </c>
      <c r="E905" s="832" t="s">
        <v>5047</v>
      </c>
      <c r="F905" s="849">
        <v>1</v>
      </c>
      <c r="G905" s="849">
        <v>116</v>
      </c>
      <c r="H905" s="849"/>
      <c r="I905" s="849">
        <v>116</v>
      </c>
      <c r="J905" s="849"/>
      <c r="K905" s="849"/>
      <c r="L905" s="849"/>
      <c r="M905" s="849"/>
      <c r="N905" s="849"/>
      <c r="O905" s="849"/>
      <c r="P905" s="837"/>
      <c r="Q905" s="850"/>
    </row>
    <row r="906" spans="1:17" ht="14.4" customHeight="1" x14ac:dyDescent="0.3">
      <c r="A906" s="831" t="s">
        <v>6170</v>
      </c>
      <c r="B906" s="832" t="s">
        <v>4950</v>
      </c>
      <c r="C906" s="832" t="s">
        <v>4932</v>
      </c>
      <c r="D906" s="832" t="s">
        <v>4947</v>
      </c>
      <c r="E906" s="832" t="s">
        <v>4948</v>
      </c>
      <c r="F906" s="849">
        <v>1</v>
      </c>
      <c r="G906" s="849">
        <v>37</v>
      </c>
      <c r="H906" s="849"/>
      <c r="I906" s="849">
        <v>37</v>
      </c>
      <c r="J906" s="849"/>
      <c r="K906" s="849"/>
      <c r="L906" s="849"/>
      <c r="M906" s="849"/>
      <c r="N906" s="849"/>
      <c r="O906" s="849"/>
      <c r="P906" s="837"/>
      <c r="Q906" s="850"/>
    </row>
    <row r="907" spans="1:17" ht="14.4" customHeight="1" x14ac:dyDescent="0.3">
      <c r="A907" s="831" t="s">
        <v>6170</v>
      </c>
      <c r="B907" s="832" t="s">
        <v>4950</v>
      </c>
      <c r="C907" s="832" t="s">
        <v>4932</v>
      </c>
      <c r="D907" s="832" t="s">
        <v>4988</v>
      </c>
      <c r="E907" s="832" t="s">
        <v>4989</v>
      </c>
      <c r="F907" s="849">
        <v>1</v>
      </c>
      <c r="G907" s="849">
        <v>5</v>
      </c>
      <c r="H907" s="849">
        <v>0.2</v>
      </c>
      <c r="I907" s="849">
        <v>5</v>
      </c>
      <c r="J907" s="849">
        <v>5</v>
      </c>
      <c r="K907" s="849">
        <v>25</v>
      </c>
      <c r="L907" s="849">
        <v>1</v>
      </c>
      <c r="M907" s="849">
        <v>5</v>
      </c>
      <c r="N907" s="849">
        <v>2</v>
      </c>
      <c r="O907" s="849">
        <v>10</v>
      </c>
      <c r="P907" s="837">
        <v>0.4</v>
      </c>
      <c r="Q907" s="850">
        <v>5</v>
      </c>
    </row>
    <row r="908" spans="1:17" ht="14.4" customHeight="1" x14ac:dyDescent="0.3">
      <c r="A908" s="831" t="s">
        <v>6170</v>
      </c>
      <c r="B908" s="832" t="s">
        <v>4950</v>
      </c>
      <c r="C908" s="832" t="s">
        <v>4932</v>
      </c>
      <c r="D908" s="832" t="s">
        <v>4992</v>
      </c>
      <c r="E908" s="832" t="s">
        <v>4993</v>
      </c>
      <c r="F908" s="849">
        <v>4</v>
      </c>
      <c r="G908" s="849">
        <v>352</v>
      </c>
      <c r="H908" s="849">
        <v>4</v>
      </c>
      <c r="I908" s="849">
        <v>88</v>
      </c>
      <c r="J908" s="849">
        <v>1</v>
      </c>
      <c r="K908" s="849">
        <v>88</v>
      </c>
      <c r="L908" s="849">
        <v>1</v>
      </c>
      <c r="M908" s="849">
        <v>88</v>
      </c>
      <c r="N908" s="849"/>
      <c r="O908" s="849"/>
      <c r="P908" s="837"/>
      <c r="Q908" s="850"/>
    </row>
    <row r="909" spans="1:17" ht="14.4" customHeight="1" x14ac:dyDescent="0.3">
      <c r="A909" s="831" t="s">
        <v>6170</v>
      </c>
      <c r="B909" s="832" t="s">
        <v>4950</v>
      </c>
      <c r="C909" s="832" t="s">
        <v>4932</v>
      </c>
      <c r="D909" s="832" t="s">
        <v>4994</v>
      </c>
      <c r="E909" s="832" t="s">
        <v>4995</v>
      </c>
      <c r="F909" s="849">
        <v>10</v>
      </c>
      <c r="G909" s="849">
        <v>6300</v>
      </c>
      <c r="H909" s="849">
        <v>1.6640253565768621</v>
      </c>
      <c r="I909" s="849">
        <v>630</v>
      </c>
      <c r="J909" s="849">
        <v>6</v>
      </c>
      <c r="K909" s="849">
        <v>3786</v>
      </c>
      <c r="L909" s="849">
        <v>1</v>
      </c>
      <c r="M909" s="849">
        <v>631</v>
      </c>
      <c r="N909" s="849"/>
      <c r="O909" s="849"/>
      <c r="P909" s="837"/>
      <c r="Q909" s="850"/>
    </row>
    <row r="910" spans="1:17" ht="14.4" customHeight="1" x14ac:dyDescent="0.3">
      <c r="A910" s="831" t="s">
        <v>6170</v>
      </c>
      <c r="B910" s="832" t="s">
        <v>4950</v>
      </c>
      <c r="C910" s="832" t="s">
        <v>4932</v>
      </c>
      <c r="D910" s="832" t="s">
        <v>4996</v>
      </c>
      <c r="E910" s="832" t="s">
        <v>4997</v>
      </c>
      <c r="F910" s="849">
        <v>4</v>
      </c>
      <c r="G910" s="849">
        <v>1568</v>
      </c>
      <c r="H910" s="849">
        <v>3.9898218829516541</v>
      </c>
      <c r="I910" s="849">
        <v>392</v>
      </c>
      <c r="J910" s="849">
        <v>1</v>
      </c>
      <c r="K910" s="849">
        <v>393</v>
      </c>
      <c r="L910" s="849">
        <v>1</v>
      </c>
      <c r="M910" s="849">
        <v>393</v>
      </c>
      <c r="N910" s="849"/>
      <c r="O910" s="849"/>
      <c r="P910" s="837"/>
      <c r="Q910" s="850"/>
    </row>
    <row r="911" spans="1:17" ht="14.4" customHeight="1" x14ac:dyDescent="0.3">
      <c r="A911" s="831" t="s">
        <v>6170</v>
      </c>
      <c r="B911" s="832" t="s">
        <v>4950</v>
      </c>
      <c r="C911" s="832" t="s">
        <v>4932</v>
      </c>
      <c r="D911" s="832" t="s">
        <v>4998</v>
      </c>
      <c r="E911" s="832" t="s">
        <v>4999</v>
      </c>
      <c r="F911" s="849">
        <v>7</v>
      </c>
      <c r="G911" s="849">
        <v>273</v>
      </c>
      <c r="H911" s="849">
        <v>0.58333333333333337</v>
      </c>
      <c r="I911" s="849">
        <v>39</v>
      </c>
      <c r="J911" s="849">
        <v>12</v>
      </c>
      <c r="K911" s="849">
        <v>468</v>
      </c>
      <c r="L911" s="849">
        <v>1</v>
      </c>
      <c r="M911" s="849">
        <v>39</v>
      </c>
      <c r="N911" s="849"/>
      <c r="O911" s="849"/>
      <c r="P911" s="837"/>
      <c r="Q911" s="850"/>
    </row>
    <row r="912" spans="1:17" ht="14.4" customHeight="1" x14ac:dyDescent="0.3">
      <c r="A912" s="831" t="s">
        <v>6170</v>
      </c>
      <c r="B912" s="832" t="s">
        <v>4950</v>
      </c>
      <c r="C912" s="832" t="s">
        <v>4932</v>
      </c>
      <c r="D912" s="832" t="s">
        <v>5086</v>
      </c>
      <c r="E912" s="832" t="s">
        <v>5087</v>
      </c>
      <c r="F912" s="849">
        <v>5</v>
      </c>
      <c r="G912" s="849">
        <v>8505</v>
      </c>
      <c r="H912" s="849">
        <v>1.2492655699177437</v>
      </c>
      <c r="I912" s="849">
        <v>1701</v>
      </c>
      <c r="J912" s="849">
        <v>4</v>
      </c>
      <c r="K912" s="849">
        <v>6808</v>
      </c>
      <c r="L912" s="849">
        <v>1</v>
      </c>
      <c r="M912" s="849">
        <v>1702</v>
      </c>
      <c r="N912" s="849"/>
      <c r="O912" s="849"/>
      <c r="P912" s="837"/>
      <c r="Q912" s="850"/>
    </row>
    <row r="913" spans="1:17" ht="14.4" customHeight="1" x14ac:dyDescent="0.3">
      <c r="A913" s="831" t="s">
        <v>6170</v>
      </c>
      <c r="B913" s="832" t="s">
        <v>4950</v>
      </c>
      <c r="C913" s="832" t="s">
        <v>4932</v>
      </c>
      <c r="D913" s="832" t="s">
        <v>5134</v>
      </c>
      <c r="E913" s="832" t="s">
        <v>5135</v>
      </c>
      <c r="F913" s="849">
        <v>1</v>
      </c>
      <c r="G913" s="849">
        <v>709</v>
      </c>
      <c r="H913" s="849"/>
      <c r="I913" s="849">
        <v>709</v>
      </c>
      <c r="J913" s="849"/>
      <c r="K913" s="849"/>
      <c r="L913" s="849"/>
      <c r="M913" s="849"/>
      <c r="N913" s="849"/>
      <c r="O913" s="849"/>
      <c r="P913" s="837"/>
      <c r="Q913" s="850"/>
    </row>
    <row r="914" spans="1:17" ht="14.4" customHeight="1" x14ac:dyDescent="0.3">
      <c r="A914" s="831" t="s">
        <v>6170</v>
      </c>
      <c r="B914" s="832" t="s">
        <v>4950</v>
      </c>
      <c r="C914" s="832" t="s">
        <v>4932</v>
      </c>
      <c r="D914" s="832" t="s">
        <v>5088</v>
      </c>
      <c r="E914" s="832" t="s">
        <v>5089</v>
      </c>
      <c r="F914" s="849">
        <v>1</v>
      </c>
      <c r="G914" s="849">
        <v>719</v>
      </c>
      <c r="H914" s="849"/>
      <c r="I914" s="849">
        <v>719</v>
      </c>
      <c r="J914" s="849"/>
      <c r="K914" s="849"/>
      <c r="L914" s="849"/>
      <c r="M914" s="849"/>
      <c r="N914" s="849"/>
      <c r="O914" s="849"/>
      <c r="P914" s="837"/>
      <c r="Q914" s="850"/>
    </row>
    <row r="915" spans="1:17" ht="14.4" customHeight="1" x14ac:dyDescent="0.3">
      <c r="A915" s="831" t="s">
        <v>6170</v>
      </c>
      <c r="B915" s="832" t="s">
        <v>4950</v>
      </c>
      <c r="C915" s="832" t="s">
        <v>4932</v>
      </c>
      <c r="D915" s="832" t="s">
        <v>4933</v>
      </c>
      <c r="E915" s="832" t="s">
        <v>4934</v>
      </c>
      <c r="F915" s="849">
        <v>650</v>
      </c>
      <c r="G915" s="849">
        <v>163150</v>
      </c>
      <c r="H915" s="849">
        <v>1.0260231932181219</v>
      </c>
      <c r="I915" s="849">
        <v>251</v>
      </c>
      <c r="J915" s="849">
        <v>631</v>
      </c>
      <c r="K915" s="849">
        <v>159012</v>
      </c>
      <c r="L915" s="849">
        <v>1</v>
      </c>
      <c r="M915" s="849">
        <v>252</v>
      </c>
      <c r="N915" s="849">
        <v>408</v>
      </c>
      <c r="O915" s="849">
        <v>103632</v>
      </c>
      <c r="P915" s="837">
        <v>0.65172439815862959</v>
      </c>
      <c r="Q915" s="850">
        <v>254</v>
      </c>
    </row>
    <row r="916" spans="1:17" ht="14.4" customHeight="1" x14ac:dyDescent="0.3">
      <c r="A916" s="831" t="s">
        <v>6170</v>
      </c>
      <c r="B916" s="832" t="s">
        <v>4950</v>
      </c>
      <c r="C916" s="832" t="s">
        <v>4932</v>
      </c>
      <c r="D916" s="832" t="s">
        <v>5002</v>
      </c>
      <c r="E916" s="832" t="s">
        <v>5003</v>
      </c>
      <c r="F916" s="849">
        <v>1</v>
      </c>
      <c r="G916" s="849">
        <v>126</v>
      </c>
      <c r="H916" s="849"/>
      <c r="I916" s="849">
        <v>126</v>
      </c>
      <c r="J916" s="849"/>
      <c r="K916" s="849"/>
      <c r="L916" s="849"/>
      <c r="M916" s="849"/>
      <c r="N916" s="849">
        <v>1</v>
      </c>
      <c r="O916" s="849">
        <v>126</v>
      </c>
      <c r="P916" s="837"/>
      <c r="Q916" s="850">
        <v>126</v>
      </c>
    </row>
    <row r="917" spans="1:17" ht="14.4" customHeight="1" thickBot="1" x14ac:dyDescent="0.35">
      <c r="A917" s="839" t="s">
        <v>6170</v>
      </c>
      <c r="B917" s="840" t="s">
        <v>4950</v>
      </c>
      <c r="C917" s="840" t="s">
        <v>4932</v>
      </c>
      <c r="D917" s="840" t="s">
        <v>4936</v>
      </c>
      <c r="E917" s="840" t="s">
        <v>4937</v>
      </c>
      <c r="F917" s="851">
        <v>1</v>
      </c>
      <c r="G917" s="851">
        <v>86</v>
      </c>
      <c r="H917" s="851"/>
      <c r="I917" s="851">
        <v>86</v>
      </c>
      <c r="J917" s="851"/>
      <c r="K917" s="851"/>
      <c r="L917" s="851"/>
      <c r="M917" s="851"/>
      <c r="N917" s="851"/>
      <c r="O917" s="851"/>
      <c r="P917" s="845"/>
      <c r="Q917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1265.1669999999999</v>
      </c>
      <c r="C5" s="114">
        <v>1013.604</v>
      </c>
      <c r="D5" s="114">
        <v>1092.9280000000001</v>
      </c>
      <c r="E5" s="424">
        <f>IF(OR(D5=0,B5=0),"",D5/B5)</f>
        <v>0.86386066029227782</v>
      </c>
      <c r="F5" s="129">
        <f>IF(OR(D5=0,C5=0),"",D5/C5)</f>
        <v>1.0782593596710353</v>
      </c>
      <c r="G5" s="130">
        <v>579</v>
      </c>
      <c r="H5" s="114">
        <v>535</v>
      </c>
      <c r="I5" s="114">
        <v>515</v>
      </c>
      <c r="J5" s="424">
        <f>IF(OR(I5=0,G5=0),"",I5/G5)</f>
        <v>0.88946459412780654</v>
      </c>
      <c r="K5" s="131">
        <f>IF(OR(I5=0,H5=0),"",I5/H5)</f>
        <v>0.96261682242990654</v>
      </c>
      <c r="L5" s="121"/>
      <c r="M5" s="121"/>
      <c r="N5" s="7">
        <f>D5-C5</f>
        <v>79.324000000000069</v>
      </c>
      <c r="O5" s="8">
        <f>I5-H5</f>
        <v>-20</v>
      </c>
      <c r="P5" s="7">
        <f>D5-B5</f>
        <v>-172.23899999999981</v>
      </c>
      <c r="Q5" s="8">
        <f>I5-G5</f>
        <v>-64</v>
      </c>
    </row>
    <row r="6" spans="1:17" ht="14.4" hidden="1" customHeight="1" outlineLevel="1" x14ac:dyDescent="0.3">
      <c r="A6" s="441" t="s">
        <v>168</v>
      </c>
      <c r="B6" s="120">
        <v>277.28699999999998</v>
      </c>
      <c r="C6" s="113">
        <v>250.20699999999999</v>
      </c>
      <c r="D6" s="113">
        <v>295.38</v>
      </c>
      <c r="E6" s="424">
        <f t="shared" ref="E6:E12" si="0">IF(OR(D6=0,B6=0),"",D6/B6)</f>
        <v>1.0652500838481429</v>
      </c>
      <c r="F6" s="129">
        <f t="shared" ref="F6:F12" si="1">IF(OR(D6=0,C6=0),"",D6/C6)</f>
        <v>1.1805425108010568</v>
      </c>
      <c r="G6" s="133">
        <v>158</v>
      </c>
      <c r="H6" s="113">
        <v>157</v>
      </c>
      <c r="I6" s="113">
        <v>147</v>
      </c>
      <c r="J6" s="425">
        <f t="shared" ref="J6:J12" si="2">IF(OR(I6=0,G6=0),"",I6/G6)</f>
        <v>0.930379746835443</v>
      </c>
      <c r="K6" s="134">
        <f t="shared" ref="K6:K12" si="3">IF(OR(I6=0,H6=0),"",I6/H6)</f>
        <v>0.93630573248407645</v>
      </c>
      <c r="L6" s="121"/>
      <c r="M6" s="121"/>
      <c r="N6" s="5">
        <f t="shared" ref="N6:N13" si="4">D6-C6</f>
        <v>45.173000000000002</v>
      </c>
      <c r="O6" s="6">
        <f t="shared" ref="O6:O13" si="5">I6-H6</f>
        <v>-10</v>
      </c>
      <c r="P6" s="5">
        <f t="shared" ref="P6:P13" si="6">D6-B6</f>
        <v>18.093000000000018</v>
      </c>
      <c r="Q6" s="6">
        <f t="shared" ref="Q6:Q13" si="7">I6-G6</f>
        <v>-11</v>
      </c>
    </row>
    <row r="7" spans="1:17" ht="14.4" hidden="1" customHeight="1" outlineLevel="1" x14ac:dyDescent="0.3">
      <c r="A7" s="441" t="s">
        <v>169</v>
      </c>
      <c r="B7" s="120">
        <v>648.61900000000003</v>
      </c>
      <c r="C7" s="113">
        <v>597.60599999999999</v>
      </c>
      <c r="D7" s="113">
        <v>742.68499999999995</v>
      </c>
      <c r="E7" s="424">
        <f t="shared" si="0"/>
        <v>1.1450250455197888</v>
      </c>
      <c r="F7" s="129">
        <f t="shared" si="1"/>
        <v>1.2427669735578291</v>
      </c>
      <c r="G7" s="133">
        <v>398</v>
      </c>
      <c r="H7" s="113">
        <v>391</v>
      </c>
      <c r="I7" s="113">
        <v>419</v>
      </c>
      <c r="J7" s="425">
        <f t="shared" si="2"/>
        <v>1.0527638190954773</v>
      </c>
      <c r="K7" s="134">
        <f t="shared" si="3"/>
        <v>1.0716112531969308</v>
      </c>
      <c r="L7" s="121"/>
      <c r="M7" s="121"/>
      <c r="N7" s="5">
        <f t="shared" si="4"/>
        <v>145.07899999999995</v>
      </c>
      <c r="O7" s="6">
        <f t="shared" si="5"/>
        <v>28</v>
      </c>
      <c r="P7" s="5">
        <f t="shared" si="6"/>
        <v>94.065999999999917</v>
      </c>
      <c r="Q7" s="6">
        <f t="shared" si="7"/>
        <v>21</v>
      </c>
    </row>
    <row r="8" spans="1:17" ht="14.4" hidden="1" customHeight="1" outlineLevel="1" x14ac:dyDescent="0.3">
      <c r="A8" s="441" t="s">
        <v>170</v>
      </c>
      <c r="B8" s="120">
        <v>112.127</v>
      </c>
      <c r="C8" s="113">
        <v>121.765</v>
      </c>
      <c r="D8" s="113">
        <v>77.63</v>
      </c>
      <c r="E8" s="424">
        <f t="shared" si="0"/>
        <v>0.69233993596546772</v>
      </c>
      <c r="F8" s="129">
        <f t="shared" si="1"/>
        <v>0.63753952285139404</v>
      </c>
      <c r="G8" s="133">
        <v>64</v>
      </c>
      <c r="H8" s="113">
        <v>61</v>
      </c>
      <c r="I8" s="113">
        <v>44</v>
      </c>
      <c r="J8" s="425">
        <f t="shared" si="2"/>
        <v>0.6875</v>
      </c>
      <c r="K8" s="134">
        <f t="shared" si="3"/>
        <v>0.72131147540983609</v>
      </c>
      <c r="L8" s="121"/>
      <c r="M8" s="121"/>
      <c r="N8" s="5">
        <f t="shared" si="4"/>
        <v>-44.135000000000005</v>
      </c>
      <c r="O8" s="6">
        <f t="shared" si="5"/>
        <v>-17</v>
      </c>
      <c r="P8" s="5">
        <f t="shared" si="6"/>
        <v>-34.497</v>
      </c>
      <c r="Q8" s="6">
        <f t="shared" si="7"/>
        <v>-20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4.1470000000000002</v>
      </c>
      <c r="D9" s="113">
        <v>3.9119999999999999</v>
      </c>
      <c r="E9" s="424" t="str">
        <f t="shared" si="0"/>
        <v/>
      </c>
      <c r="F9" s="129">
        <f t="shared" si="1"/>
        <v>0.94333252953942603</v>
      </c>
      <c r="G9" s="133">
        <v>0</v>
      </c>
      <c r="H9" s="113">
        <v>2</v>
      </c>
      <c r="I9" s="113">
        <v>1</v>
      </c>
      <c r="J9" s="425" t="str">
        <f t="shared" si="2"/>
        <v/>
      </c>
      <c r="K9" s="134">
        <f t="shared" si="3"/>
        <v>0.5</v>
      </c>
      <c r="L9" s="121"/>
      <c r="M9" s="121"/>
      <c r="N9" s="5">
        <f t="shared" si="4"/>
        <v>-0.23500000000000032</v>
      </c>
      <c r="O9" s="6">
        <f t="shared" si="5"/>
        <v>-1</v>
      </c>
      <c r="P9" s="5">
        <f t="shared" si="6"/>
        <v>3.9119999999999999</v>
      </c>
      <c r="Q9" s="6">
        <f t="shared" si="7"/>
        <v>1</v>
      </c>
    </row>
    <row r="10" spans="1:17" ht="14.4" hidden="1" customHeight="1" outlineLevel="1" x14ac:dyDescent="0.3">
      <c r="A10" s="441" t="s">
        <v>172</v>
      </c>
      <c r="B10" s="120">
        <v>309.161</v>
      </c>
      <c r="C10" s="113">
        <v>381.214</v>
      </c>
      <c r="D10" s="113">
        <v>265.11</v>
      </c>
      <c r="E10" s="424">
        <f t="shared" si="0"/>
        <v>0.85751436953561422</v>
      </c>
      <c r="F10" s="129">
        <f t="shared" si="1"/>
        <v>0.69543615921765733</v>
      </c>
      <c r="G10" s="133">
        <v>181</v>
      </c>
      <c r="H10" s="113">
        <v>213</v>
      </c>
      <c r="I10" s="113">
        <v>176</v>
      </c>
      <c r="J10" s="425">
        <f t="shared" si="2"/>
        <v>0.97237569060773477</v>
      </c>
      <c r="K10" s="134">
        <f t="shared" si="3"/>
        <v>0.82629107981220662</v>
      </c>
      <c r="L10" s="121"/>
      <c r="M10" s="121"/>
      <c r="N10" s="5">
        <f t="shared" si="4"/>
        <v>-116.10399999999998</v>
      </c>
      <c r="O10" s="6">
        <f t="shared" si="5"/>
        <v>-37</v>
      </c>
      <c r="P10" s="5">
        <f t="shared" si="6"/>
        <v>-44.050999999999988</v>
      </c>
      <c r="Q10" s="6">
        <f t="shared" si="7"/>
        <v>-5</v>
      </c>
    </row>
    <row r="11" spans="1:17" ht="14.4" hidden="1" customHeight="1" outlineLevel="1" x14ac:dyDescent="0.3">
      <c r="A11" s="441" t="s">
        <v>173</v>
      </c>
      <c r="B11" s="120">
        <v>96.185000000000002</v>
      </c>
      <c r="C11" s="113">
        <v>65.816000000000003</v>
      </c>
      <c r="D11" s="113">
        <v>74.540000000000006</v>
      </c>
      <c r="E11" s="424">
        <f t="shared" si="0"/>
        <v>0.77496491136871659</v>
      </c>
      <c r="F11" s="129">
        <f t="shared" si="1"/>
        <v>1.1325513552935458</v>
      </c>
      <c r="G11" s="133">
        <v>44</v>
      </c>
      <c r="H11" s="113">
        <v>39</v>
      </c>
      <c r="I11" s="113">
        <v>35</v>
      </c>
      <c r="J11" s="425">
        <f t="shared" si="2"/>
        <v>0.79545454545454541</v>
      </c>
      <c r="K11" s="134">
        <f t="shared" si="3"/>
        <v>0.89743589743589747</v>
      </c>
      <c r="L11" s="121"/>
      <c r="M11" s="121"/>
      <c r="N11" s="5">
        <f t="shared" si="4"/>
        <v>8.7240000000000038</v>
      </c>
      <c r="O11" s="6">
        <f t="shared" si="5"/>
        <v>-4</v>
      </c>
      <c r="P11" s="5">
        <f t="shared" si="6"/>
        <v>-21.644999999999996</v>
      </c>
      <c r="Q11" s="6">
        <f t="shared" si="7"/>
        <v>-9</v>
      </c>
    </row>
    <row r="12" spans="1:17" ht="14.4" hidden="1" customHeight="1" outlineLevel="1" thickBot="1" x14ac:dyDescent="0.35">
      <c r="A12" s="442" t="s">
        <v>208</v>
      </c>
      <c r="B12" s="238">
        <v>11.807</v>
      </c>
      <c r="C12" s="239">
        <v>0</v>
      </c>
      <c r="D12" s="239">
        <v>9.93</v>
      </c>
      <c r="E12" s="424">
        <f t="shared" si="0"/>
        <v>0.84102650969763693</v>
      </c>
      <c r="F12" s="129" t="str">
        <f t="shared" si="1"/>
        <v/>
      </c>
      <c r="G12" s="241">
        <v>9</v>
      </c>
      <c r="H12" s="239">
        <v>0</v>
      </c>
      <c r="I12" s="239">
        <v>5</v>
      </c>
      <c r="J12" s="426">
        <f t="shared" si="2"/>
        <v>0.55555555555555558</v>
      </c>
      <c r="K12" s="242" t="str">
        <f t="shared" si="3"/>
        <v/>
      </c>
      <c r="L12" s="121"/>
      <c r="M12" s="121"/>
      <c r="N12" s="243">
        <f t="shared" si="4"/>
        <v>9.93</v>
      </c>
      <c r="O12" s="244">
        <f t="shared" si="5"/>
        <v>5</v>
      </c>
      <c r="P12" s="243">
        <f t="shared" si="6"/>
        <v>-1.8770000000000007</v>
      </c>
      <c r="Q12" s="244">
        <f t="shared" si="7"/>
        <v>-4</v>
      </c>
    </row>
    <row r="13" spans="1:17" ht="14.4" customHeight="1" collapsed="1" thickBot="1" x14ac:dyDescent="0.35">
      <c r="A13" s="117" t="s">
        <v>3</v>
      </c>
      <c r="B13" s="115">
        <f>SUM(B5:B12)</f>
        <v>2720.3529999999996</v>
      </c>
      <c r="C13" s="116">
        <f>SUM(C5:C12)</f>
        <v>2434.3589999999999</v>
      </c>
      <c r="D13" s="116">
        <f>SUM(D5:D12)</f>
        <v>2562.1149999999998</v>
      </c>
      <c r="E13" s="420">
        <f>IF(OR(D13=0,B13=0),0,D13/B13)</f>
        <v>0.94183181373887881</v>
      </c>
      <c r="F13" s="135">
        <f>IF(OR(D13=0,C13=0),0,D13/C13)</f>
        <v>1.0524803449285829</v>
      </c>
      <c r="G13" s="136">
        <f>SUM(G5:G12)</f>
        <v>1433</v>
      </c>
      <c r="H13" s="116">
        <f>SUM(H5:H12)</f>
        <v>1398</v>
      </c>
      <c r="I13" s="116">
        <f>SUM(I5:I12)</f>
        <v>1342</v>
      </c>
      <c r="J13" s="420">
        <f>IF(OR(I13=0,G13=0),0,I13/G13)</f>
        <v>0.93649685973482211</v>
      </c>
      <c r="K13" s="137">
        <f>IF(OR(I13=0,H13=0),0,I13/H13)</f>
        <v>0.95994277539341921</v>
      </c>
      <c r="L13" s="121"/>
      <c r="M13" s="121"/>
      <c r="N13" s="127">
        <f t="shared" si="4"/>
        <v>127.75599999999986</v>
      </c>
      <c r="O13" s="138">
        <f t="shared" si="5"/>
        <v>-56</v>
      </c>
      <c r="P13" s="127">
        <f t="shared" si="6"/>
        <v>-158.23799999999983</v>
      </c>
      <c r="Q13" s="138">
        <f t="shared" si="7"/>
        <v>-91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1265.1669999999999</v>
      </c>
      <c r="C18" s="114">
        <v>1013.604</v>
      </c>
      <c r="D18" s="114">
        <v>1092.9280000000001</v>
      </c>
      <c r="E18" s="424">
        <f>IF(OR(D18=0,B18=0),"",D18/B18)</f>
        <v>0.86386066029227782</v>
      </c>
      <c r="F18" s="129">
        <f>IF(OR(D18=0,C18=0),"",D18/C18)</f>
        <v>1.0782593596710353</v>
      </c>
      <c r="G18" s="119">
        <v>579</v>
      </c>
      <c r="H18" s="114">
        <v>535</v>
      </c>
      <c r="I18" s="114">
        <v>515</v>
      </c>
      <c r="J18" s="424">
        <f>IF(OR(I18=0,G18=0),"",I18/G18)</f>
        <v>0.88946459412780654</v>
      </c>
      <c r="K18" s="131">
        <f>IF(OR(I18=0,H18=0),"",I18/H18)</f>
        <v>0.96261682242990654</v>
      </c>
      <c r="L18" s="645">
        <v>0.91871999999999998</v>
      </c>
      <c r="M18" s="646"/>
      <c r="N18" s="145">
        <f t="shared" ref="N18:N26" si="8">D18-C18</f>
        <v>79.324000000000069</v>
      </c>
      <c r="O18" s="146">
        <f t="shared" ref="O18:O26" si="9">I18-H18</f>
        <v>-20</v>
      </c>
      <c r="P18" s="145">
        <f t="shared" ref="P18:P26" si="10">D18-B18</f>
        <v>-172.23899999999981</v>
      </c>
      <c r="Q18" s="146">
        <f t="shared" ref="Q18:Q26" si="11">I18-G18</f>
        <v>-64</v>
      </c>
    </row>
    <row r="19" spans="1:17" ht="14.4" hidden="1" customHeight="1" outlineLevel="1" x14ac:dyDescent="0.3">
      <c r="A19" s="441" t="s">
        <v>168</v>
      </c>
      <c r="B19" s="120">
        <v>277.28699999999998</v>
      </c>
      <c r="C19" s="113">
        <v>250.20699999999999</v>
      </c>
      <c r="D19" s="113">
        <v>295.38</v>
      </c>
      <c r="E19" s="425">
        <f t="shared" ref="E19:E25" si="12">IF(OR(D19=0,B19=0),"",D19/B19)</f>
        <v>1.0652500838481429</v>
      </c>
      <c r="F19" s="132">
        <f t="shared" ref="F19:F25" si="13">IF(OR(D19=0,C19=0),"",D19/C19)</f>
        <v>1.1805425108010568</v>
      </c>
      <c r="G19" s="120">
        <v>158</v>
      </c>
      <c r="H19" s="113">
        <v>157</v>
      </c>
      <c r="I19" s="113">
        <v>147</v>
      </c>
      <c r="J19" s="425">
        <f t="shared" ref="J19:J25" si="14">IF(OR(I19=0,G19=0),"",I19/G19)</f>
        <v>0.930379746835443</v>
      </c>
      <c r="K19" s="134">
        <f t="shared" ref="K19:K25" si="15">IF(OR(I19=0,H19=0),"",I19/H19)</f>
        <v>0.93630573248407645</v>
      </c>
      <c r="L19" s="645">
        <v>0.99456</v>
      </c>
      <c r="M19" s="646"/>
      <c r="N19" s="147">
        <f t="shared" si="8"/>
        <v>45.173000000000002</v>
      </c>
      <c r="O19" s="148">
        <f t="shared" si="9"/>
        <v>-10</v>
      </c>
      <c r="P19" s="147">
        <f t="shared" si="10"/>
        <v>18.093000000000018</v>
      </c>
      <c r="Q19" s="148">
        <f t="shared" si="11"/>
        <v>-11</v>
      </c>
    </row>
    <row r="20" spans="1:17" ht="14.4" hidden="1" customHeight="1" outlineLevel="1" x14ac:dyDescent="0.3">
      <c r="A20" s="441" t="s">
        <v>169</v>
      </c>
      <c r="B20" s="120">
        <v>648.61900000000003</v>
      </c>
      <c r="C20" s="113">
        <v>597.60599999999999</v>
      </c>
      <c r="D20" s="113">
        <v>742.68499999999995</v>
      </c>
      <c r="E20" s="425">
        <f t="shared" si="12"/>
        <v>1.1450250455197888</v>
      </c>
      <c r="F20" s="132">
        <f t="shared" si="13"/>
        <v>1.2427669735578291</v>
      </c>
      <c r="G20" s="120">
        <v>398</v>
      </c>
      <c r="H20" s="113">
        <v>391</v>
      </c>
      <c r="I20" s="113">
        <v>419</v>
      </c>
      <c r="J20" s="425">
        <f t="shared" si="14"/>
        <v>1.0527638190954773</v>
      </c>
      <c r="K20" s="134">
        <f t="shared" si="15"/>
        <v>1.0716112531969308</v>
      </c>
      <c r="L20" s="645">
        <v>0.96671999999999991</v>
      </c>
      <c r="M20" s="646"/>
      <c r="N20" s="147">
        <f t="shared" si="8"/>
        <v>145.07899999999995</v>
      </c>
      <c r="O20" s="148">
        <f t="shared" si="9"/>
        <v>28</v>
      </c>
      <c r="P20" s="147">
        <f t="shared" si="10"/>
        <v>94.065999999999917</v>
      </c>
      <c r="Q20" s="148">
        <f t="shared" si="11"/>
        <v>21</v>
      </c>
    </row>
    <row r="21" spans="1:17" ht="14.4" hidden="1" customHeight="1" outlineLevel="1" x14ac:dyDescent="0.3">
      <c r="A21" s="441" t="s">
        <v>170</v>
      </c>
      <c r="B21" s="120">
        <v>112.127</v>
      </c>
      <c r="C21" s="113">
        <v>121.765</v>
      </c>
      <c r="D21" s="113">
        <v>77.63</v>
      </c>
      <c r="E21" s="425">
        <f t="shared" si="12"/>
        <v>0.69233993596546772</v>
      </c>
      <c r="F21" s="132">
        <f t="shared" si="13"/>
        <v>0.63753952285139404</v>
      </c>
      <c r="G21" s="120">
        <v>64</v>
      </c>
      <c r="H21" s="113">
        <v>61</v>
      </c>
      <c r="I21" s="113">
        <v>44</v>
      </c>
      <c r="J21" s="425">
        <f t="shared" si="14"/>
        <v>0.6875</v>
      </c>
      <c r="K21" s="134">
        <f t="shared" si="15"/>
        <v>0.72131147540983609</v>
      </c>
      <c r="L21" s="645">
        <v>1.11744</v>
      </c>
      <c r="M21" s="646"/>
      <c r="N21" s="147">
        <f t="shared" si="8"/>
        <v>-44.135000000000005</v>
      </c>
      <c r="O21" s="148">
        <f t="shared" si="9"/>
        <v>-17</v>
      </c>
      <c r="P21" s="147">
        <f t="shared" si="10"/>
        <v>-34.497</v>
      </c>
      <c r="Q21" s="148">
        <f t="shared" si="11"/>
        <v>-20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4.1470000000000002</v>
      </c>
      <c r="D22" s="113">
        <v>3.9119999999999999</v>
      </c>
      <c r="E22" s="425" t="str">
        <f t="shared" si="12"/>
        <v/>
      </c>
      <c r="F22" s="132">
        <f t="shared" si="13"/>
        <v>0.94333252953942603</v>
      </c>
      <c r="G22" s="120">
        <v>0</v>
      </c>
      <c r="H22" s="113">
        <v>2</v>
      </c>
      <c r="I22" s="113">
        <v>1</v>
      </c>
      <c r="J22" s="425" t="str">
        <f t="shared" si="14"/>
        <v/>
      </c>
      <c r="K22" s="134">
        <f t="shared" si="15"/>
        <v>0.5</v>
      </c>
      <c r="L22" s="645">
        <v>0.96</v>
      </c>
      <c r="M22" s="646"/>
      <c r="N22" s="147">
        <f t="shared" si="8"/>
        <v>-0.23500000000000032</v>
      </c>
      <c r="O22" s="148">
        <f t="shared" si="9"/>
        <v>-1</v>
      </c>
      <c r="P22" s="147">
        <f t="shared" si="10"/>
        <v>3.9119999999999999</v>
      </c>
      <c r="Q22" s="148">
        <f t="shared" si="11"/>
        <v>1</v>
      </c>
    </row>
    <row r="23" spans="1:17" ht="14.4" hidden="1" customHeight="1" outlineLevel="1" x14ac:dyDescent="0.3">
      <c r="A23" s="441" t="s">
        <v>172</v>
      </c>
      <c r="B23" s="120">
        <v>309.161</v>
      </c>
      <c r="C23" s="113">
        <v>381.214</v>
      </c>
      <c r="D23" s="113">
        <v>265.11</v>
      </c>
      <c r="E23" s="425">
        <f t="shared" si="12"/>
        <v>0.85751436953561422</v>
      </c>
      <c r="F23" s="132">
        <f t="shared" si="13"/>
        <v>0.69543615921765733</v>
      </c>
      <c r="G23" s="120">
        <v>181</v>
      </c>
      <c r="H23" s="113">
        <v>213</v>
      </c>
      <c r="I23" s="113">
        <v>176</v>
      </c>
      <c r="J23" s="425">
        <f t="shared" si="14"/>
        <v>0.97237569060773477</v>
      </c>
      <c r="K23" s="134">
        <f t="shared" si="15"/>
        <v>0.82629107981220662</v>
      </c>
      <c r="L23" s="645">
        <v>0.98495999999999995</v>
      </c>
      <c r="M23" s="646"/>
      <c r="N23" s="147">
        <f t="shared" si="8"/>
        <v>-116.10399999999998</v>
      </c>
      <c r="O23" s="148">
        <f t="shared" si="9"/>
        <v>-37</v>
      </c>
      <c r="P23" s="147">
        <f t="shared" si="10"/>
        <v>-44.050999999999988</v>
      </c>
      <c r="Q23" s="148">
        <f t="shared" si="11"/>
        <v>-5</v>
      </c>
    </row>
    <row r="24" spans="1:17" ht="14.4" hidden="1" customHeight="1" outlineLevel="1" x14ac:dyDescent="0.3">
      <c r="A24" s="441" t="s">
        <v>173</v>
      </c>
      <c r="B24" s="120">
        <v>96.185000000000002</v>
      </c>
      <c r="C24" s="113">
        <v>65.816000000000003</v>
      </c>
      <c r="D24" s="113">
        <v>74.540000000000006</v>
      </c>
      <c r="E24" s="425">
        <f t="shared" si="12"/>
        <v>0.77496491136871659</v>
      </c>
      <c r="F24" s="132">
        <f t="shared" si="13"/>
        <v>1.1325513552935458</v>
      </c>
      <c r="G24" s="120">
        <v>44</v>
      </c>
      <c r="H24" s="113">
        <v>39</v>
      </c>
      <c r="I24" s="113">
        <v>35</v>
      </c>
      <c r="J24" s="425">
        <f t="shared" si="14"/>
        <v>0.79545454545454541</v>
      </c>
      <c r="K24" s="134">
        <f t="shared" si="15"/>
        <v>0.89743589743589747</v>
      </c>
      <c r="L24" s="645">
        <v>1.0147199999999998</v>
      </c>
      <c r="M24" s="646"/>
      <c r="N24" s="147">
        <f t="shared" si="8"/>
        <v>8.7240000000000038</v>
      </c>
      <c r="O24" s="148">
        <f t="shared" si="9"/>
        <v>-4</v>
      </c>
      <c r="P24" s="147">
        <f t="shared" si="10"/>
        <v>-21.644999999999996</v>
      </c>
      <c r="Q24" s="148">
        <f t="shared" si="11"/>
        <v>-9</v>
      </c>
    </row>
    <row r="25" spans="1:17" ht="14.4" hidden="1" customHeight="1" outlineLevel="1" thickBot="1" x14ac:dyDescent="0.35">
      <c r="A25" s="442" t="s">
        <v>208</v>
      </c>
      <c r="B25" s="238">
        <v>11.807</v>
      </c>
      <c r="C25" s="239">
        <v>0</v>
      </c>
      <c r="D25" s="239">
        <v>9.93</v>
      </c>
      <c r="E25" s="426">
        <f t="shared" si="12"/>
        <v>0.84102650969763693</v>
      </c>
      <c r="F25" s="240" t="str">
        <f t="shared" si="13"/>
        <v/>
      </c>
      <c r="G25" s="238">
        <v>9</v>
      </c>
      <c r="H25" s="239">
        <v>0</v>
      </c>
      <c r="I25" s="239">
        <v>5</v>
      </c>
      <c r="J25" s="426">
        <f t="shared" si="14"/>
        <v>0.55555555555555558</v>
      </c>
      <c r="K25" s="242" t="str">
        <f t="shared" si="15"/>
        <v/>
      </c>
      <c r="L25" s="356"/>
      <c r="M25" s="357"/>
      <c r="N25" s="245">
        <f t="shared" si="8"/>
        <v>9.93</v>
      </c>
      <c r="O25" s="246">
        <f t="shared" si="9"/>
        <v>5</v>
      </c>
      <c r="P25" s="245">
        <f t="shared" si="10"/>
        <v>-1.8770000000000007</v>
      </c>
      <c r="Q25" s="246">
        <f t="shared" si="11"/>
        <v>-4</v>
      </c>
    </row>
    <row r="26" spans="1:17" ht="14.4" customHeight="1" collapsed="1" thickBot="1" x14ac:dyDescent="0.35">
      <c r="A26" s="445" t="s">
        <v>3</v>
      </c>
      <c r="B26" s="149">
        <f>SUM(B18:B25)</f>
        <v>2720.3529999999996</v>
      </c>
      <c r="C26" s="150">
        <f>SUM(C18:C25)</f>
        <v>2434.3589999999999</v>
      </c>
      <c r="D26" s="150">
        <f>SUM(D18:D25)</f>
        <v>2562.1149999999998</v>
      </c>
      <c r="E26" s="421">
        <f>IF(OR(D26=0,B26=0),0,D26/B26)</f>
        <v>0.94183181373887881</v>
      </c>
      <c r="F26" s="151">
        <f>IF(OR(D26=0,C26=0),0,D26/C26)</f>
        <v>1.0524803449285829</v>
      </c>
      <c r="G26" s="149">
        <f>SUM(G18:G25)</f>
        <v>1433</v>
      </c>
      <c r="H26" s="150">
        <f>SUM(H18:H25)</f>
        <v>1398</v>
      </c>
      <c r="I26" s="150">
        <f>SUM(I18:I25)</f>
        <v>1342</v>
      </c>
      <c r="J26" s="421">
        <f>IF(OR(I26=0,G26=0),0,I26/G26)</f>
        <v>0.93649685973482211</v>
      </c>
      <c r="K26" s="152">
        <f>IF(OR(I26=0,H26=0),0,I26/H26)</f>
        <v>0.95994277539341921</v>
      </c>
      <c r="L26" s="121"/>
      <c r="M26" s="121"/>
      <c r="N26" s="143">
        <f t="shared" si="8"/>
        <v>127.75599999999986</v>
      </c>
      <c r="O26" s="153">
        <f t="shared" si="9"/>
        <v>-56</v>
      </c>
      <c r="P26" s="143">
        <f t="shared" si="10"/>
        <v>-158.23799999999983</v>
      </c>
      <c r="Q26" s="153">
        <f t="shared" si="11"/>
        <v>-91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1022</v>
      </c>
      <c r="C33" s="199">
        <v>1327</v>
      </c>
      <c r="D33" s="84">
        <f>IF(C33="","",C33-B33)</f>
        <v>305</v>
      </c>
      <c r="E33" s="85">
        <f>IF(C33="","",C33/B33)</f>
        <v>1.2984344422700587</v>
      </c>
      <c r="F33" s="86">
        <v>471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3200</v>
      </c>
      <c r="C34" s="200">
        <v>3213</v>
      </c>
      <c r="D34" s="87">
        <f t="shared" ref="D34:D45" si="0">IF(C34="","",C34-B34)</f>
        <v>13</v>
      </c>
      <c r="E34" s="88">
        <f t="shared" ref="E34:E45" si="1">IF(C34="","",C34/B34)</f>
        <v>1.0040625000000001</v>
      </c>
      <c r="F34" s="89">
        <v>637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5877</v>
      </c>
      <c r="C35" s="200">
        <v>5634</v>
      </c>
      <c r="D35" s="87">
        <f t="shared" si="0"/>
        <v>-243</v>
      </c>
      <c r="E35" s="88">
        <f t="shared" si="1"/>
        <v>0.95865237366003064</v>
      </c>
      <c r="F35" s="89">
        <v>1010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8346</v>
      </c>
      <c r="C36" s="200">
        <v>8003</v>
      </c>
      <c r="D36" s="87">
        <f t="shared" si="0"/>
        <v>-343</v>
      </c>
      <c r="E36" s="88">
        <f t="shared" si="1"/>
        <v>0.95890246824826264</v>
      </c>
      <c r="F36" s="89">
        <v>1410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10659</v>
      </c>
      <c r="C37" s="200">
        <v>10167</v>
      </c>
      <c r="D37" s="87">
        <f t="shared" si="0"/>
        <v>-492</v>
      </c>
      <c r="E37" s="88">
        <f t="shared" si="1"/>
        <v>0.95384182381086402</v>
      </c>
      <c r="F37" s="89">
        <v>1768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9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6535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6172</v>
      </c>
      <c r="B5" s="950">
        <v>1</v>
      </c>
      <c r="C5" s="951">
        <v>33.15</v>
      </c>
      <c r="D5" s="952">
        <v>85</v>
      </c>
      <c r="E5" s="953"/>
      <c r="F5" s="954"/>
      <c r="G5" s="955"/>
      <c r="H5" s="956"/>
      <c r="I5" s="954"/>
      <c r="J5" s="955"/>
      <c r="K5" s="957">
        <v>33.15</v>
      </c>
      <c r="L5" s="956">
        <v>22</v>
      </c>
      <c r="M5" s="956">
        <v>135</v>
      </c>
      <c r="N5" s="958">
        <v>45</v>
      </c>
      <c r="O5" s="956" t="s">
        <v>6173</v>
      </c>
      <c r="P5" s="959" t="s">
        <v>6174</v>
      </c>
      <c r="Q5" s="960">
        <f>H5-B5</f>
        <v>-1</v>
      </c>
      <c r="R5" s="973">
        <f>I5-C5</f>
        <v>-33.15</v>
      </c>
      <c r="S5" s="960">
        <f>H5-E5</f>
        <v>0</v>
      </c>
      <c r="T5" s="973">
        <f>I5-F5</f>
        <v>0</v>
      </c>
      <c r="U5" s="983" t="s">
        <v>576</v>
      </c>
      <c r="V5" s="984" t="s">
        <v>576</v>
      </c>
      <c r="W5" s="984" t="s">
        <v>576</v>
      </c>
      <c r="X5" s="985" t="s">
        <v>576</v>
      </c>
      <c r="Y5" s="986"/>
    </row>
    <row r="6" spans="1:25" ht="14.4" customHeight="1" x14ac:dyDescent="0.3">
      <c r="A6" s="947" t="s">
        <v>6175</v>
      </c>
      <c r="B6" s="911">
        <v>4</v>
      </c>
      <c r="C6" s="912">
        <v>93.82</v>
      </c>
      <c r="D6" s="913">
        <v>44.5</v>
      </c>
      <c r="E6" s="928">
        <v>1</v>
      </c>
      <c r="F6" s="914">
        <v>21.12</v>
      </c>
      <c r="G6" s="915">
        <v>50</v>
      </c>
      <c r="H6" s="916">
        <v>3</v>
      </c>
      <c r="I6" s="914">
        <v>61.09</v>
      </c>
      <c r="J6" s="920">
        <v>40.700000000000003</v>
      </c>
      <c r="K6" s="917">
        <v>20.34</v>
      </c>
      <c r="L6" s="916">
        <v>11</v>
      </c>
      <c r="M6" s="916">
        <v>87</v>
      </c>
      <c r="N6" s="918">
        <v>29</v>
      </c>
      <c r="O6" s="916" t="s">
        <v>6173</v>
      </c>
      <c r="P6" s="929" t="s">
        <v>6176</v>
      </c>
      <c r="Q6" s="919">
        <f t="shared" ref="Q6:R69" si="0">H6-B6</f>
        <v>-1</v>
      </c>
      <c r="R6" s="974">
        <f t="shared" si="0"/>
        <v>-32.72999999999999</v>
      </c>
      <c r="S6" s="919">
        <f t="shared" ref="S6:S69" si="1">H6-E6</f>
        <v>2</v>
      </c>
      <c r="T6" s="974">
        <f t="shared" ref="T6:T69" si="2">I6-F6</f>
        <v>39.97</v>
      </c>
      <c r="U6" s="981">
        <v>87</v>
      </c>
      <c r="V6" s="930">
        <v>122.10000000000001</v>
      </c>
      <c r="W6" s="930">
        <v>35.100000000000009</v>
      </c>
      <c r="X6" s="979">
        <v>1.403448275862069</v>
      </c>
      <c r="Y6" s="977">
        <v>41</v>
      </c>
    </row>
    <row r="7" spans="1:25" ht="14.4" customHeight="1" x14ac:dyDescent="0.3">
      <c r="A7" s="947" t="s">
        <v>6177</v>
      </c>
      <c r="B7" s="911"/>
      <c r="C7" s="912"/>
      <c r="D7" s="913"/>
      <c r="E7" s="928"/>
      <c r="F7" s="914"/>
      <c r="G7" s="915"/>
      <c r="H7" s="916">
        <v>1</v>
      </c>
      <c r="I7" s="914">
        <v>12.38</v>
      </c>
      <c r="J7" s="915">
        <v>12</v>
      </c>
      <c r="K7" s="917">
        <v>12.38</v>
      </c>
      <c r="L7" s="916">
        <v>5</v>
      </c>
      <c r="M7" s="916">
        <v>60</v>
      </c>
      <c r="N7" s="918">
        <v>20</v>
      </c>
      <c r="O7" s="916" t="s">
        <v>6173</v>
      </c>
      <c r="P7" s="929" t="s">
        <v>6178</v>
      </c>
      <c r="Q7" s="919">
        <f t="shared" si="0"/>
        <v>1</v>
      </c>
      <c r="R7" s="974">
        <f t="shared" si="0"/>
        <v>12.38</v>
      </c>
      <c r="S7" s="919">
        <f t="shared" si="1"/>
        <v>1</v>
      </c>
      <c r="T7" s="974">
        <f t="shared" si="2"/>
        <v>12.38</v>
      </c>
      <c r="U7" s="981">
        <v>20</v>
      </c>
      <c r="V7" s="930">
        <v>12</v>
      </c>
      <c r="W7" s="930">
        <v>-8</v>
      </c>
      <c r="X7" s="979">
        <v>0.6</v>
      </c>
      <c r="Y7" s="977"/>
    </row>
    <row r="8" spans="1:25" ht="14.4" customHeight="1" x14ac:dyDescent="0.3">
      <c r="A8" s="948" t="s">
        <v>6179</v>
      </c>
      <c r="B8" s="934">
        <v>8</v>
      </c>
      <c r="C8" s="935">
        <v>129.85</v>
      </c>
      <c r="D8" s="921">
        <v>37.799999999999997</v>
      </c>
      <c r="E8" s="936">
        <v>6</v>
      </c>
      <c r="F8" s="937">
        <v>76.06</v>
      </c>
      <c r="G8" s="922">
        <v>29.5</v>
      </c>
      <c r="H8" s="938">
        <v>2</v>
      </c>
      <c r="I8" s="937">
        <v>25.3</v>
      </c>
      <c r="J8" s="923">
        <v>28.5</v>
      </c>
      <c r="K8" s="939">
        <v>12.65</v>
      </c>
      <c r="L8" s="938">
        <v>5</v>
      </c>
      <c r="M8" s="938">
        <v>60</v>
      </c>
      <c r="N8" s="940">
        <v>20</v>
      </c>
      <c r="O8" s="938" t="s">
        <v>6173</v>
      </c>
      <c r="P8" s="941" t="s">
        <v>6178</v>
      </c>
      <c r="Q8" s="942">
        <f t="shared" si="0"/>
        <v>-6</v>
      </c>
      <c r="R8" s="975">
        <f t="shared" si="0"/>
        <v>-104.55</v>
      </c>
      <c r="S8" s="942">
        <f t="shared" si="1"/>
        <v>-4</v>
      </c>
      <c r="T8" s="975">
        <f t="shared" si="2"/>
        <v>-50.760000000000005</v>
      </c>
      <c r="U8" s="982">
        <v>40</v>
      </c>
      <c r="V8" s="943">
        <v>57</v>
      </c>
      <c r="W8" s="943">
        <v>17</v>
      </c>
      <c r="X8" s="980">
        <v>1.425</v>
      </c>
      <c r="Y8" s="978">
        <v>17</v>
      </c>
    </row>
    <row r="9" spans="1:25" ht="14.4" customHeight="1" x14ac:dyDescent="0.3">
      <c r="A9" s="947" t="s">
        <v>6180</v>
      </c>
      <c r="B9" s="930">
        <v>2</v>
      </c>
      <c r="C9" s="931">
        <v>0.9</v>
      </c>
      <c r="D9" s="932">
        <v>2.5</v>
      </c>
      <c r="E9" s="924">
        <v>1</v>
      </c>
      <c r="F9" s="925">
        <v>0.45</v>
      </c>
      <c r="G9" s="926">
        <v>3</v>
      </c>
      <c r="H9" s="916"/>
      <c r="I9" s="914"/>
      <c r="J9" s="915"/>
      <c r="K9" s="917">
        <v>0.45</v>
      </c>
      <c r="L9" s="916">
        <v>1</v>
      </c>
      <c r="M9" s="916">
        <v>9</v>
      </c>
      <c r="N9" s="918">
        <v>3</v>
      </c>
      <c r="O9" s="916" t="s">
        <v>6173</v>
      </c>
      <c r="P9" s="929" t="s">
        <v>6181</v>
      </c>
      <c r="Q9" s="919">
        <f t="shared" si="0"/>
        <v>-2</v>
      </c>
      <c r="R9" s="974">
        <f t="shared" si="0"/>
        <v>-0.9</v>
      </c>
      <c r="S9" s="919">
        <f t="shared" si="1"/>
        <v>-1</v>
      </c>
      <c r="T9" s="974">
        <f t="shared" si="2"/>
        <v>-0.45</v>
      </c>
      <c r="U9" s="981" t="s">
        <v>576</v>
      </c>
      <c r="V9" s="930" t="s">
        <v>576</v>
      </c>
      <c r="W9" s="930" t="s">
        <v>576</v>
      </c>
      <c r="X9" s="979" t="s">
        <v>576</v>
      </c>
      <c r="Y9" s="977"/>
    </row>
    <row r="10" spans="1:25" ht="14.4" customHeight="1" x14ac:dyDescent="0.3">
      <c r="A10" s="948" t="s">
        <v>6182</v>
      </c>
      <c r="B10" s="943"/>
      <c r="C10" s="944"/>
      <c r="D10" s="933"/>
      <c r="E10" s="945">
        <v>1</v>
      </c>
      <c r="F10" s="946">
        <v>0.61</v>
      </c>
      <c r="G10" s="927">
        <v>3</v>
      </c>
      <c r="H10" s="938"/>
      <c r="I10" s="937"/>
      <c r="J10" s="922"/>
      <c r="K10" s="939">
        <v>0.61</v>
      </c>
      <c r="L10" s="938">
        <v>1</v>
      </c>
      <c r="M10" s="938">
        <v>12</v>
      </c>
      <c r="N10" s="940">
        <v>4</v>
      </c>
      <c r="O10" s="938" t="s">
        <v>6173</v>
      </c>
      <c r="P10" s="941" t="s">
        <v>6183</v>
      </c>
      <c r="Q10" s="942">
        <f t="shared" si="0"/>
        <v>0</v>
      </c>
      <c r="R10" s="975">
        <f t="shared" si="0"/>
        <v>0</v>
      </c>
      <c r="S10" s="942">
        <f t="shared" si="1"/>
        <v>-1</v>
      </c>
      <c r="T10" s="975">
        <f t="shared" si="2"/>
        <v>-0.61</v>
      </c>
      <c r="U10" s="982" t="s">
        <v>576</v>
      </c>
      <c r="V10" s="943" t="s">
        <v>576</v>
      </c>
      <c r="W10" s="943" t="s">
        <v>576</v>
      </c>
      <c r="X10" s="980" t="s">
        <v>576</v>
      </c>
      <c r="Y10" s="978"/>
    </row>
    <row r="11" spans="1:25" ht="14.4" customHeight="1" x14ac:dyDescent="0.3">
      <c r="A11" s="947" t="s">
        <v>6184</v>
      </c>
      <c r="B11" s="930">
        <v>2</v>
      </c>
      <c r="C11" s="931">
        <v>2.4900000000000002</v>
      </c>
      <c r="D11" s="932">
        <v>3.5</v>
      </c>
      <c r="E11" s="924">
        <v>3</v>
      </c>
      <c r="F11" s="925">
        <v>3.73</v>
      </c>
      <c r="G11" s="926">
        <v>4</v>
      </c>
      <c r="H11" s="916"/>
      <c r="I11" s="914"/>
      <c r="J11" s="915"/>
      <c r="K11" s="917">
        <v>1.24</v>
      </c>
      <c r="L11" s="916">
        <v>2</v>
      </c>
      <c r="M11" s="916">
        <v>18</v>
      </c>
      <c r="N11" s="918">
        <v>6</v>
      </c>
      <c r="O11" s="916" t="s">
        <v>6173</v>
      </c>
      <c r="P11" s="929" t="s">
        <v>6185</v>
      </c>
      <c r="Q11" s="919">
        <f t="shared" si="0"/>
        <v>-2</v>
      </c>
      <c r="R11" s="974">
        <f t="shared" si="0"/>
        <v>-2.4900000000000002</v>
      </c>
      <c r="S11" s="919">
        <f t="shared" si="1"/>
        <v>-3</v>
      </c>
      <c r="T11" s="974">
        <f t="shared" si="2"/>
        <v>-3.73</v>
      </c>
      <c r="U11" s="981" t="s">
        <v>576</v>
      </c>
      <c r="V11" s="930" t="s">
        <v>576</v>
      </c>
      <c r="W11" s="930" t="s">
        <v>576</v>
      </c>
      <c r="X11" s="979" t="s">
        <v>576</v>
      </c>
      <c r="Y11" s="977"/>
    </row>
    <row r="12" spans="1:25" ht="14.4" customHeight="1" x14ac:dyDescent="0.3">
      <c r="A12" s="947" t="s">
        <v>6186</v>
      </c>
      <c r="B12" s="930"/>
      <c r="C12" s="931"/>
      <c r="D12" s="932"/>
      <c r="E12" s="924">
        <v>1</v>
      </c>
      <c r="F12" s="925">
        <v>0.5</v>
      </c>
      <c r="G12" s="926">
        <v>3</v>
      </c>
      <c r="H12" s="916"/>
      <c r="I12" s="914"/>
      <c r="J12" s="915"/>
      <c r="K12" s="917">
        <v>0.5</v>
      </c>
      <c r="L12" s="916">
        <v>2</v>
      </c>
      <c r="M12" s="916">
        <v>18</v>
      </c>
      <c r="N12" s="918">
        <v>6</v>
      </c>
      <c r="O12" s="916" t="s">
        <v>6173</v>
      </c>
      <c r="P12" s="929" t="s">
        <v>6187</v>
      </c>
      <c r="Q12" s="919">
        <f t="shared" si="0"/>
        <v>0</v>
      </c>
      <c r="R12" s="974">
        <f t="shared" si="0"/>
        <v>0</v>
      </c>
      <c r="S12" s="919">
        <f t="shared" si="1"/>
        <v>-1</v>
      </c>
      <c r="T12" s="974">
        <f t="shared" si="2"/>
        <v>-0.5</v>
      </c>
      <c r="U12" s="981" t="s">
        <v>576</v>
      </c>
      <c r="V12" s="930" t="s">
        <v>576</v>
      </c>
      <c r="W12" s="930" t="s">
        <v>576</v>
      </c>
      <c r="X12" s="979" t="s">
        <v>576</v>
      </c>
      <c r="Y12" s="977"/>
    </row>
    <row r="13" spans="1:25" ht="14.4" customHeight="1" x14ac:dyDescent="0.3">
      <c r="A13" s="947" t="s">
        <v>6188</v>
      </c>
      <c r="B13" s="930">
        <v>5</v>
      </c>
      <c r="C13" s="931">
        <v>2.3199999999999998</v>
      </c>
      <c r="D13" s="932">
        <v>2</v>
      </c>
      <c r="E13" s="928">
        <v>3</v>
      </c>
      <c r="F13" s="914">
        <v>1.39</v>
      </c>
      <c r="G13" s="915">
        <v>2.2999999999999998</v>
      </c>
      <c r="H13" s="924">
        <v>6</v>
      </c>
      <c r="I13" s="925">
        <v>2.79</v>
      </c>
      <c r="J13" s="926">
        <v>2.8</v>
      </c>
      <c r="K13" s="917">
        <v>0.46</v>
      </c>
      <c r="L13" s="916">
        <v>1</v>
      </c>
      <c r="M13" s="916">
        <v>9</v>
      </c>
      <c r="N13" s="918">
        <v>3</v>
      </c>
      <c r="O13" s="916" t="s">
        <v>6173</v>
      </c>
      <c r="P13" s="929" t="s">
        <v>6189</v>
      </c>
      <c r="Q13" s="919">
        <f t="shared" si="0"/>
        <v>1</v>
      </c>
      <c r="R13" s="974">
        <f t="shared" si="0"/>
        <v>0.4700000000000002</v>
      </c>
      <c r="S13" s="919">
        <f t="shared" si="1"/>
        <v>3</v>
      </c>
      <c r="T13" s="974">
        <f t="shared" si="2"/>
        <v>1.4000000000000001</v>
      </c>
      <c r="U13" s="981">
        <v>18</v>
      </c>
      <c r="V13" s="930">
        <v>16.799999999999997</v>
      </c>
      <c r="W13" s="930">
        <v>-1.2000000000000028</v>
      </c>
      <c r="X13" s="979">
        <v>0.93333333333333313</v>
      </c>
      <c r="Y13" s="977">
        <v>3</v>
      </c>
    </row>
    <row r="14" spans="1:25" ht="14.4" customHeight="1" x14ac:dyDescent="0.3">
      <c r="A14" s="948" t="s">
        <v>6190</v>
      </c>
      <c r="B14" s="943"/>
      <c r="C14" s="944"/>
      <c r="D14" s="933"/>
      <c r="E14" s="936"/>
      <c r="F14" s="937"/>
      <c r="G14" s="922"/>
      <c r="H14" s="945">
        <v>1</v>
      </c>
      <c r="I14" s="946">
        <v>0.56000000000000005</v>
      </c>
      <c r="J14" s="927">
        <v>2</v>
      </c>
      <c r="K14" s="939">
        <v>0.56000000000000005</v>
      </c>
      <c r="L14" s="938">
        <v>1</v>
      </c>
      <c r="M14" s="938">
        <v>12</v>
      </c>
      <c r="N14" s="940">
        <v>4</v>
      </c>
      <c r="O14" s="938" t="s">
        <v>6173</v>
      </c>
      <c r="P14" s="941" t="s">
        <v>6191</v>
      </c>
      <c r="Q14" s="942">
        <f t="shared" si="0"/>
        <v>1</v>
      </c>
      <c r="R14" s="975">
        <f t="shared" si="0"/>
        <v>0.56000000000000005</v>
      </c>
      <c r="S14" s="942">
        <f t="shared" si="1"/>
        <v>1</v>
      </c>
      <c r="T14" s="975">
        <f t="shared" si="2"/>
        <v>0.56000000000000005</v>
      </c>
      <c r="U14" s="982">
        <v>4</v>
      </c>
      <c r="V14" s="943">
        <v>2</v>
      </c>
      <c r="W14" s="943">
        <v>-2</v>
      </c>
      <c r="X14" s="980">
        <v>0.5</v>
      </c>
      <c r="Y14" s="978"/>
    </row>
    <row r="15" spans="1:25" ht="14.4" customHeight="1" x14ac:dyDescent="0.3">
      <c r="A15" s="947" t="s">
        <v>6192</v>
      </c>
      <c r="B15" s="930"/>
      <c r="C15" s="931"/>
      <c r="D15" s="932"/>
      <c r="E15" s="928"/>
      <c r="F15" s="914"/>
      <c r="G15" s="915"/>
      <c r="H15" s="924">
        <v>1</v>
      </c>
      <c r="I15" s="925">
        <v>1.69</v>
      </c>
      <c r="J15" s="926">
        <v>3</v>
      </c>
      <c r="K15" s="917">
        <v>1.69</v>
      </c>
      <c r="L15" s="916">
        <v>2</v>
      </c>
      <c r="M15" s="916">
        <v>18</v>
      </c>
      <c r="N15" s="918">
        <v>6</v>
      </c>
      <c r="O15" s="916" t="s">
        <v>6173</v>
      </c>
      <c r="P15" s="929" t="s">
        <v>6193</v>
      </c>
      <c r="Q15" s="919">
        <f t="shared" si="0"/>
        <v>1</v>
      </c>
      <c r="R15" s="974">
        <f t="shared" si="0"/>
        <v>1.69</v>
      </c>
      <c r="S15" s="919">
        <f t="shared" si="1"/>
        <v>1</v>
      </c>
      <c r="T15" s="974">
        <f t="shared" si="2"/>
        <v>1.69</v>
      </c>
      <c r="U15" s="981">
        <v>6</v>
      </c>
      <c r="V15" s="930">
        <v>3</v>
      </c>
      <c r="W15" s="930">
        <v>-3</v>
      </c>
      <c r="X15" s="979">
        <v>0.5</v>
      </c>
      <c r="Y15" s="977"/>
    </row>
    <row r="16" spans="1:25" ht="14.4" customHeight="1" x14ac:dyDescent="0.3">
      <c r="A16" s="947" t="s">
        <v>6194</v>
      </c>
      <c r="B16" s="930"/>
      <c r="C16" s="931"/>
      <c r="D16" s="932"/>
      <c r="E16" s="928"/>
      <c r="F16" s="914"/>
      <c r="G16" s="915"/>
      <c r="H16" s="924">
        <v>1</v>
      </c>
      <c r="I16" s="925">
        <v>0.35</v>
      </c>
      <c r="J16" s="926">
        <v>4</v>
      </c>
      <c r="K16" s="917">
        <v>0.35</v>
      </c>
      <c r="L16" s="916">
        <v>1</v>
      </c>
      <c r="M16" s="916">
        <v>12</v>
      </c>
      <c r="N16" s="918">
        <v>4</v>
      </c>
      <c r="O16" s="916" t="s">
        <v>6173</v>
      </c>
      <c r="P16" s="929" t="s">
        <v>6195</v>
      </c>
      <c r="Q16" s="919">
        <f t="shared" si="0"/>
        <v>1</v>
      </c>
      <c r="R16" s="974">
        <f t="shared" si="0"/>
        <v>0.35</v>
      </c>
      <c r="S16" s="919">
        <f t="shared" si="1"/>
        <v>1</v>
      </c>
      <c r="T16" s="974">
        <f t="shared" si="2"/>
        <v>0.35</v>
      </c>
      <c r="U16" s="981">
        <v>4</v>
      </c>
      <c r="V16" s="930">
        <v>4</v>
      </c>
      <c r="W16" s="930">
        <v>0</v>
      </c>
      <c r="X16" s="979">
        <v>1</v>
      </c>
      <c r="Y16" s="977"/>
    </row>
    <row r="17" spans="1:25" ht="14.4" customHeight="1" x14ac:dyDescent="0.3">
      <c r="A17" s="947" t="s">
        <v>6196</v>
      </c>
      <c r="B17" s="930">
        <v>37</v>
      </c>
      <c r="C17" s="931">
        <v>123.2</v>
      </c>
      <c r="D17" s="932">
        <v>9</v>
      </c>
      <c r="E17" s="924">
        <v>40</v>
      </c>
      <c r="F17" s="925">
        <v>133.1</v>
      </c>
      <c r="G17" s="926">
        <v>8.8000000000000007</v>
      </c>
      <c r="H17" s="916">
        <v>30</v>
      </c>
      <c r="I17" s="914">
        <v>99.21</v>
      </c>
      <c r="J17" s="915">
        <v>8.3000000000000007</v>
      </c>
      <c r="K17" s="917">
        <v>3.31</v>
      </c>
      <c r="L17" s="916">
        <v>3</v>
      </c>
      <c r="M17" s="916">
        <v>30</v>
      </c>
      <c r="N17" s="918">
        <v>10</v>
      </c>
      <c r="O17" s="916" t="s">
        <v>6173</v>
      </c>
      <c r="P17" s="929" t="s">
        <v>6197</v>
      </c>
      <c r="Q17" s="919">
        <f t="shared" si="0"/>
        <v>-7</v>
      </c>
      <c r="R17" s="974">
        <f t="shared" si="0"/>
        <v>-23.990000000000009</v>
      </c>
      <c r="S17" s="919">
        <f t="shared" si="1"/>
        <v>-10</v>
      </c>
      <c r="T17" s="974">
        <f t="shared" si="2"/>
        <v>-33.89</v>
      </c>
      <c r="U17" s="981">
        <v>300</v>
      </c>
      <c r="V17" s="930">
        <v>249.00000000000003</v>
      </c>
      <c r="W17" s="930">
        <v>-50.999999999999972</v>
      </c>
      <c r="X17" s="979">
        <v>0.83000000000000007</v>
      </c>
      <c r="Y17" s="977">
        <v>5</v>
      </c>
    </row>
    <row r="18" spans="1:25" ht="14.4" customHeight="1" x14ac:dyDescent="0.3">
      <c r="A18" s="948" t="s">
        <v>6198</v>
      </c>
      <c r="B18" s="943">
        <v>5</v>
      </c>
      <c r="C18" s="944">
        <v>20.64</v>
      </c>
      <c r="D18" s="933">
        <v>10.4</v>
      </c>
      <c r="E18" s="945">
        <v>11</v>
      </c>
      <c r="F18" s="946">
        <v>46.12</v>
      </c>
      <c r="G18" s="927">
        <v>11.8</v>
      </c>
      <c r="H18" s="938">
        <v>18</v>
      </c>
      <c r="I18" s="937">
        <v>74.849999999999994</v>
      </c>
      <c r="J18" s="922">
        <v>10.3</v>
      </c>
      <c r="K18" s="939">
        <v>4.13</v>
      </c>
      <c r="L18" s="938">
        <v>4</v>
      </c>
      <c r="M18" s="938">
        <v>36</v>
      </c>
      <c r="N18" s="940">
        <v>12</v>
      </c>
      <c r="O18" s="938" t="s">
        <v>6173</v>
      </c>
      <c r="P18" s="941" t="s">
        <v>6199</v>
      </c>
      <c r="Q18" s="942">
        <f t="shared" si="0"/>
        <v>13</v>
      </c>
      <c r="R18" s="975">
        <f t="shared" si="0"/>
        <v>54.209999999999994</v>
      </c>
      <c r="S18" s="942">
        <f t="shared" si="1"/>
        <v>7</v>
      </c>
      <c r="T18" s="975">
        <f t="shared" si="2"/>
        <v>28.729999999999997</v>
      </c>
      <c r="U18" s="982">
        <v>216</v>
      </c>
      <c r="V18" s="943">
        <v>185.4</v>
      </c>
      <c r="W18" s="943">
        <v>-30.599999999999994</v>
      </c>
      <c r="X18" s="980">
        <v>0.85833333333333339</v>
      </c>
      <c r="Y18" s="978">
        <v>12</v>
      </c>
    </row>
    <row r="19" spans="1:25" ht="14.4" customHeight="1" x14ac:dyDescent="0.3">
      <c r="A19" s="948" t="s">
        <v>6200</v>
      </c>
      <c r="B19" s="943">
        <v>11</v>
      </c>
      <c r="C19" s="944">
        <v>62.42</v>
      </c>
      <c r="D19" s="933">
        <v>13.7</v>
      </c>
      <c r="E19" s="945">
        <v>6</v>
      </c>
      <c r="F19" s="946">
        <v>32.869999999999997</v>
      </c>
      <c r="G19" s="927">
        <v>13.8</v>
      </c>
      <c r="H19" s="938">
        <v>8</v>
      </c>
      <c r="I19" s="937">
        <v>43.61</v>
      </c>
      <c r="J19" s="922">
        <v>10.4</v>
      </c>
      <c r="K19" s="939">
        <v>5.45</v>
      </c>
      <c r="L19" s="938">
        <v>5</v>
      </c>
      <c r="M19" s="938">
        <v>48</v>
      </c>
      <c r="N19" s="940">
        <v>16</v>
      </c>
      <c r="O19" s="938" t="s">
        <v>6173</v>
      </c>
      <c r="P19" s="941" t="s">
        <v>6201</v>
      </c>
      <c r="Q19" s="942">
        <f t="shared" si="0"/>
        <v>-3</v>
      </c>
      <c r="R19" s="975">
        <f t="shared" si="0"/>
        <v>-18.810000000000002</v>
      </c>
      <c r="S19" s="942">
        <f t="shared" si="1"/>
        <v>2</v>
      </c>
      <c r="T19" s="975">
        <f t="shared" si="2"/>
        <v>10.740000000000002</v>
      </c>
      <c r="U19" s="982">
        <v>128</v>
      </c>
      <c r="V19" s="943">
        <v>83.2</v>
      </c>
      <c r="W19" s="943">
        <v>-44.8</v>
      </c>
      <c r="X19" s="980">
        <v>0.65</v>
      </c>
      <c r="Y19" s="978"/>
    </row>
    <row r="20" spans="1:25" ht="14.4" customHeight="1" x14ac:dyDescent="0.3">
      <c r="A20" s="947" t="s">
        <v>6202</v>
      </c>
      <c r="B20" s="930">
        <v>2</v>
      </c>
      <c r="C20" s="931">
        <v>5.76</v>
      </c>
      <c r="D20" s="932">
        <v>4.5</v>
      </c>
      <c r="E20" s="928"/>
      <c r="F20" s="914"/>
      <c r="G20" s="915"/>
      <c r="H20" s="924">
        <v>2</v>
      </c>
      <c r="I20" s="925">
        <v>5.76</v>
      </c>
      <c r="J20" s="926">
        <v>8</v>
      </c>
      <c r="K20" s="917">
        <v>2.88</v>
      </c>
      <c r="L20" s="916">
        <v>3</v>
      </c>
      <c r="M20" s="916">
        <v>27</v>
      </c>
      <c r="N20" s="918">
        <v>9</v>
      </c>
      <c r="O20" s="916" t="s">
        <v>6173</v>
      </c>
      <c r="P20" s="929" t="s">
        <v>6203</v>
      </c>
      <c r="Q20" s="919">
        <f t="shared" si="0"/>
        <v>0</v>
      </c>
      <c r="R20" s="974">
        <f t="shared" si="0"/>
        <v>0</v>
      </c>
      <c r="S20" s="919">
        <f t="shared" si="1"/>
        <v>2</v>
      </c>
      <c r="T20" s="974">
        <f t="shared" si="2"/>
        <v>5.76</v>
      </c>
      <c r="U20" s="981">
        <v>18</v>
      </c>
      <c r="V20" s="930">
        <v>16</v>
      </c>
      <c r="W20" s="930">
        <v>-2</v>
      </c>
      <c r="X20" s="979">
        <v>0.88888888888888884</v>
      </c>
      <c r="Y20" s="977">
        <v>1</v>
      </c>
    </row>
    <row r="21" spans="1:25" ht="14.4" customHeight="1" x14ac:dyDescent="0.3">
      <c r="A21" s="948" t="s">
        <v>6204</v>
      </c>
      <c r="B21" s="943"/>
      <c r="C21" s="944"/>
      <c r="D21" s="933"/>
      <c r="E21" s="936">
        <v>1</v>
      </c>
      <c r="F21" s="937">
        <v>2.96</v>
      </c>
      <c r="G21" s="922">
        <v>14</v>
      </c>
      <c r="H21" s="945">
        <v>1</v>
      </c>
      <c r="I21" s="946">
        <v>2.96</v>
      </c>
      <c r="J21" s="927">
        <v>7</v>
      </c>
      <c r="K21" s="939">
        <v>2.96</v>
      </c>
      <c r="L21" s="938">
        <v>4</v>
      </c>
      <c r="M21" s="938">
        <v>39</v>
      </c>
      <c r="N21" s="940">
        <v>13</v>
      </c>
      <c r="O21" s="938" t="s">
        <v>6173</v>
      </c>
      <c r="P21" s="941" t="s">
        <v>6205</v>
      </c>
      <c r="Q21" s="942">
        <f t="shared" si="0"/>
        <v>1</v>
      </c>
      <c r="R21" s="975">
        <f t="shared" si="0"/>
        <v>2.96</v>
      </c>
      <c r="S21" s="942">
        <f t="shared" si="1"/>
        <v>0</v>
      </c>
      <c r="T21" s="975">
        <f t="shared" si="2"/>
        <v>0</v>
      </c>
      <c r="U21" s="982">
        <v>13</v>
      </c>
      <c r="V21" s="943">
        <v>7</v>
      </c>
      <c r="W21" s="943">
        <v>-6</v>
      </c>
      <c r="X21" s="980">
        <v>0.53846153846153844</v>
      </c>
      <c r="Y21" s="978"/>
    </row>
    <row r="22" spans="1:25" ht="14.4" customHeight="1" x14ac:dyDescent="0.3">
      <c r="A22" s="947" t="s">
        <v>6206</v>
      </c>
      <c r="B22" s="930">
        <v>3</v>
      </c>
      <c r="C22" s="931">
        <v>2.52</v>
      </c>
      <c r="D22" s="932">
        <v>4.7</v>
      </c>
      <c r="E22" s="924">
        <v>4</v>
      </c>
      <c r="F22" s="925">
        <v>3.37</v>
      </c>
      <c r="G22" s="926">
        <v>5.5</v>
      </c>
      <c r="H22" s="916">
        <v>4</v>
      </c>
      <c r="I22" s="914">
        <v>3.37</v>
      </c>
      <c r="J22" s="915">
        <v>5</v>
      </c>
      <c r="K22" s="917">
        <v>0.84</v>
      </c>
      <c r="L22" s="916">
        <v>2</v>
      </c>
      <c r="M22" s="916">
        <v>18</v>
      </c>
      <c r="N22" s="918">
        <v>6</v>
      </c>
      <c r="O22" s="916" t="s">
        <v>6173</v>
      </c>
      <c r="P22" s="929" t="s">
        <v>6207</v>
      </c>
      <c r="Q22" s="919">
        <f t="shared" si="0"/>
        <v>1</v>
      </c>
      <c r="R22" s="974">
        <f t="shared" si="0"/>
        <v>0.85000000000000009</v>
      </c>
      <c r="S22" s="919">
        <f t="shared" si="1"/>
        <v>0</v>
      </c>
      <c r="T22" s="974">
        <f t="shared" si="2"/>
        <v>0</v>
      </c>
      <c r="U22" s="981">
        <v>24</v>
      </c>
      <c r="V22" s="930">
        <v>20</v>
      </c>
      <c r="W22" s="930">
        <v>-4</v>
      </c>
      <c r="X22" s="979">
        <v>0.83333333333333337</v>
      </c>
      <c r="Y22" s="977">
        <v>1</v>
      </c>
    </row>
    <row r="23" spans="1:25" ht="14.4" customHeight="1" x14ac:dyDescent="0.3">
      <c r="A23" s="948" t="s">
        <v>6208</v>
      </c>
      <c r="B23" s="943"/>
      <c r="C23" s="944"/>
      <c r="D23" s="933"/>
      <c r="E23" s="945">
        <v>1</v>
      </c>
      <c r="F23" s="946">
        <v>2.41</v>
      </c>
      <c r="G23" s="927">
        <v>11</v>
      </c>
      <c r="H23" s="938"/>
      <c r="I23" s="937"/>
      <c r="J23" s="922"/>
      <c r="K23" s="939">
        <v>2.41</v>
      </c>
      <c r="L23" s="938">
        <v>5</v>
      </c>
      <c r="M23" s="938">
        <v>48</v>
      </c>
      <c r="N23" s="940">
        <v>16</v>
      </c>
      <c r="O23" s="938" t="s">
        <v>6173</v>
      </c>
      <c r="P23" s="941" t="s">
        <v>6209</v>
      </c>
      <c r="Q23" s="942">
        <f t="shared" si="0"/>
        <v>0</v>
      </c>
      <c r="R23" s="975">
        <f t="shared" si="0"/>
        <v>0</v>
      </c>
      <c r="S23" s="942">
        <f t="shared" si="1"/>
        <v>-1</v>
      </c>
      <c r="T23" s="975">
        <f t="shared" si="2"/>
        <v>-2.41</v>
      </c>
      <c r="U23" s="982" t="s">
        <v>576</v>
      </c>
      <c r="V23" s="943" t="s">
        <v>576</v>
      </c>
      <c r="W23" s="943" t="s">
        <v>576</v>
      </c>
      <c r="X23" s="980" t="s">
        <v>576</v>
      </c>
      <c r="Y23" s="978"/>
    </row>
    <row r="24" spans="1:25" ht="14.4" customHeight="1" x14ac:dyDescent="0.3">
      <c r="A24" s="947" t="s">
        <v>6210</v>
      </c>
      <c r="B24" s="930"/>
      <c r="C24" s="931"/>
      <c r="D24" s="932"/>
      <c r="E24" s="928">
        <v>1</v>
      </c>
      <c r="F24" s="914">
        <v>0.49</v>
      </c>
      <c r="G24" s="915">
        <v>2</v>
      </c>
      <c r="H24" s="924">
        <v>1</v>
      </c>
      <c r="I24" s="925">
        <v>0.49</v>
      </c>
      <c r="J24" s="926">
        <v>2</v>
      </c>
      <c r="K24" s="917">
        <v>0.49</v>
      </c>
      <c r="L24" s="916">
        <v>2</v>
      </c>
      <c r="M24" s="916">
        <v>18</v>
      </c>
      <c r="N24" s="918">
        <v>6</v>
      </c>
      <c r="O24" s="916" t="s">
        <v>6173</v>
      </c>
      <c r="P24" s="929" t="s">
        <v>6211</v>
      </c>
      <c r="Q24" s="919">
        <f t="shared" si="0"/>
        <v>1</v>
      </c>
      <c r="R24" s="974">
        <f t="shared" si="0"/>
        <v>0.49</v>
      </c>
      <c r="S24" s="919">
        <f t="shared" si="1"/>
        <v>0</v>
      </c>
      <c r="T24" s="974">
        <f t="shared" si="2"/>
        <v>0</v>
      </c>
      <c r="U24" s="981">
        <v>6</v>
      </c>
      <c r="V24" s="930">
        <v>2</v>
      </c>
      <c r="W24" s="930">
        <v>-4</v>
      </c>
      <c r="X24" s="979">
        <v>0.33333333333333331</v>
      </c>
      <c r="Y24" s="977"/>
    </row>
    <row r="25" spans="1:25" ht="14.4" customHeight="1" x14ac:dyDescent="0.3">
      <c r="A25" s="947" t="s">
        <v>6212</v>
      </c>
      <c r="B25" s="911">
        <v>1</v>
      </c>
      <c r="C25" s="912">
        <v>0.73</v>
      </c>
      <c r="D25" s="913">
        <v>4</v>
      </c>
      <c r="E25" s="928"/>
      <c r="F25" s="914"/>
      <c r="G25" s="915"/>
      <c r="H25" s="916"/>
      <c r="I25" s="914"/>
      <c r="J25" s="915"/>
      <c r="K25" s="917">
        <v>0.73</v>
      </c>
      <c r="L25" s="916">
        <v>3</v>
      </c>
      <c r="M25" s="916">
        <v>30</v>
      </c>
      <c r="N25" s="918">
        <v>10</v>
      </c>
      <c r="O25" s="916" t="s">
        <v>6173</v>
      </c>
      <c r="P25" s="929" t="s">
        <v>6213</v>
      </c>
      <c r="Q25" s="919">
        <f t="shared" si="0"/>
        <v>-1</v>
      </c>
      <c r="R25" s="974">
        <f t="shared" si="0"/>
        <v>-0.73</v>
      </c>
      <c r="S25" s="919">
        <f t="shared" si="1"/>
        <v>0</v>
      </c>
      <c r="T25" s="974">
        <f t="shared" si="2"/>
        <v>0</v>
      </c>
      <c r="U25" s="981" t="s">
        <v>576</v>
      </c>
      <c r="V25" s="930" t="s">
        <v>576</v>
      </c>
      <c r="W25" s="930" t="s">
        <v>576</v>
      </c>
      <c r="X25" s="979" t="s">
        <v>576</v>
      </c>
      <c r="Y25" s="977"/>
    </row>
    <row r="26" spans="1:25" ht="14.4" customHeight="1" x14ac:dyDescent="0.3">
      <c r="A26" s="947" t="s">
        <v>6214</v>
      </c>
      <c r="B26" s="930">
        <v>1</v>
      </c>
      <c r="C26" s="931">
        <v>0.73</v>
      </c>
      <c r="D26" s="932">
        <v>6</v>
      </c>
      <c r="E26" s="928">
        <v>1</v>
      </c>
      <c r="F26" s="914">
        <v>0.73</v>
      </c>
      <c r="G26" s="915">
        <v>4</v>
      </c>
      <c r="H26" s="924">
        <v>2</v>
      </c>
      <c r="I26" s="925">
        <v>1.1100000000000001</v>
      </c>
      <c r="J26" s="926">
        <v>3.5</v>
      </c>
      <c r="K26" s="917">
        <v>0.73</v>
      </c>
      <c r="L26" s="916">
        <v>2</v>
      </c>
      <c r="M26" s="916">
        <v>21</v>
      </c>
      <c r="N26" s="918">
        <v>7</v>
      </c>
      <c r="O26" s="916" t="s">
        <v>6173</v>
      </c>
      <c r="P26" s="929" t="s">
        <v>6215</v>
      </c>
      <c r="Q26" s="919">
        <f t="shared" si="0"/>
        <v>1</v>
      </c>
      <c r="R26" s="974">
        <f t="shared" si="0"/>
        <v>0.38000000000000012</v>
      </c>
      <c r="S26" s="919">
        <f t="shared" si="1"/>
        <v>1</v>
      </c>
      <c r="T26" s="974">
        <f t="shared" si="2"/>
        <v>0.38000000000000012</v>
      </c>
      <c r="U26" s="981">
        <v>14</v>
      </c>
      <c r="V26" s="930">
        <v>7</v>
      </c>
      <c r="W26" s="930">
        <v>-7</v>
      </c>
      <c r="X26" s="979">
        <v>0.5</v>
      </c>
      <c r="Y26" s="977"/>
    </row>
    <row r="27" spans="1:25" ht="14.4" customHeight="1" x14ac:dyDescent="0.3">
      <c r="A27" s="948" t="s">
        <v>6216</v>
      </c>
      <c r="B27" s="943"/>
      <c r="C27" s="944"/>
      <c r="D27" s="933"/>
      <c r="E27" s="936"/>
      <c r="F27" s="937"/>
      <c r="G27" s="922"/>
      <c r="H27" s="945">
        <v>2</v>
      </c>
      <c r="I27" s="946">
        <v>2.2799999999999998</v>
      </c>
      <c r="J27" s="927">
        <v>4</v>
      </c>
      <c r="K27" s="939">
        <v>1.3</v>
      </c>
      <c r="L27" s="938">
        <v>4</v>
      </c>
      <c r="M27" s="938">
        <v>33</v>
      </c>
      <c r="N27" s="940">
        <v>11</v>
      </c>
      <c r="O27" s="938" t="s">
        <v>6173</v>
      </c>
      <c r="P27" s="941" t="s">
        <v>6217</v>
      </c>
      <c r="Q27" s="942">
        <f t="shared" si="0"/>
        <v>2</v>
      </c>
      <c r="R27" s="975">
        <f t="shared" si="0"/>
        <v>2.2799999999999998</v>
      </c>
      <c r="S27" s="942">
        <f t="shared" si="1"/>
        <v>2</v>
      </c>
      <c r="T27" s="975">
        <f t="shared" si="2"/>
        <v>2.2799999999999998</v>
      </c>
      <c r="U27" s="982">
        <v>22</v>
      </c>
      <c r="V27" s="943">
        <v>8</v>
      </c>
      <c r="W27" s="943">
        <v>-14</v>
      </c>
      <c r="X27" s="980">
        <v>0.36363636363636365</v>
      </c>
      <c r="Y27" s="978"/>
    </row>
    <row r="28" spans="1:25" ht="14.4" customHeight="1" x14ac:dyDescent="0.3">
      <c r="A28" s="947" t="s">
        <v>6218</v>
      </c>
      <c r="B28" s="911">
        <v>4</v>
      </c>
      <c r="C28" s="912">
        <v>1.67</v>
      </c>
      <c r="D28" s="913">
        <v>3.5</v>
      </c>
      <c r="E28" s="928">
        <v>1</v>
      </c>
      <c r="F28" s="914">
        <v>0.42</v>
      </c>
      <c r="G28" s="915">
        <v>3</v>
      </c>
      <c r="H28" s="916">
        <v>2</v>
      </c>
      <c r="I28" s="914">
        <v>0.84</v>
      </c>
      <c r="J28" s="915">
        <v>4.5</v>
      </c>
      <c r="K28" s="917">
        <v>0.42</v>
      </c>
      <c r="L28" s="916">
        <v>2</v>
      </c>
      <c r="M28" s="916">
        <v>15</v>
      </c>
      <c r="N28" s="918">
        <v>5</v>
      </c>
      <c r="O28" s="916" t="s">
        <v>6173</v>
      </c>
      <c r="P28" s="929" t="s">
        <v>6219</v>
      </c>
      <c r="Q28" s="919">
        <f t="shared" si="0"/>
        <v>-2</v>
      </c>
      <c r="R28" s="974">
        <f t="shared" si="0"/>
        <v>-0.83</v>
      </c>
      <c r="S28" s="919">
        <f t="shared" si="1"/>
        <v>1</v>
      </c>
      <c r="T28" s="974">
        <f t="shared" si="2"/>
        <v>0.42</v>
      </c>
      <c r="U28" s="981">
        <v>10</v>
      </c>
      <c r="V28" s="930">
        <v>9</v>
      </c>
      <c r="W28" s="930">
        <v>-1</v>
      </c>
      <c r="X28" s="979">
        <v>0.9</v>
      </c>
      <c r="Y28" s="977">
        <v>2</v>
      </c>
    </row>
    <row r="29" spans="1:25" ht="14.4" customHeight="1" x14ac:dyDescent="0.3">
      <c r="A29" s="948" t="s">
        <v>6220</v>
      </c>
      <c r="B29" s="934">
        <v>1</v>
      </c>
      <c r="C29" s="935">
        <v>0.56000000000000005</v>
      </c>
      <c r="D29" s="921">
        <v>5</v>
      </c>
      <c r="E29" s="936"/>
      <c r="F29" s="937"/>
      <c r="G29" s="922"/>
      <c r="H29" s="938">
        <v>1</v>
      </c>
      <c r="I29" s="937">
        <v>0.28999999999999998</v>
      </c>
      <c r="J29" s="922">
        <v>1</v>
      </c>
      <c r="K29" s="939">
        <v>0.56000000000000005</v>
      </c>
      <c r="L29" s="938">
        <v>2</v>
      </c>
      <c r="M29" s="938">
        <v>21</v>
      </c>
      <c r="N29" s="940">
        <v>7</v>
      </c>
      <c r="O29" s="938" t="s">
        <v>6173</v>
      </c>
      <c r="P29" s="941" t="s">
        <v>6221</v>
      </c>
      <c r="Q29" s="942">
        <f t="shared" si="0"/>
        <v>0</v>
      </c>
      <c r="R29" s="975">
        <f t="shared" si="0"/>
        <v>-0.27000000000000007</v>
      </c>
      <c r="S29" s="942">
        <f t="shared" si="1"/>
        <v>1</v>
      </c>
      <c r="T29" s="975">
        <f t="shared" si="2"/>
        <v>0.28999999999999998</v>
      </c>
      <c r="U29" s="982">
        <v>7</v>
      </c>
      <c r="V29" s="943">
        <v>1</v>
      </c>
      <c r="W29" s="943">
        <v>-6</v>
      </c>
      <c r="X29" s="980">
        <v>0.14285714285714285</v>
      </c>
      <c r="Y29" s="978"/>
    </row>
    <row r="30" spans="1:25" ht="14.4" customHeight="1" x14ac:dyDescent="0.3">
      <c r="A30" s="947" t="s">
        <v>6222</v>
      </c>
      <c r="B30" s="911">
        <v>1</v>
      </c>
      <c r="C30" s="912">
        <v>16.41</v>
      </c>
      <c r="D30" s="913">
        <v>67</v>
      </c>
      <c r="E30" s="928"/>
      <c r="F30" s="914"/>
      <c r="G30" s="915"/>
      <c r="H30" s="916"/>
      <c r="I30" s="914"/>
      <c r="J30" s="915"/>
      <c r="K30" s="917">
        <v>9.31</v>
      </c>
      <c r="L30" s="916">
        <v>5</v>
      </c>
      <c r="M30" s="916">
        <v>48</v>
      </c>
      <c r="N30" s="918">
        <v>16</v>
      </c>
      <c r="O30" s="916" t="s">
        <v>6173</v>
      </c>
      <c r="P30" s="929" t="s">
        <v>6223</v>
      </c>
      <c r="Q30" s="919">
        <f t="shared" si="0"/>
        <v>-1</v>
      </c>
      <c r="R30" s="974">
        <f t="shared" si="0"/>
        <v>-16.41</v>
      </c>
      <c r="S30" s="919">
        <f t="shared" si="1"/>
        <v>0</v>
      </c>
      <c r="T30" s="974">
        <f t="shared" si="2"/>
        <v>0</v>
      </c>
      <c r="U30" s="981" t="s">
        <v>576</v>
      </c>
      <c r="V30" s="930" t="s">
        <v>576</v>
      </c>
      <c r="W30" s="930" t="s">
        <v>576</v>
      </c>
      <c r="X30" s="979" t="s">
        <v>576</v>
      </c>
      <c r="Y30" s="977"/>
    </row>
    <row r="31" spans="1:25" ht="14.4" customHeight="1" x14ac:dyDescent="0.3">
      <c r="A31" s="947" t="s">
        <v>6224</v>
      </c>
      <c r="B31" s="911">
        <v>1</v>
      </c>
      <c r="C31" s="912">
        <v>2.12</v>
      </c>
      <c r="D31" s="913">
        <v>4</v>
      </c>
      <c r="E31" s="928"/>
      <c r="F31" s="914"/>
      <c r="G31" s="915"/>
      <c r="H31" s="916"/>
      <c r="I31" s="914"/>
      <c r="J31" s="915"/>
      <c r="K31" s="917">
        <v>2.12</v>
      </c>
      <c r="L31" s="916">
        <v>3</v>
      </c>
      <c r="M31" s="916">
        <v>24</v>
      </c>
      <c r="N31" s="918">
        <v>8</v>
      </c>
      <c r="O31" s="916" t="s">
        <v>6173</v>
      </c>
      <c r="P31" s="929" t="s">
        <v>6225</v>
      </c>
      <c r="Q31" s="919">
        <f t="shared" si="0"/>
        <v>-1</v>
      </c>
      <c r="R31" s="974">
        <f t="shared" si="0"/>
        <v>-2.12</v>
      </c>
      <c r="S31" s="919">
        <f t="shared" si="1"/>
        <v>0</v>
      </c>
      <c r="T31" s="974">
        <f t="shared" si="2"/>
        <v>0</v>
      </c>
      <c r="U31" s="981" t="s">
        <v>576</v>
      </c>
      <c r="V31" s="930" t="s">
        <v>576</v>
      </c>
      <c r="W31" s="930" t="s">
        <v>576</v>
      </c>
      <c r="X31" s="979" t="s">
        <v>576</v>
      </c>
      <c r="Y31" s="977"/>
    </row>
    <row r="32" spans="1:25" ht="14.4" customHeight="1" x14ac:dyDescent="0.3">
      <c r="A32" s="947" t="s">
        <v>6226</v>
      </c>
      <c r="B32" s="930"/>
      <c r="C32" s="931"/>
      <c r="D32" s="932"/>
      <c r="E32" s="924">
        <v>2</v>
      </c>
      <c r="F32" s="925">
        <v>1.43</v>
      </c>
      <c r="G32" s="926">
        <v>4</v>
      </c>
      <c r="H32" s="916">
        <v>1</v>
      </c>
      <c r="I32" s="914">
        <v>0.85</v>
      </c>
      <c r="J32" s="915">
        <v>3</v>
      </c>
      <c r="K32" s="917">
        <v>0.85</v>
      </c>
      <c r="L32" s="916">
        <v>3</v>
      </c>
      <c r="M32" s="916">
        <v>27</v>
      </c>
      <c r="N32" s="918">
        <v>9</v>
      </c>
      <c r="O32" s="916" t="s">
        <v>6173</v>
      </c>
      <c r="P32" s="929" t="s">
        <v>6227</v>
      </c>
      <c r="Q32" s="919">
        <f t="shared" si="0"/>
        <v>1</v>
      </c>
      <c r="R32" s="974">
        <f t="shared" si="0"/>
        <v>0.85</v>
      </c>
      <c r="S32" s="919">
        <f t="shared" si="1"/>
        <v>-1</v>
      </c>
      <c r="T32" s="974">
        <f t="shared" si="2"/>
        <v>-0.57999999999999996</v>
      </c>
      <c r="U32" s="981">
        <v>9</v>
      </c>
      <c r="V32" s="930">
        <v>3</v>
      </c>
      <c r="W32" s="930">
        <v>-6</v>
      </c>
      <c r="X32" s="979">
        <v>0.33333333333333331</v>
      </c>
      <c r="Y32" s="977"/>
    </row>
    <row r="33" spans="1:25" ht="14.4" customHeight="1" x14ac:dyDescent="0.3">
      <c r="A33" s="948" t="s">
        <v>6228</v>
      </c>
      <c r="B33" s="943">
        <v>1</v>
      </c>
      <c r="C33" s="944">
        <v>1.49</v>
      </c>
      <c r="D33" s="933">
        <v>16</v>
      </c>
      <c r="E33" s="945"/>
      <c r="F33" s="946"/>
      <c r="G33" s="927"/>
      <c r="H33" s="938"/>
      <c r="I33" s="937"/>
      <c r="J33" s="922"/>
      <c r="K33" s="939">
        <v>1.24</v>
      </c>
      <c r="L33" s="938">
        <v>5</v>
      </c>
      <c r="M33" s="938">
        <v>42</v>
      </c>
      <c r="N33" s="940">
        <v>14</v>
      </c>
      <c r="O33" s="938" t="s">
        <v>6173</v>
      </c>
      <c r="P33" s="941" t="s">
        <v>6229</v>
      </c>
      <c r="Q33" s="942">
        <f t="shared" si="0"/>
        <v>-1</v>
      </c>
      <c r="R33" s="975">
        <f t="shared" si="0"/>
        <v>-1.49</v>
      </c>
      <c r="S33" s="942">
        <f t="shared" si="1"/>
        <v>0</v>
      </c>
      <c r="T33" s="975">
        <f t="shared" si="2"/>
        <v>0</v>
      </c>
      <c r="U33" s="982" t="s">
        <v>576</v>
      </c>
      <c r="V33" s="943" t="s">
        <v>576</v>
      </c>
      <c r="W33" s="943" t="s">
        <v>576</v>
      </c>
      <c r="X33" s="980" t="s">
        <v>576</v>
      </c>
      <c r="Y33" s="978"/>
    </row>
    <row r="34" spans="1:25" ht="14.4" customHeight="1" x14ac:dyDescent="0.3">
      <c r="A34" s="947" t="s">
        <v>6230</v>
      </c>
      <c r="B34" s="930"/>
      <c r="C34" s="931"/>
      <c r="D34" s="932"/>
      <c r="E34" s="928"/>
      <c r="F34" s="914"/>
      <c r="G34" s="915"/>
      <c r="H34" s="924">
        <v>1</v>
      </c>
      <c r="I34" s="925">
        <v>0.62</v>
      </c>
      <c r="J34" s="926">
        <v>7</v>
      </c>
      <c r="K34" s="917">
        <v>0.62</v>
      </c>
      <c r="L34" s="916">
        <v>2</v>
      </c>
      <c r="M34" s="916">
        <v>21</v>
      </c>
      <c r="N34" s="918">
        <v>7</v>
      </c>
      <c r="O34" s="916" t="s">
        <v>6173</v>
      </c>
      <c r="P34" s="929" t="s">
        <v>6231</v>
      </c>
      <c r="Q34" s="919">
        <f t="shared" si="0"/>
        <v>1</v>
      </c>
      <c r="R34" s="974">
        <f t="shared" si="0"/>
        <v>0.62</v>
      </c>
      <c r="S34" s="919">
        <f t="shared" si="1"/>
        <v>1</v>
      </c>
      <c r="T34" s="974">
        <f t="shared" si="2"/>
        <v>0.62</v>
      </c>
      <c r="U34" s="981">
        <v>7</v>
      </c>
      <c r="V34" s="930">
        <v>7</v>
      </c>
      <c r="W34" s="930">
        <v>0</v>
      </c>
      <c r="X34" s="979">
        <v>1</v>
      </c>
      <c r="Y34" s="977"/>
    </row>
    <row r="35" spans="1:25" ht="14.4" customHeight="1" x14ac:dyDescent="0.3">
      <c r="A35" s="947" t="s">
        <v>6232</v>
      </c>
      <c r="B35" s="930"/>
      <c r="C35" s="931"/>
      <c r="D35" s="932"/>
      <c r="E35" s="924">
        <v>1</v>
      </c>
      <c r="F35" s="925">
        <v>0.32</v>
      </c>
      <c r="G35" s="926">
        <v>6</v>
      </c>
      <c r="H35" s="916"/>
      <c r="I35" s="914"/>
      <c r="J35" s="915"/>
      <c r="K35" s="917">
        <v>0.3</v>
      </c>
      <c r="L35" s="916">
        <v>1</v>
      </c>
      <c r="M35" s="916">
        <v>12</v>
      </c>
      <c r="N35" s="918">
        <v>4</v>
      </c>
      <c r="O35" s="916" t="s">
        <v>6173</v>
      </c>
      <c r="P35" s="929" t="s">
        <v>6233</v>
      </c>
      <c r="Q35" s="919">
        <f t="shared" si="0"/>
        <v>0</v>
      </c>
      <c r="R35" s="974">
        <f t="shared" si="0"/>
        <v>0</v>
      </c>
      <c r="S35" s="919">
        <f t="shared" si="1"/>
        <v>-1</v>
      </c>
      <c r="T35" s="974">
        <f t="shared" si="2"/>
        <v>-0.32</v>
      </c>
      <c r="U35" s="981" t="s">
        <v>576</v>
      </c>
      <c r="V35" s="930" t="s">
        <v>576</v>
      </c>
      <c r="W35" s="930" t="s">
        <v>576</v>
      </c>
      <c r="X35" s="979" t="s">
        <v>576</v>
      </c>
      <c r="Y35" s="977"/>
    </row>
    <row r="36" spans="1:25" ht="14.4" customHeight="1" x14ac:dyDescent="0.3">
      <c r="A36" s="947" t="s">
        <v>6234</v>
      </c>
      <c r="B36" s="930"/>
      <c r="C36" s="931"/>
      <c r="D36" s="932"/>
      <c r="E36" s="924">
        <v>1</v>
      </c>
      <c r="F36" s="925">
        <v>0.32</v>
      </c>
      <c r="G36" s="926">
        <v>6</v>
      </c>
      <c r="H36" s="916"/>
      <c r="I36" s="914"/>
      <c r="J36" s="915"/>
      <c r="K36" s="917">
        <v>0.32</v>
      </c>
      <c r="L36" s="916">
        <v>1</v>
      </c>
      <c r="M36" s="916">
        <v>12</v>
      </c>
      <c r="N36" s="918">
        <v>4</v>
      </c>
      <c r="O36" s="916" t="s">
        <v>6173</v>
      </c>
      <c r="P36" s="929" t="s">
        <v>6235</v>
      </c>
      <c r="Q36" s="919">
        <f t="shared" si="0"/>
        <v>0</v>
      </c>
      <c r="R36" s="974">
        <f t="shared" si="0"/>
        <v>0</v>
      </c>
      <c r="S36" s="919">
        <f t="shared" si="1"/>
        <v>-1</v>
      </c>
      <c r="T36" s="974">
        <f t="shared" si="2"/>
        <v>-0.32</v>
      </c>
      <c r="U36" s="981" t="s">
        <v>576</v>
      </c>
      <c r="V36" s="930" t="s">
        <v>576</v>
      </c>
      <c r="W36" s="930" t="s">
        <v>576</v>
      </c>
      <c r="X36" s="979" t="s">
        <v>576</v>
      </c>
      <c r="Y36" s="977"/>
    </row>
    <row r="37" spans="1:25" ht="14.4" customHeight="1" x14ac:dyDescent="0.3">
      <c r="A37" s="947" t="s">
        <v>6236</v>
      </c>
      <c r="B37" s="930">
        <v>65</v>
      </c>
      <c r="C37" s="931">
        <v>217.84</v>
      </c>
      <c r="D37" s="932">
        <v>11.2</v>
      </c>
      <c r="E37" s="928">
        <v>77</v>
      </c>
      <c r="F37" s="914">
        <v>256.39999999999998</v>
      </c>
      <c r="G37" s="915">
        <v>11.4</v>
      </c>
      <c r="H37" s="924">
        <v>73</v>
      </c>
      <c r="I37" s="925">
        <v>246.19</v>
      </c>
      <c r="J37" s="926">
        <v>10.5</v>
      </c>
      <c r="K37" s="917">
        <v>3.29</v>
      </c>
      <c r="L37" s="916">
        <v>4</v>
      </c>
      <c r="M37" s="916">
        <v>36</v>
      </c>
      <c r="N37" s="918">
        <v>12</v>
      </c>
      <c r="O37" s="916" t="s">
        <v>6173</v>
      </c>
      <c r="P37" s="929" t="s">
        <v>6237</v>
      </c>
      <c r="Q37" s="919">
        <f t="shared" si="0"/>
        <v>8</v>
      </c>
      <c r="R37" s="974">
        <f t="shared" si="0"/>
        <v>28.349999999999994</v>
      </c>
      <c r="S37" s="919">
        <f t="shared" si="1"/>
        <v>-4</v>
      </c>
      <c r="T37" s="974">
        <f t="shared" si="2"/>
        <v>-10.20999999999998</v>
      </c>
      <c r="U37" s="981">
        <v>876</v>
      </c>
      <c r="V37" s="930">
        <v>766.5</v>
      </c>
      <c r="W37" s="930">
        <v>-109.5</v>
      </c>
      <c r="X37" s="979">
        <v>0.875</v>
      </c>
      <c r="Y37" s="977">
        <v>36</v>
      </c>
    </row>
    <row r="38" spans="1:25" ht="14.4" customHeight="1" x14ac:dyDescent="0.3">
      <c r="A38" s="948" t="s">
        <v>6238</v>
      </c>
      <c r="B38" s="943">
        <v>43</v>
      </c>
      <c r="C38" s="944">
        <v>178.39</v>
      </c>
      <c r="D38" s="933">
        <v>14</v>
      </c>
      <c r="E38" s="936">
        <v>35</v>
      </c>
      <c r="F38" s="937">
        <v>145.4</v>
      </c>
      <c r="G38" s="922">
        <v>14.1</v>
      </c>
      <c r="H38" s="945">
        <v>45</v>
      </c>
      <c r="I38" s="946">
        <v>186.9</v>
      </c>
      <c r="J38" s="923">
        <v>15.5</v>
      </c>
      <c r="K38" s="939">
        <v>4.09</v>
      </c>
      <c r="L38" s="938">
        <v>5</v>
      </c>
      <c r="M38" s="938">
        <v>45</v>
      </c>
      <c r="N38" s="940">
        <v>15</v>
      </c>
      <c r="O38" s="938" t="s">
        <v>6173</v>
      </c>
      <c r="P38" s="941" t="s">
        <v>6239</v>
      </c>
      <c r="Q38" s="942">
        <f t="shared" si="0"/>
        <v>2</v>
      </c>
      <c r="R38" s="975">
        <f t="shared" si="0"/>
        <v>8.5100000000000193</v>
      </c>
      <c r="S38" s="942">
        <f t="shared" si="1"/>
        <v>10</v>
      </c>
      <c r="T38" s="975">
        <f t="shared" si="2"/>
        <v>41.5</v>
      </c>
      <c r="U38" s="982">
        <v>675</v>
      </c>
      <c r="V38" s="943">
        <v>697.5</v>
      </c>
      <c r="W38" s="943">
        <v>22.5</v>
      </c>
      <c r="X38" s="980">
        <v>1.0333333333333334</v>
      </c>
      <c r="Y38" s="978">
        <v>158</v>
      </c>
    </row>
    <row r="39" spans="1:25" ht="14.4" customHeight="1" x14ac:dyDescent="0.3">
      <c r="A39" s="948" t="s">
        <v>6240</v>
      </c>
      <c r="B39" s="943">
        <v>38</v>
      </c>
      <c r="C39" s="944">
        <v>241.29</v>
      </c>
      <c r="D39" s="933">
        <v>18.399999999999999</v>
      </c>
      <c r="E39" s="936">
        <v>32</v>
      </c>
      <c r="F39" s="937">
        <v>205.86</v>
      </c>
      <c r="G39" s="922">
        <v>19.7</v>
      </c>
      <c r="H39" s="945">
        <v>37</v>
      </c>
      <c r="I39" s="946">
        <v>233.35</v>
      </c>
      <c r="J39" s="927">
        <v>18</v>
      </c>
      <c r="K39" s="939">
        <v>6.37</v>
      </c>
      <c r="L39" s="938">
        <v>7</v>
      </c>
      <c r="M39" s="938">
        <v>60</v>
      </c>
      <c r="N39" s="940">
        <v>20</v>
      </c>
      <c r="O39" s="938" t="s">
        <v>6173</v>
      </c>
      <c r="P39" s="941" t="s">
        <v>6241</v>
      </c>
      <c r="Q39" s="942">
        <f t="shared" si="0"/>
        <v>-1</v>
      </c>
      <c r="R39" s="975">
        <f t="shared" si="0"/>
        <v>-7.9399999999999977</v>
      </c>
      <c r="S39" s="942">
        <f t="shared" si="1"/>
        <v>5</v>
      </c>
      <c r="T39" s="975">
        <f t="shared" si="2"/>
        <v>27.489999999999981</v>
      </c>
      <c r="U39" s="982">
        <v>740</v>
      </c>
      <c r="V39" s="943">
        <v>666</v>
      </c>
      <c r="W39" s="943">
        <v>-74</v>
      </c>
      <c r="X39" s="980">
        <v>0.9</v>
      </c>
      <c r="Y39" s="978">
        <v>124</v>
      </c>
    </row>
    <row r="40" spans="1:25" ht="14.4" customHeight="1" x14ac:dyDescent="0.3">
      <c r="A40" s="947" t="s">
        <v>6242</v>
      </c>
      <c r="B40" s="911">
        <v>17</v>
      </c>
      <c r="C40" s="912">
        <v>53.6</v>
      </c>
      <c r="D40" s="913">
        <v>12.5</v>
      </c>
      <c r="E40" s="928">
        <v>16</v>
      </c>
      <c r="F40" s="914">
        <v>49.48</v>
      </c>
      <c r="G40" s="915">
        <v>11.9</v>
      </c>
      <c r="H40" s="916">
        <v>14</v>
      </c>
      <c r="I40" s="914">
        <v>42.72</v>
      </c>
      <c r="J40" s="915">
        <v>10.3</v>
      </c>
      <c r="K40" s="917">
        <v>3.01</v>
      </c>
      <c r="L40" s="916">
        <v>4</v>
      </c>
      <c r="M40" s="916">
        <v>33</v>
      </c>
      <c r="N40" s="918">
        <v>11</v>
      </c>
      <c r="O40" s="916" t="s">
        <v>6173</v>
      </c>
      <c r="P40" s="929" t="s">
        <v>6243</v>
      </c>
      <c r="Q40" s="919">
        <f t="shared" si="0"/>
        <v>-3</v>
      </c>
      <c r="R40" s="974">
        <f t="shared" si="0"/>
        <v>-10.880000000000003</v>
      </c>
      <c r="S40" s="919">
        <f t="shared" si="1"/>
        <v>-2</v>
      </c>
      <c r="T40" s="974">
        <f t="shared" si="2"/>
        <v>-6.759999999999998</v>
      </c>
      <c r="U40" s="981">
        <v>154</v>
      </c>
      <c r="V40" s="930">
        <v>144.20000000000002</v>
      </c>
      <c r="W40" s="930">
        <v>-9.7999999999999829</v>
      </c>
      <c r="X40" s="979">
        <v>0.93636363636363651</v>
      </c>
      <c r="Y40" s="977">
        <v>22</v>
      </c>
    </row>
    <row r="41" spans="1:25" ht="14.4" customHeight="1" x14ac:dyDescent="0.3">
      <c r="A41" s="948" t="s">
        <v>6244</v>
      </c>
      <c r="B41" s="934">
        <v>11</v>
      </c>
      <c r="C41" s="935">
        <v>52.31</v>
      </c>
      <c r="D41" s="921">
        <v>13.2</v>
      </c>
      <c r="E41" s="936">
        <v>7</v>
      </c>
      <c r="F41" s="937">
        <v>33.36</v>
      </c>
      <c r="G41" s="922">
        <v>14</v>
      </c>
      <c r="H41" s="938">
        <v>6</v>
      </c>
      <c r="I41" s="937">
        <v>29.65</v>
      </c>
      <c r="J41" s="923">
        <v>18</v>
      </c>
      <c r="K41" s="939">
        <v>4.6500000000000004</v>
      </c>
      <c r="L41" s="938">
        <v>5</v>
      </c>
      <c r="M41" s="938">
        <v>45</v>
      </c>
      <c r="N41" s="940">
        <v>15</v>
      </c>
      <c r="O41" s="938" t="s">
        <v>6173</v>
      </c>
      <c r="P41" s="941" t="s">
        <v>6245</v>
      </c>
      <c r="Q41" s="942">
        <f t="shared" si="0"/>
        <v>-5</v>
      </c>
      <c r="R41" s="975">
        <f t="shared" si="0"/>
        <v>-22.660000000000004</v>
      </c>
      <c r="S41" s="942">
        <f t="shared" si="1"/>
        <v>-1</v>
      </c>
      <c r="T41" s="975">
        <f t="shared" si="2"/>
        <v>-3.7100000000000009</v>
      </c>
      <c r="U41" s="982">
        <v>90</v>
      </c>
      <c r="V41" s="943">
        <v>108</v>
      </c>
      <c r="W41" s="943">
        <v>18</v>
      </c>
      <c r="X41" s="980">
        <v>1.2</v>
      </c>
      <c r="Y41" s="978">
        <v>27</v>
      </c>
    </row>
    <row r="42" spans="1:25" ht="14.4" customHeight="1" x14ac:dyDescent="0.3">
      <c r="A42" s="948" t="s">
        <v>6246</v>
      </c>
      <c r="B42" s="934">
        <v>8</v>
      </c>
      <c r="C42" s="935">
        <v>42.39</v>
      </c>
      <c r="D42" s="921">
        <v>19.399999999999999</v>
      </c>
      <c r="E42" s="936">
        <v>5</v>
      </c>
      <c r="F42" s="937">
        <v>27.33</v>
      </c>
      <c r="G42" s="922">
        <v>17.8</v>
      </c>
      <c r="H42" s="938">
        <v>9</v>
      </c>
      <c r="I42" s="937">
        <v>48.5</v>
      </c>
      <c r="J42" s="923">
        <v>22.9</v>
      </c>
      <c r="K42" s="939">
        <v>5.3</v>
      </c>
      <c r="L42" s="938">
        <v>5</v>
      </c>
      <c r="M42" s="938">
        <v>45</v>
      </c>
      <c r="N42" s="940">
        <v>15</v>
      </c>
      <c r="O42" s="938" t="s">
        <v>6173</v>
      </c>
      <c r="P42" s="941" t="s">
        <v>6247</v>
      </c>
      <c r="Q42" s="942">
        <f t="shared" si="0"/>
        <v>1</v>
      </c>
      <c r="R42" s="975">
        <f t="shared" si="0"/>
        <v>6.1099999999999994</v>
      </c>
      <c r="S42" s="942">
        <f t="shared" si="1"/>
        <v>4</v>
      </c>
      <c r="T42" s="975">
        <f t="shared" si="2"/>
        <v>21.17</v>
      </c>
      <c r="U42" s="982">
        <v>135</v>
      </c>
      <c r="V42" s="943">
        <v>206.1</v>
      </c>
      <c r="W42" s="943">
        <v>71.099999999999994</v>
      </c>
      <c r="X42" s="980">
        <v>1.5266666666666666</v>
      </c>
      <c r="Y42" s="978">
        <v>81</v>
      </c>
    </row>
    <row r="43" spans="1:25" ht="14.4" customHeight="1" x14ac:dyDescent="0.3">
      <c r="A43" s="947" t="s">
        <v>6248</v>
      </c>
      <c r="B43" s="930">
        <v>19</v>
      </c>
      <c r="C43" s="931">
        <v>31.34</v>
      </c>
      <c r="D43" s="932">
        <v>7.7</v>
      </c>
      <c r="E43" s="928">
        <v>16</v>
      </c>
      <c r="F43" s="914">
        <v>26.42</v>
      </c>
      <c r="G43" s="915">
        <v>7.8</v>
      </c>
      <c r="H43" s="924">
        <v>33</v>
      </c>
      <c r="I43" s="925">
        <v>54.73</v>
      </c>
      <c r="J43" s="926">
        <v>8</v>
      </c>
      <c r="K43" s="917">
        <v>1.64</v>
      </c>
      <c r="L43" s="916">
        <v>3</v>
      </c>
      <c r="M43" s="916">
        <v>27</v>
      </c>
      <c r="N43" s="918">
        <v>9</v>
      </c>
      <c r="O43" s="916" t="s">
        <v>6173</v>
      </c>
      <c r="P43" s="929" t="s">
        <v>6249</v>
      </c>
      <c r="Q43" s="919">
        <f t="shared" si="0"/>
        <v>14</v>
      </c>
      <c r="R43" s="974">
        <f t="shared" si="0"/>
        <v>23.389999999999997</v>
      </c>
      <c r="S43" s="919">
        <f t="shared" si="1"/>
        <v>17</v>
      </c>
      <c r="T43" s="974">
        <f t="shared" si="2"/>
        <v>28.309999999999995</v>
      </c>
      <c r="U43" s="981">
        <v>297</v>
      </c>
      <c r="V43" s="930">
        <v>264</v>
      </c>
      <c r="W43" s="930">
        <v>-33</v>
      </c>
      <c r="X43" s="979">
        <v>0.88888888888888884</v>
      </c>
      <c r="Y43" s="977">
        <v>20</v>
      </c>
    </row>
    <row r="44" spans="1:25" ht="14.4" customHeight="1" x14ac:dyDescent="0.3">
      <c r="A44" s="948" t="s">
        <v>6250</v>
      </c>
      <c r="B44" s="943">
        <v>7</v>
      </c>
      <c r="C44" s="944">
        <v>18.38</v>
      </c>
      <c r="D44" s="933">
        <v>10.4</v>
      </c>
      <c r="E44" s="936">
        <v>9</v>
      </c>
      <c r="F44" s="937">
        <v>23.56</v>
      </c>
      <c r="G44" s="922">
        <v>17.399999999999999</v>
      </c>
      <c r="H44" s="945">
        <v>8</v>
      </c>
      <c r="I44" s="946">
        <v>22.66</v>
      </c>
      <c r="J44" s="927">
        <v>11.4</v>
      </c>
      <c r="K44" s="939">
        <v>2.5499999999999998</v>
      </c>
      <c r="L44" s="938">
        <v>4</v>
      </c>
      <c r="M44" s="938">
        <v>36</v>
      </c>
      <c r="N44" s="940">
        <v>12</v>
      </c>
      <c r="O44" s="938" t="s">
        <v>6173</v>
      </c>
      <c r="P44" s="941" t="s">
        <v>6251</v>
      </c>
      <c r="Q44" s="942">
        <f t="shared" si="0"/>
        <v>1</v>
      </c>
      <c r="R44" s="975">
        <f t="shared" si="0"/>
        <v>4.2800000000000011</v>
      </c>
      <c r="S44" s="942">
        <f t="shared" si="1"/>
        <v>-1</v>
      </c>
      <c r="T44" s="975">
        <f t="shared" si="2"/>
        <v>-0.89999999999999858</v>
      </c>
      <c r="U44" s="982">
        <v>96</v>
      </c>
      <c r="V44" s="943">
        <v>91.2</v>
      </c>
      <c r="W44" s="943">
        <v>-4.7999999999999972</v>
      </c>
      <c r="X44" s="980">
        <v>0.95000000000000007</v>
      </c>
      <c r="Y44" s="978">
        <v>8</v>
      </c>
    </row>
    <row r="45" spans="1:25" ht="14.4" customHeight="1" x14ac:dyDescent="0.3">
      <c r="A45" s="948" t="s">
        <v>6252</v>
      </c>
      <c r="B45" s="943">
        <v>5</v>
      </c>
      <c r="C45" s="944">
        <v>34.47</v>
      </c>
      <c r="D45" s="933">
        <v>13.6</v>
      </c>
      <c r="E45" s="936">
        <v>2</v>
      </c>
      <c r="F45" s="937">
        <v>5.2</v>
      </c>
      <c r="G45" s="922">
        <v>5.5</v>
      </c>
      <c r="H45" s="945">
        <v>8</v>
      </c>
      <c r="I45" s="946">
        <v>33.590000000000003</v>
      </c>
      <c r="J45" s="927">
        <v>12.8</v>
      </c>
      <c r="K45" s="939">
        <v>4.2</v>
      </c>
      <c r="L45" s="938">
        <v>5</v>
      </c>
      <c r="M45" s="938">
        <v>45</v>
      </c>
      <c r="N45" s="940">
        <v>15</v>
      </c>
      <c r="O45" s="938" t="s">
        <v>6173</v>
      </c>
      <c r="P45" s="941" t="s">
        <v>6253</v>
      </c>
      <c r="Q45" s="942">
        <f t="shared" si="0"/>
        <v>3</v>
      </c>
      <c r="R45" s="975">
        <f t="shared" si="0"/>
        <v>-0.87999999999999545</v>
      </c>
      <c r="S45" s="942">
        <f t="shared" si="1"/>
        <v>6</v>
      </c>
      <c r="T45" s="975">
        <f t="shared" si="2"/>
        <v>28.390000000000004</v>
      </c>
      <c r="U45" s="982">
        <v>120</v>
      </c>
      <c r="V45" s="943">
        <v>102.4</v>
      </c>
      <c r="W45" s="943">
        <v>-17.599999999999994</v>
      </c>
      <c r="X45" s="980">
        <v>0.85333333333333339</v>
      </c>
      <c r="Y45" s="978">
        <v>6</v>
      </c>
    </row>
    <row r="46" spans="1:25" ht="14.4" customHeight="1" x14ac:dyDescent="0.3">
      <c r="A46" s="947" t="s">
        <v>6254</v>
      </c>
      <c r="B46" s="930">
        <v>3</v>
      </c>
      <c r="C46" s="931">
        <v>3.11</v>
      </c>
      <c r="D46" s="932">
        <v>5</v>
      </c>
      <c r="E46" s="924">
        <v>4</v>
      </c>
      <c r="F46" s="925">
        <v>4.1500000000000004</v>
      </c>
      <c r="G46" s="926">
        <v>5.3</v>
      </c>
      <c r="H46" s="916">
        <v>3</v>
      </c>
      <c r="I46" s="914">
        <v>3.11</v>
      </c>
      <c r="J46" s="915">
        <v>4.7</v>
      </c>
      <c r="K46" s="917">
        <v>1.04</v>
      </c>
      <c r="L46" s="916">
        <v>2</v>
      </c>
      <c r="M46" s="916">
        <v>15</v>
      </c>
      <c r="N46" s="918">
        <v>5</v>
      </c>
      <c r="O46" s="916" t="s">
        <v>6173</v>
      </c>
      <c r="P46" s="929" t="s">
        <v>6255</v>
      </c>
      <c r="Q46" s="919">
        <f t="shared" si="0"/>
        <v>0</v>
      </c>
      <c r="R46" s="974">
        <f t="shared" si="0"/>
        <v>0</v>
      </c>
      <c r="S46" s="919">
        <f t="shared" si="1"/>
        <v>-1</v>
      </c>
      <c r="T46" s="974">
        <f t="shared" si="2"/>
        <v>-1.0400000000000005</v>
      </c>
      <c r="U46" s="981">
        <v>15</v>
      </c>
      <c r="V46" s="930">
        <v>14.100000000000001</v>
      </c>
      <c r="W46" s="930">
        <v>-0.89999999999999858</v>
      </c>
      <c r="X46" s="979">
        <v>0.94000000000000006</v>
      </c>
      <c r="Y46" s="977"/>
    </row>
    <row r="47" spans="1:25" ht="14.4" customHeight="1" x14ac:dyDescent="0.3">
      <c r="A47" s="947" t="s">
        <v>6256</v>
      </c>
      <c r="B47" s="911">
        <v>49</v>
      </c>
      <c r="C47" s="912">
        <v>48.04</v>
      </c>
      <c r="D47" s="913">
        <v>4.8</v>
      </c>
      <c r="E47" s="928">
        <v>46</v>
      </c>
      <c r="F47" s="914">
        <v>45.02</v>
      </c>
      <c r="G47" s="915">
        <v>5</v>
      </c>
      <c r="H47" s="916">
        <v>33</v>
      </c>
      <c r="I47" s="914">
        <v>32.299999999999997</v>
      </c>
      <c r="J47" s="920">
        <v>5.0999999999999996</v>
      </c>
      <c r="K47" s="917">
        <v>0.98</v>
      </c>
      <c r="L47" s="916">
        <v>2</v>
      </c>
      <c r="M47" s="916">
        <v>15</v>
      </c>
      <c r="N47" s="918">
        <v>5</v>
      </c>
      <c r="O47" s="916" t="s">
        <v>6173</v>
      </c>
      <c r="P47" s="929" t="s">
        <v>6257</v>
      </c>
      <c r="Q47" s="919">
        <f t="shared" si="0"/>
        <v>-16</v>
      </c>
      <c r="R47" s="974">
        <f t="shared" si="0"/>
        <v>-15.740000000000002</v>
      </c>
      <c r="S47" s="919">
        <f t="shared" si="1"/>
        <v>-13</v>
      </c>
      <c r="T47" s="974">
        <f t="shared" si="2"/>
        <v>-12.720000000000006</v>
      </c>
      <c r="U47" s="981">
        <v>165</v>
      </c>
      <c r="V47" s="930">
        <v>168.29999999999998</v>
      </c>
      <c r="W47" s="930">
        <v>3.2999999999999829</v>
      </c>
      <c r="X47" s="979">
        <v>1.0199999999999998</v>
      </c>
      <c r="Y47" s="977">
        <v>20</v>
      </c>
    </row>
    <row r="48" spans="1:25" ht="14.4" customHeight="1" x14ac:dyDescent="0.3">
      <c r="A48" s="948" t="s">
        <v>6258</v>
      </c>
      <c r="B48" s="934">
        <v>5</v>
      </c>
      <c r="C48" s="935">
        <v>7.2</v>
      </c>
      <c r="D48" s="921">
        <v>10.199999999999999</v>
      </c>
      <c r="E48" s="936">
        <v>1</v>
      </c>
      <c r="F48" s="937">
        <v>1.27</v>
      </c>
      <c r="G48" s="922">
        <v>11</v>
      </c>
      <c r="H48" s="938">
        <v>3</v>
      </c>
      <c r="I48" s="937">
        <v>4.0599999999999996</v>
      </c>
      <c r="J48" s="923">
        <v>9.3000000000000007</v>
      </c>
      <c r="K48" s="939">
        <v>1.27</v>
      </c>
      <c r="L48" s="938">
        <v>2</v>
      </c>
      <c r="M48" s="938">
        <v>21</v>
      </c>
      <c r="N48" s="940">
        <v>7</v>
      </c>
      <c r="O48" s="938" t="s">
        <v>6173</v>
      </c>
      <c r="P48" s="941" t="s">
        <v>6259</v>
      </c>
      <c r="Q48" s="942">
        <f t="shared" si="0"/>
        <v>-2</v>
      </c>
      <c r="R48" s="975">
        <f t="shared" si="0"/>
        <v>-3.1400000000000006</v>
      </c>
      <c r="S48" s="942">
        <f t="shared" si="1"/>
        <v>2</v>
      </c>
      <c r="T48" s="975">
        <f t="shared" si="2"/>
        <v>2.7899999999999996</v>
      </c>
      <c r="U48" s="982">
        <v>21</v>
      </c>
      <c r="V48" s="943">
        <v>27.900000000000002</v>
      </c>
      <c r="W48" s="943">
        <v>6.9000000000000021</v>
      </c>
      <c r="X48" s="980">
        <v>1.3285714285714287</v>
      </c>
      <c r="Y48" s="978">
        <v>11</v>
      </c>
    </row>
    <row r="49" spans="1:25" ht="14.4" customHeight="1" x14ac:dyDescent="0.3">
      <c r="A49" s="948" t="s">
        <v>6260</v>
      </c>
      <c r="B49" s="934"/>
      <c r="C49" s="935"/>
      <c r="D49" s="921"/>
      <c r="E49" s="936">
        <v>2</v>
      </c>
      <c r="F49" s="937">
        <v>4.3</v>
      </c>
      <c r="G49" s="922">
        <v>17</v>
      </c>
      <c r="H49" s="938">
        <v>5</v>
      </c>
      <c r="I49" s="937">
        <v>8.17</v>
      </c>
      <c r="J49" s="923">
        <v>9.1999999999999993</v>
      </c>
      <c r="K49" s="939">
        <v>1.63</v>
      </c>
      <c r="L49" s="938">
        <v>3</v>
      </c>
      <c r="M49" s="938">
        <v>24</v>
      </c>
      <c r="N49" s="940">
        <v>8</v>
      </c>
      <c r="O49" s="938" t="s">
        <v>6173</v>
      </c>
      <c r="P49" s="941" t="s">
        <v>6261</v>
      </c>
      <c r="Q49" s="942">
        <f t="shared" si="0"/>
        <v>5</v>
      </c>
      <c r="R49" s="975">
        <f t="shared" si="0"/>
        <v>8.17</v>
      </c>
      <c r="S49" s="942">
        <f t="shared" si="1"/>
        <v>3</v>
      </c>
      <c r="T49" s="975">
        <f t="shared" si="2"/>
        <v>3.87</v>
      </c>
      <c r="U49" s="982">
        <v>40</v>
      </c>
      <c r="V49" s="943">
        <v>46</v>
      </c>
      <c r="W49" s="943">
        <v>6</v>
      </c>
      <c r="X49" s="980">
        <v>1.1499999999999999</v>
      </c>
      <c r="Y49" s="978">
        <v>8</v>
      </c>
    </row>
    <row r="50" spans="1:25" ht="14.4" customHeight="1" x14ac:dyDescent="0.3">
      <c r="A50" s="947" t="s">
        <v>6262</v>
      </c>
      <c r="B50" s="930">
        <v>15</v>
      </c>
      <c r="C50" s="931">
        <v>30.36</v>
      </c>
      <c r="D50" s="932">
        <v>8.1</v>
      </c>
      <c r="E50" s="928">
        <v>25</v>
      </c>
      <c r="F50" s="914">
        <v>50.67</v>
      </c>
      <c r="G50" s="915">
        <v>7.8</v>
      </c>
      <c r="H50" s="924">
        <v>30</v>
      </c>
      <c r="I50" s="925">
        <v>60.73</v>
      </c>
      <c r="J50" s="920">
        <v>7.2</v>
      </c>
      <c r="K50" s="917">
        <v>2.02</v>
      </c>
      <c r="L50" s="916">
        <v>2</v>
      </c>
      <c r="M50" s="916">
        <v>18</v>
      </c>
      <c r="N50" s="918">
        <v>6</v>
      </c>
      <c r="O50" s="916" t="s">
        <v>6173</v>
      </c>
      <c r="P50" s="929" t="s">
        <v>6263</v>
      </c>
      <c r="Q50" s="919">
        <f t="shared" si="0"/>
        <v>15</v>
      </c>
      <c r="R50" s="974">
        <f t="shared" si="0"/>
        <v>30.369999999999997</v>
      </c>
      <c r="S50" s="919">
        <f t="shared" si="1"/>
        <v>5</v>
      </c>
      <c r="T50" s="974">
        <f t="shared" si="2"/>
        <v>10.059999999999995</v>
      </c>
      <c r="U50" s="981">
        <v>180</v>
      </c>
      <c r="V50" s="930">
        <v>216</v>
      </c>
      <c r="W50" s="930">
        <v>36</v>
      </c>
      <c r="X50" s="979">
        <v>1.2</v>
      </c>
      <c r="Y50" s="977">
        <v>38</v>
      </c>
    </row>
    <row r="51" spans="1:25" ht="14.4" customHeight="1" x14ac:dyDescent="0.3">
      <c r="A51" s="948" t="s">
        <v>6264</v>
      </c>
      <c r="B51" s="943">
        <v>3</v>
      </c>
      <c r="C51" s="944">
        <v>7.63</v>
      </c>
      <c r="D51" s="933">
        <v>10.7</v>
      </c>
      <c r="E51" s="936">
        <v>3</v>
      </c>
      <c r="F51" s="937">
        <v>7.62</v>
      </c>
      <c r="G51" s="922">
        <v>8</v>
      </c>
      <c r="H51" s="945">
        <v>3</v>
      </c>
      <c r="I51" s="946">
        <v>7.62</v>
      </c>
      <c r="J51" s="923">
        <v>10.3</v>
      </c>
      <c r="K51" s="939">
        <v>2.54</v>
      </c>
      <c r="L51" s="938">
        <v>3</v>
      </c>
      <c r="M51" s="938">
        <v>24</v>
      </c>
      <c r="N51" s="940">
        <v>8</v>
      </c>
      <c r="O51" s="938" t="s">
        <v>6173</v>
      </c>
      <c r="P51" s="941" t="s">
        <v>6265</v>
      </c>
      <c r="Q51" s="942">
        <f t="shared" si="0"/>
        <v>0</v>
      </c>
      <c r="R51" s="975">
        <f t="shared" si="0"/>
        <v>-9.9999999999997868E-3</v>
      </c>
      <c r="S51" s="942">
        <f t="shared" si="1"/>
        <v>0</v>
      </c>
      <c r="T51" s="975">
        <f t="shared" si="2"/>
        <v>0</v>
      </c>
      <c r="U51" s="982">
        <v>24</v>
      </c>
      <c r="V51" s="943">
        <v>30.900000000000002</v>
      </c>
      <c r="W51" s="943">
        <v>6.9000000000000021</v>
      </c>
      <c r="X51" s="980">
        <v>1.2875000000000001</v>
      </c>
      <c r="Y51" s="978">
        <v>9</v>
      </c>
    </row>
    <row r="52" spans="1:25" ht="14.4" customHeight="1" x14ac:dyDescent="0.3">
      <c r="A52" s="948" t="s">
        <v>6266</v>
      </c>
      <c r="B52" s="943">
        <v>4</v>
      </c>
      <c r="C52" s="944">
        <v>14.28</v>
      </c>
      <c r="D52" s="933">
        <v>12.5</v>
      </c>
      <c r="E52" s="936"/>
      <c r="F52" s="937"/>
      <c r="G52" s="922"/>
      <c r="H52" s="945">
        <v>5</v>
      </c>
      <c r="I52" s="946">
        <v>19.43</v>
      </c>
      <c r="J52" s="923">
        <v>17</v>
      </c>
      <c r="K52" s="939">
        <v>3.57</v>
      </c>
      <c r="L52" s="938">
        <v>3</v>
      </c>
      <c r="M52" s="938">
        <v>24</v>
      </c>
      <c r="N52" s="940">
        <v>8</v>
      </c>
      <c r="O52" s="938" t="s">
        <v>6173</v>
      </c>
      <c r="P52" s="941" t="s">
        <v>6267</v>
      </c>
      <c r="Q52" s="942">
        <f t="shared" si="0"/>
        <v>1</v>
      </c>
      <c r="R52" s="975">
        <f t="shared" si="0"/>
        <v>5.15</v>
      </c>
      <c r="S52" s="942">
        <f t="shared" si="1"/>
        <v>5</v>
      </c>
      <c r="T52" s="975">
        <f t="shared" si="2"/>
        <v>19.43</v>
      </c>
      <c r="U52" s="982">
        <v>40</v>
      </c>
      <c r="V52" s="943">
        <v>85</v>
      </c>
      <c r="W52" s="943">
        <v>45</v>
      </c>
      <c r="X52" s="980">
        <v>2.125</v>
      </c>
      <c r="Y52" s="978">
        <v>46</v>
      </c>
    </row>
    <row r="53" spans="1:25" ht="14.4" customHeight="1" x14ac:dyDescent="0.3">
      <c r="A53" s="947" t="s">
        <v>6268</v>
      </c>
      <c r="B53" s="930">
        <v>131</v>
      </c>
      <c r="C53" s="931">
        <v>88.72</v>
      </c>
      <c r="D53" s="932">
        <v>4.5999999999999996</v>
      </c>
      <c r="E53" s="928">
        <v>132</v>
      </c>
      <c r="F53" s="914">
        <v>88.65</v>
      </c>
      <c r="G53" s="915">
        <v>4.7</v>
      </c>
      <c r="H53" s="924">
        <v>123</v>
      </c>
      <c r="I53" s="925">
        <v>84.71</v>
      </c>
      <c r="J53" s="920">
        <v>4.8</v>
      </c>
      <c r="K53" s="917">
        <v>0.66</v>
      </c>
      <c r="L53" s="916">
        <v>1</v>
      </c>
      <c r="M53" s="916">
        <v>12</v>
      </c>
      <c r="N53" s="918">
        <v>4</v>
      </c>
      <c r="O53" s="916" t="s">
        <v>6173</v>
      </c>
      <c r="P53" s="929" t="s">
        <v>6269</v>
      </c>
      <c r="Q53" s="919">
        <f t="shared" si="0"/>
        <v>-8</v>
      </c>
      <c r="R53" s="974">
        <f t="shared" si="0"/>
        <v>-4.0100000000000051</v>
      </c>
      <c r="S53" s="919">
        <f t="shared" si="1"/>
        <v>-9</v>
      </c>
      <c r="T53" s="974">
        <f t="shared" si="2"/>
        <v>-3.9400000000000119</v>
      </c>
      <c r="U53" s="981">
        <v>492</v>
      </c>
      <c r="V53" s="930">
        <v>590.4</v>
      </c>
      <c r="W53" s="930">
        <v>98.399999999999977</v>
      </c>
      <c r="X53" s="979">
        <v>1.2</v>
      </c>
      <c r="Y53" s="977">
        <v>119</v>
      </c>
    </row>
    <row r="54" spans="1:25" ht="14.4" customHeight="1" x14ac:dyDescent="0.3">
      <c r="A54" s="948" t="s">
        <v>6270</v>
      </c>
      <c r="B54" s="943">
        <v>7</v>
      </c>
      <c r="C54" s="944">
        <v>6.7</v>
      </c>
      <c r="D54" s="933">
        <v>5.4</v>
      </c>
      <c r="E54" s="936">
        <v>5</v>
      </c>
      <c r="F54" s="937">
        <v>4.9800000000000004</v>
      </c>
      <c r="G54" s="922">
        <v>8.8000000000000007</v>
      </c>
      <c r="H54" s="945">
        <v>15</v>
      </c>
      <c r="I54" s="946">
        <v>15.04</v>
      </c>
      <c r="J54" s="923">
        <v>7.5</v>
      </c>
      <c r="K54" s="939">
        <v>0.96</v>
      </c>
      <c r="L54" s="938">
        <v>2</v>
      </c>
      <c r="M54" s="938">
        <v>18</v>
      </c>
      <c r="N54" s="940">
        <v>6</v>
      </c>
      <c r="O54" s="938" t="s">
        <v>6173</v>
      </c>
      <c r="P54" s="941" t="s">
        <v>6269</v>
      </c>
      <c r="Q54" s="942">
        <f t="shared" si="0"/>
        <v>8</v>
      </c>
      <c r="R54" s="975">
        <f t="shared" si="0"/>
        <v>8.34</v>
      </c>
      <c r="S54" s="942">
        <f t="shared" si="1"/>
        <v>10</v>
      </c>
      <c r="T54" s="975">
        <f t="shared" si="2"/>
        <v>10.059999999999999</v>
      </c>
      <c r="U54" s="982">
        <v>90</v>
      </c>
      <c r="V54" s="943">
        <v>112.5</v>
      </c>
      <c r="W54" s="943">
        <v>22.5</v>
      </c>
      <c r="X54" s="980">
        <v>1.25</v>
      </c>
      <c r="Y54" s="978">
        <v>31</v>
      </c>
    </row>
    <row r="55" spans="1:25" ht="14.4" customHeight="1" x14ac:dyDescent="0.3">
      <c r="A55" s="948" t="s">
        <v>6271</v>
      </c>
      <c r="B55" s="943">
        <v>1</v>
      </c>
      <c r="C55" s="944">
        <v>1.5</v>
      </c>
      <c r="D55" s="933">
        <v>11</v>
      </c>
      <c r="E55" s="936"/>
      <c r="F55" s="937"/>
      <c r="G55" s="922"/>
      <c r="H55" s="945">
        <v>3</v>
      </c>
      <c r="I55" s="946">
        <v>4.66</v>
      </c>
      <c r="J55" s="927">
        <v>9</v>
      </c>
      <c r="K55" s="939">
        <v>1.5</v>
      </c>
      <c r="L55" s="938">
        <v>3</v>
      </c>
      <c r="M55" s="938">
        <v>27</v>
      </c>
      <c r="N55" s="940">
        <v>9</v>
      </c>
      <c r="O55" s="938" t="s">
        <v>6173</v>
      </c>
      <c r="P55" s="941" t="s">
        <v>6269</v>
      </c>
      <c r="Q55" s="942">
        <f t="shared" si="0"/>
        <v>2</v>
      </c>
      <c r="R55" s="975">
        <f t="shared" si="0"/>
        <v>3.16</v>
      </c>
      <c r="S55" s="942">
        <f t="shared" si="1"/>
        <v>3</v>
      </c>
      <c r="T55" s="975">
        <f t="shared" si="2"/>
        <v>4.66</v>
      </c>
      <c r="U55" s="982">
        <v>27</v>
      </c>
      <c r="V55" s="943">
        <v>27</v>
      </c>
      <c r="W55" s="943">
        <v>0</v>
      </c>
      <c r="X55" s="980">
        <v>1</v>
      </c>
      <c r="Y55" s="978">
        <v>2</v>
      </c>
    </row>
    <row r="56" spans="1:25" ht="14.4" customHeight="1" x14ac:dyDescent="0.3">
      <c r="A56" s="947" t="s">
        <v>6272</v>
      </c>
      <c r="B56" s="930">
        <v>56</v>
      </c>
      <c r="C56" s="931">
        <v>34.93</v>
      </c>
      <c r="D56" s="932">
        <v>5.3</v>
      </c>
      <c r="E56" s="924">
        <v>57</v>
      </c>
      <c r="F56" s="925">
        <v>31.79</v>
      </c>
      <c r="G56" s="926">
        <v>5</v>
      </c>
      <c r="H56" s="916">
        <v>44</v>
      </c>
      <c r="I56" s="914">
        <v>24.76</v>
      </c>
      <c r="J56" s="920">
        <v>4.9000000000000004</v>
      </c>
      <c r="K56" s="917">
        <v>0.53</v>
      </c>
      <c r="L56" s="916">
        <v>1</v>
      </c>
      <c r="M56" s="916">
        <v>12</v>
      </c>
      <c r="N56" s="918">
        <v>4</v>
      </c>
      <c r="O56" s="916" t="s">
        <v>6173</v>
      </c>
      <c r="P56" s="929" t="s">
        <v>6273</v>
      </c>
      <c r="Q56" s="919">
        <f t="shared" si="0"/>
        <v>-12</v>
      </c>
      <c r="R56" s="974">
        <f t="shared" si="0"/>
        <v>-10.169999999999998</v>
      </c>
      <c r="S56" s="919">
        <f t="shared" si="1"/>
        <v>-13</v>
      </c>
      <c r="T56" s="974">
        <f t="shared" si="2"/>
        <v>-7.0299999999999976</v>
      </c>
      <c r="U56" s="981">
        <v>176</v>
      </c>
      <c r="V56" s="930">
        <v>215.60000000000002</v>
      </c>
      <c r="W56" s="930">
        <v>39.600000000000023</v>
      </c>
      <c r="X56" s="979">
        <v>1.2250000000000001</v>
      </c>
      <c r="Y56" s="977">
        <v>43</v>
      </c>
    </row>
    <row r="57" spans="1:25" ht="14.4" customHeight="1" x14ac:dyDescent="0.3">
      <c r="A57" s="948" t="s">
        <v>6274</v>
      </c>
      <c r="B57" s="943">
        <v>2</v>
      </c>
      <c r="C57" s="944">
        <v>1.6</v>
      </c>
      <c r="D57" s="933">
        <v>4.5</v>
      </c>
      <c r="E57" s="945">
        <v>4</v>
      </c>
      <c r="F57" s="946">
        <v>3.22</v>
      </c>
      <c r="G57" s="927">
        <v>7.3</v>
      </c>
      <c r="H57" s="938">
        <v>5</v>
      </c>
      <c r="I57" s="937">
        <v>3.8</v>
      </c>
      <c r="J57" s="922">
        <v>5.8</v>
      </c>
      <c r="K57" s="939">
        <v>0.73</v>
      </c>
      <c r="L57" s="938">
        <v>2</v>
      </c>
      <c r="M57" s="938">
        <v>18</v>
      </c>
      <c r="N57" s="940">
        <v>6</v>
      </c>
      <c r="O57" s="938" t="s">
        <v>6173</v>
      </c>
      <c r="P57" s="941" t="s">
        <v>6275</v>
      </c>
      <c r="Q57" s="942">
        <f t="shared" si="0"/>
        <v>3</v>
      </c>
      <c r="R57" s="975">
        <f t="shared" si="0"/>
        <v>2.1999999999999997</v>
      </c>
      <c r="S57" s="942">
        <f t="shared" si="1"/>
        <v>1</v>
      </c>
      <c r="T57" s="975">
        <f t="shared" si="2"/>
        <v>0.57999999999999963</v>
      </c>
      <c r="U57" s="982">
        <v>30</v>
      </c>
      <c r="V57" s="943">
        <v>29</v>
      </c>
      <c r="W57" s="943">
        <v>-1</v>
      </c>
      <c r="X57" s="980">
        <v>0.96666666666666667</v>
      </c>
      <c r="Y57" s="978">
        <v>3</v>
      </c>
    </row>
    <row r="58" spans="1:25" ht="14.4" customHeight="1" x14ac:dyDescent="0.3">
      <c r="A58" s="948" t="s">
        <v>6276</v>
      </c>
      <c r="B58" s="943">
        <v>1</v>
      </c>
      <c r="C58" s="944">
        <v>0.95</v>
      </c>
      <c r="D58" s="933">
        <v>8</v>
      </c>
      <c r="E58" s="945">
        <v>1</v>
      </c>
      <c r="F58" s="946">
        <v>0.95</v>
      </c>
      <c r="G58" s="927">
        <v>5</v>
      </c>
      <c r="H58" s="938"/>
      <c r="I58" s="937"/>
      <c r="J58" s="922"/>
      <c r="K58" s="939">
        <v>0.95</v>
      </c>
      <c r="L58" s="938">
        <v>2</v>
      </c>
      <c r="M58" s="938">
        <v>18</v>
      </c>
      <c r="N58" s="940">
        <v>6</v>
      </c>
      <c r="O58" s="938" t="s">
        <v>6173</v>
      </c>
      <c r="P58" s="941" t="s">
        <v>6277</v>
      </c>
      <c r="Q58" s="942">
        <f t="shared" si="0"/>
        <v>-1</v>
      </c>
      <c r="R58" s="975">
        <f t="shared" si="0"/>
        <v>-0.95</v>
      </c>
      <c r="S58" s="942">
        <f t="shared" si="1"/>
        <v>-1</v>
      </c>
      <c r="T58" s="975">
        <f t="shared" si="2"/>
        <v>-0.95</v>
      </c>
      <c r="U58" s="982" t="s">
        <v>576</v>
      </c>
      <c r="V58" s="943" t="s">
        <v>576</v>
      </c>
      <c r="W58" s="943" t="s">
        <v>576</v>
      </c>
      <c r="X58" s="980" t="s">
        <v>576</v>
      </c>
      <c r="Y58" s="978"/>
    </row>
    <row r="59" spans="1:25" ht="14.4" customHeight="1" x14ac:dyDescent="0.3">
      <c r="A59" s="947" t="s">
        <v>6278</v>
      </c>
      <c r="B59" s="930">
        <v>6</v>
      </c>
      <c r="C59" s="931">
        <v>6.59</v>
      </c>
      <c r="D59" s="932">
        <v>9.8000000000000007</v>
      </c>
      <c r="E59" s="928">
        <v>9</v>
      </c>
      <c r="F59" s="914">
        <v>10.38</v>
      </c>
      <c r="G59" s="915">
        <v>13.4</v>
      </c>
      <c r="H59" s="924">
        <v>8</v>
      </c>
      <c r="I59" s="925">
        <v>9.9</v>
      </c>
      <c r="J59" s="920">
        <v>7</v>
      </c>
      <c r="K59" s="917">
        <v>1</v>
      </c>
      <c r="L59" s="916">
        <v>2</v>
      </c>
      <c r="M59" s="916">
        <v>18</v>
      </c>
      <c r="N59" s="918">
        <v>6</v>
      </c>
      <c r="O59" s="916" t="s">
        <v>6173</v>
      </c>
      <c r="P59" s="929" t="s">
        <v>6279</v>
      </c>
      <c r="Q59" s="919">
        <f t="shared" si="0"/>
        <v>2</v>
      </c>
      <c r="R59" s="974">
        <f t="shared" si="0"/>
        <v>3.3100000000000005</v>
      </c>
      <c r="S59" s="919">
        <f t="shared" si="1"/>
        <v>-1</v>
      </c>
      <c r="T59" s="974">
        <f t="shared" si="2"/>
        <v>-0.48000000000000043</v>
      </c>
      <c r="U59" s="981">
        <v>48</v>
      </c>
      <c r="V59" s="930">
        <v>56</v>
      </c>
      <c r="W59" s="930">
        <v>8</v>
      </c>
      <c r="X59" s="979">
        <v>1.1666666666666667</v>
      </c>
      <c r="Y59" s="977">
        <v>17</v>
      </c>
    </row>
    <row r="60" spans="1:25" ht="14.4" customHeight="1" x14ac:dyDescent="0.3">
      <c r="A60" s="948" t="s">
        <v>6280</v>
      </c>
      <c r="B60" s="943">
        <v>2</v>
      </c>
      <c r="C60" s="944">
        <v>3.44</v>
      </c>
      <c r="D60" s="933">
        <v>9.5</v>
      </c>
      <c r="E60" s="936">
        <v>4</v>
      </c>
      <c r="F60" s="937">
        <v>6.89</v>
      </c>
      <c r="G60" s="922">
        <v>7.8</v>
      </c>
      <c r="H60" s="945">
        <v>3</v>
      </c>
      <c r="I60" s="946">
        <v>5.28</v>
      </c>
      <c r="J60" s="927">
        <v>8.6999999999999993</v>
      </c>
      <c r="K60" s="939">
        <v>1.72</v>
      </c>
      <c r="L60" s="938">
        <v>3</v>
      </c>
      <c r="M60" s="938">
        <v>27</v>
      </c>
      <c r="N60" s="940">
        <v>9</v>
      </c>
      <c r="O60" s="938" t="s">
        <v>6173</v>
      </c>
      <c r="P60" s="941" t="s">
        <v>6281</v>
      </c>
      <c r="Q60" s="942">
        <f t="shared" si="0"/>
        <v>1</v>
      </c>
      <c r="R60" s="975">
        <f t="shared" si="0"/>
        <v>1.8400000000000003</v>
      </c>
      <c r="S60" s="942">
        <f t="shared" si="1"/>
        <v>-1</v>
      </c>
      <c r="T60" s="975">
        <f t="shared" si="2"/>
        <v>-1.6099999999999994</v>
      </c>
      <c r="U60" s="982">
        <v>27</v>
      </c>
      <c r="V60" s="943">
        <v>26.099999999999998</v>
      </c>
      <c r="W60" s="943">
        <v>-0.90000000000000213</v>
      </c>
      <c r="X60" s="980">
        <v>0.96666666666666656</v>
      </c>
      <c r="Y60" s="978">
        <v>5</v>
      </c>
    </row>
    <row r="61" spans="1:25" ht="14.4" customHeight="1" x14ac:dyDescent="0.3">
      <c r="A61" s="948" t="s">
        <v>6282</v>
      </c>
      <c r="B61" s="943">
        <v>1</v>
      </c>
      <c r="C61" s="944">
        <v>3.18</v>
      </c>
      <c r="D61" s="933">
        <v>8</v>
      </c>
      <c r="E61" s="936">
        <v>1</v>
      </c>
      <c r="F61" s="937">
        <v>3.58</v>
      </c>
      <c r="G61" s="922">
        <v>21</v>
      </c>
      <c r="H61" s="945">
        <v>3</v>
      </c>
      <c r="I61" s="946">
        <v>14.52</v>
      </c>
      <c r="J61" s="923">
        <v>43.7</v>
      </c>
      <c r="K61" s="939">
        <v>3.18</v>
      </c>
      <c r="L61" s="938">
        <v>4</v>
      </c>
      <c r="M61" s="938">
        <v>39</v>
      </c>
      <c r="N61" s="940">
        <v>13</v>
      </c>
      <c r="O61" s="938" t="s">
        <v>6173</v>
      </c>
      <c r="P61" s="941" t="s">
        <v>6281</v>
      </c>
      <c r="Q61" s="942">
        <f t="shared" si="0"/>
        <v>2</v>
      </c>
      <c r="R61" s="975">
        <f t="shared" si="0"/>
        <v>11.34</v>
      </c>
      <c r="S61" s="942">
        <f t="shared" si="1"/>
        <v>2</v>
      </c>
      <c r="T61" s="975">
        <f t="shared" si="2"/>
        <v>10.94</v>
      </c>
      <c r="U61" s="982">
        <v>39</v>
      </c>
      <c r="V61" s="943">
        <v>131.10000000000002</v>
      </c>
      <c r="W61" s="943">
        <v>92.100000000000023</v>
      </c>
      <c r="X61" s="980">
        <v>3.361538461538462</v>
      </c>
      <c r="Y61" s="978">
        <v>92</v>
      </c>
    </row>
    <row r="62" spans="1:25" ht="14.4" customHeight="1" x14ac:dyDescent="0.3">
      <c r="A62" s="947" t="s">
        <v>6283</v>
      </c>
      <c r="B62" s="930">
        <v>3</v>
      </c>
      <c r="C62" s="931">
        <v>3.44</v>
      </c>
      <c r="D62" s="932">
        <v>8.3000000000000007</v>
      </c>
      <c r="E62" s="928">
        <v>3</v>
      </c>
      <c r="F62" s="914">
        <v>3.44</v>
      </c>
      <c r="G62" s="915">
        <v>7.7</v>
      </c>
      <c r="H62" s="924">
        <v>6</v>
      </c>
      <c r="I62" s="925">
        <v>6.88</v>
      </c>
      <c r="J62" s="920">
        <v>6.5</v>
      </c>
      <c r="K62" s="917">
        <v>1.1499999999999999</v>
      </c>
      <c r="L62" s="916">
        <v>2</v>
      </c>
      <c r="M62" s="916">
        <v>18</v>
      </c>
      <c r="N62" s="918">
        <v>6</v>
      </c>
      <c r="O62" s="916" t="s">
        <v>6173</v>
      </c>
      <c r="P62" s="929" t="s">
        <v>6284</v>
      </c>
      <c r="Q62" s="919">
        <f t="shared" si="0"/>
        <v>3</v>
      </c>
      <c r="R62" s="974">
        <f t="shared" si="0"/>
        <v>3.44</v>
      </c>
      <c r="S62" s="919">
        <f t="shared" si="1"/>
        <v>3</v>
      </c>
      <c r="T62" s="974">
        <f t="shared" si="2"/>
        <v>3.44</v>
      </c>
      <c r="U62" s="981">
        <v>36</v>
      </c>
      <c r="V62" s="930">
        <v>39</v>
      </c>
      <c r="W62" s="930">
        <v>3</v>
      </c>
      <c r="X62" s="979">
        <v>1.0833333333333333</v>
      </c>
      <c r="Y62" s="977">
        <v>6</v>
      </c>
    </row>
    <row r="63" spans="1:25" ht="14.4" customHeight="1" x14ac:dyDescent="0.3">
      <c r="A63" s="948" t="s">
        <v>6285</v>
      </c>
      <c r="B63" s="943"/>
      <c r="C63" s="944"/>
      <c r="D63" s="933"/>
      <c r="E63" s="936">
        <v>1</v>
      </c>
      <c r="F63" s="937">
        <v>1.66</v>
      </c>
      <c r="G63" s="922">
        <v>9</v>
      </c>
      <c r="H63" s="945">
        <v>2</v>
      </c>
      <c r="I63" s="946">
        <v>3.33</v>
      </c>
      <c r="J63" s="927">
        <v>9</v>
      </c>
      <c r="K63" s="939">
        <v>1.66</v>
      </c>
      <c r="L63" s="938">
        <v>3</v>
      </c>
      <c r="M63" s="938">
        <v>27</v>
      </c>
      <c r="N63" s="940">
        <v>9</v>
      </c>
      <c r="O63" s="938" t="s">
        <v>6173</v>
      </c>
      <c r="P63" s="941" t="s">
        <v>6286</v>
      </c>
      <c r="Q63" s="942">
        <f t="shared" si="0"/>
        <v>2</v>
      </c>
      <c r="R63" s="975">
        <f t="shared" si="0"/>
        <v>3.33</v>
      </c>
      <c r="S63" s="942">
        <f t="shared" si="1"/>
        <v>1</v>
      </c>
      <c r="T63" s="975">
        <f t="shared" si="2"/>
        <v>1.6700000000000002</v>
      </c>
      <c r="U63" s="982">
        <v>18</v>
      </c>
      <c r="V63" s="943">
        <v>18</v>
      </c>
      <c r="W63" s="943">
        <v>0</v>
      </c>
      <c r="X63" s="980">
        <v>1</v>
      </c>
      <c r="Y63" s="978">
        <v>1</v>
      </c>
    </row>
    <row r="64" spans="1:25" ht="14.4" customHeight="1" x14ac:dyDescent="0.3">
      <c r="A64" s="947" t="s">
        <v>6287</v>
      </c>
      <c r="B64" s="930">
        <v>4</v>
      </c>
      <c r="C64" s="931">
        <v>2.6</v>
      </c>
      <c r="D64" s="932">
        <v>6.8</v>
      </c>
      <c r="E64" s="928">
        <v>10</v>
      </c>
      <c r="F64" s="914">
        <v>5.82</v>
      </c>
      <c r="G64" s="915">
        <v>5.0999999999999996</v>
      </c>
      <c r="H64" s="924">
        <v>7</v>
      </c>
      <c r="I64" s="925">
        <v>4.4800000000000004</v>
      </c>
      <c r="J64" s="920">
        <v>6.3</v>
      </c>
      <c r="K64" s="917">
        <v>0.42</v>
      </c>
      <c r="L64" s="916">
        <v>2</v>
      </c>
      <c r="M64" s="916">
        <v>15</v>
      </c>
      <c r="N64" s="918">
        <v>5</v>
      </c>
      <c r="O64" s="916" t="s">
        <v>6173</v>
      </c>
      <c r="P64" s="929" t="s">
        <v>6288</v>
      </c>
      <c r="Q64" s="919">
        <f t="shared" si="0"/>
        <v>3</v>
      </c>
      <c r="R64" s="974">
        <f t="shared" si="0"/>
        <v>1.8800000000000003</v>
      </c>
      <c r="S64" s="919">
        <f t="shared" si="1"/>
        <v>-3</v>
      </c>
      <c r="T64" s="974">
        <f t="shared" si="2"/>
        <v>-1.3399999999999999</v>
      </c>
      <c r="U64" s="981">
        <v>35</v>
      </c>
      <c r="V64" s="930">
        <v>44.1</v>
      </c>
      <c r="W64" s="930">
        <v>9.1000000000000014</v>
      </c>
      <c r="X64" s="979">
        <v>1.26</v>
      </c>
      <c r="Y64" s="977">
        <v>13</v>
      </c>
    </row>
    <row r="65" spans="1:25" ht="14.4" customHeight="1" x14ac:dyDescent="0.3">
      <c r="A65" s="948" t="s">
        <v>6289</v>
      </c>
      <c r="B65" s="943">
        <v>2</v>
      </c>
      <c r="C65" s="944">
        <v>1.0900000000000001</v>
      </c>
      <c r="D65" s="933">
        <v>8.5</v>
      </c>
      <c r="E65" s="936">
        <v>1</v>
      </c>
      <c r="F65" s="937">
        <v>0.55000000000000004</v>
      </c>
      <c r="G65" s="922">
        <v>6</v>
      </c>
      <c r="H65" s="945">
        <v>1</v>
      </c>
      <c r="I65" s="946">
        <v>0.83</v>
      </c>
      <c r="J65" s="923">
        <v>20</v>
      </c>
      <c r="K65" s="939">
        <v>0.55000000000000004</v>
      </c>
      <c r="L65" s="938">
        <v>2</v>
      </c>
      <c r="M65" s="938">
        <v>18</v>
      </c>
      <c r="N65" s="940">
        <v>6</v>
      </c>
      <c r="O65" s="938" t="s">
        <v>6173</v>
      </c>
      <c r="P65" s="941" t="s">
        <v>6290</v>
      </c>
      <c r="Q65" s="942">
        <f t="shared" si="0"/>
        <v>-1</v>
      </c>
      <c r="R65" s="975">
        <f t="shared" si="0"/>
        <v>-0.26000000000000012</v>
      </c>
      <c r="S65" s="942">
        <f t="shared" si="1"/>
        <v>0</v>
      </c>
      <c r="T65" s="975">
        <f t="shared" si="2"/>
        <v>0.27999999999999992</v>
      </c>
      <c r="U65" s="982">
        <v>6</v>
      </c>
      <c r="V65" s="943">
        <v>20</v>
      </c>
      <c r="W65" s="943">
        <v>14</v>
      </c>
      <c r="X65" s="980">
        <v>3.3333333333333335</v>
      </c>
      <c r="Y65" s="978">
        <v>14</v>
      </c>
    </row>
    <row r="66" spans="1:25" ht="14.4" customHeight="1" x14ac:dyDescent="0.3">
      <c r="A66" s="948" t="s">
        <v>6291</v>
      </c>
      <c r="B66" s="943">
        <v>3</v>
      </c>
      <c r="C66" s="944">
        <v>2.77</v>
      </c>
      <c r="D66" s="933">
        <v>14.3</v>
      </c>
      <c r="E66" s="936">
        <v>2</v>
      </c>
      <c r="F66" s="937">
        <v>1.51</v>
      </c>
      <c r="G66" s="922">
        <v>11</v>
      </c>
      <c r="H66" s="945">
        <v>6</v>
      </c>
      <c r="I66" s="946">
        <v>5.5</v>
      </c>
      <c r="J66" s="923">
        <v>19.5</v>
      </c>
      <c r="K66" s="939">
        <v>0.76</v>
      </c>
      <c r="L66" s="938">
        <v>3</v>
      </c>
      <c r="M66" s="938">
        <v>27</v>
      </c>
      <c r="N66" s="940">
        <v>9</v>
      </c>
      <c r="O66" s="938" t="s">
        <v>6173</v>
      </c>
      <c r="P66" s="941" t="s">
        <v>6292</v>
      </c>
      <c r="Q66" s="942">
        <f t="shared" si="0"/>
        <v>3</v>
      </c>
      <c r="R66" s="975">
        <f t="shared" si="0"/>
        <v>2.73</v>
      </c>
      <c r="S66" s="942">
        <f t="shared" si="1"/>
        <v>4</v>
      </c>
      <c r="T66" s="975">
        <f t="shared" si="2"/>
        <v>3.99</v>
      </c>
      <c r="U66" s="982">
        <v>54</v>
      </c>
      <c r="V66" s="943">
        <v>117</v>
      </c>
      <c r="W66" s="943">
        <v>63</v>
      </c>
      <c r="X66" s="980">
        <v>2.1666666666666665</v>
      </c>
      <c r="Y66" s="978">
        <v>68</v>
      </c>
    </row>
    <row r="67" spans="1:25" ht="14.4" customHeight="1" x14ac:dyDescent="0.3">
      <c r="A67" s="947" t="s">
        <v>6293</v>
      </c>
      <c r="B67" s="930">
        <v>1</v>
      </c>
      <c r="C67" s="931">
        <v>0.39</v>
      </c>
      <c r="D67" s="932">
        <v>3</v>
      </c>
      <c r="E67" s="924"/>
      <c r="F67" s="925"/>
      <c r="G67" s="926"/>
      <c r="H67" s="916"/>
      <c r="I67" s="914"/>
      <c r="J67" s="915"/>
      <c r="K67" s="917">
        <v>0.39</v>
      </c>
      <c r="L67" s="916">
        <v>2</v>
      </c>
      <c r="M67" s="916">
        <v>15</v>
      </c>
      <c r="N67" s="918">
        <v>5</v>
      </c>
      <c r="O67" s="916" t="s">
        <v>6173</v>
      </c>
      <c r="P67" s="929" t="s">
        <v>6294</v>
      </c>
      <c r="Q67" s="919">
        <f t="shared" si="0"/>
        <v>-1</v>
      </c>
      <c r="R67" s="974">
        <f t="shared" si="0"/>
        <v>-0.39</v>
      </c>
      <c r="S67" s="919">
        <f t="shared" si="1"/>
        <v>0</v>
      </c>
      <c r="T67" s="974">
        <f t="shared" si="2"/>
        <v>0</v>
      </c>
      <c r="U67" s="981" t="s">
        <v>576</v>
      </c>
      <c r="V67" s="930" t="s">
        <v>576</v>
      </c>
      <c r="W67" s="930" t="s">
        <v>576</v>
      </c>
      <c r="X67" s="979" t="s">
        <v>576</v>
      </c>
      <c r="Y67" s="977"/>
    </row>
    <row r="68" spans="1:25" ht="14.4" customHeight="1" x14ac:dyDescent="0.3">
      <c r="A68" s="948" t="s">
        <v>6295</v>
      </c>
      <c r="B68" s="943"/>
      <c r="C68" s="944"/>
      <c r="D68" s="933"/>
      <c r="E68" s="945">
        <v>1</v>
      </c>
      <c r="F68" s="946">
        <v>0.45</v>
      </c>
      <c r="G68" s="927">
        <v>1</v>
      </c>
      <c r="H68" s="938"/>
      <c r="I68" s="937"/>
      <c r="J68" s="922"/>
      <c r="K68" s="939">
        <v>1.1200000000000001</v>
      </c>
      <c r="L68" s="938">
        <v>3</v>
      </c>
      <c r="M68" s="938">
        <v>27</v>
      </c>
      <c r="N68" s="940">
        <v>9</v>
      </c>
      <c r="O68" s="938" t="s">
        <v>6173</v>
      </c>
      <c r="P68" s="941" t="s">
        <v>6296</v>
      </c>
      <c r="Q68" s="942">
        <f t="shared" si="0"/>
        <v>0</v>
      </c>
      <c r="R68" s="975">
        <f t="shared" si="0"/>
        <v>0</v>
      </c>
      <c r="S68" s="942">
        <f t="shared" si="1"/>
        <v>-1</v>
      </c>
      <c r="T68" s="975">
        <f t="shared" si="2"/>
        <v>-0.45</v>
      </c>
      <c r="U68" s="982" t="s">
        <v>576</v>
      </c>
      <c r="V68" s="943" t="s">
        <v>576</v>
      </c>
      <c r="W68" s="943" t="s">
        <v>576</v>
      </c>
      <c r="X68" s="980" t="s">
        <v>576</v>
      </c>
      <c r="Y68" s="978"/>
    </row>
    <row r="69" spans="1:25" ht="14.4" customHeight="1" x14ac:dyDescent="0.3">
      <c r="A69" s="947" t="s">
        <v>6297</v>
      </c>
      <c r="B69" s="930">
        <v>22</v>
      </c>
      <c r="C69" s="931">
        <v>18.14</v>
      </c>
      <c r="D69" s="932">
        <v>3.8</v>
      </c>
      <c r="E69" s="928">
        <v>20</v>
      </c>
      <c r="F69" s="914">
        <v>16.600000000000001</v>
      </c>
      <c r="G69" s="915">
        <v>5.2</v>
      </c>
      <c r="H69" s="924">
        <v>20</v>
      </c>
      <c r="I69" s="925">
        <v>16.489999999999998</v>
      </c>
      <c r="J69" s="920">
        <v>5.8</v>
      </c>
      <c r="K69" s="917">
        <v>0.4</v>
      </c>
      <c r="L69" s="916">
        <v>1</v>
      </c>
      <c r="M69" s="916">
        <v>12</v>
      </c>
      <c r="N69" s="918">
        <v>4</v>
      </c>
      <c r="O69" s="916" t="s">
        <v>6173</v>
      </c>
      <c r="P69" s="929" t="s">
        <v>6298</v>
      </c>
      <c r="Q69" s="919">
        <f t="shared" si="0"/>
        <v>-2</v>
      </c>
      <c r="R69" s="974">
        <f t="shared" si="0"/>
        <v>-1.6500000000000021</v>
      </c>
      <c r="S69" s="919">
        <f t="shared" si="1"/>
        <v>0</v>
      </c>
      <c r="T69" s="974">
        <f t="shared" si="2"/>
        <v>-0.11000000000000298</v>
      </c>
      <c r="U69" s="981">
        <v>80</v>
      </c>
      <c r="V69" s="930">
        <v>116</v>
      </c>
      <c r="W69" s="930">
        <v>36</v>
      </c>
      <c r="X69" s="979">
        <v>1.45</v>
      </c>
      <c r="Y69" s="977">
        <v>42</v>
      </c>
    </row>
    <row r="70" spans="1:25" ht="14.4" customHeight="1" x14ac:dyDescent="0.3">
      <c r="A70" s="948" t="s">
        <v>6299</v>
      </c>
      <c r="B70" s="943"/>
      <c r="C70" s="944"/>
      <c r="D70" s="933"/>
      <c r="E70" s="936"/>
      <c r="F70" s="937"/>
      <c r="G70" s="922"/>
      <c r="H70" s="945">
        <v>1</v>
      </c>
      <c r="I70" s="946">
        <v>0.8</v>
      </c>
      <c r="J70" s="923">
        <v>15</v>
      </c>
      <c r="K70" s="939">
        <v>0.6</v>
      </c>
      <c r="L70" s="938">
        <v>2</v>
      </c>
      <c r="M70" s="938">
        <v>18</v>
      </c>
      <c r="N70" s="940">
        <v>6</v>
      </c>
      <c r="O70" s="938" t="s">
        <v>6173</v>
      </c>
      <c r="P70" s="941" t="s">
        <v>6300</v>
      </c>
      <c r="Q70" s="942">
        <f t="shared" ref="Q70:R133" si="3">H70-B70</f>
        <v>1</v>
      </c>
      <c r="R70" s="975">
        <f t="shared" si="3"/>
        <v>0.8</v>
      </c>
      <c r="S70" s="942">
        <f t="shared" ref="S70:S133" si="4">H70-E70</f>
        <v>1</v>
      </c>
      <c r="T70" s="975">
        <f t="shared" ref="T70:T133" si="5">I70-F70</f>
        <v>0.8</v>
      </c>
      <c r="U70" s="982">
        <v>6</v>
      </c>
      <c r="V70" s="943">
        <v>15</v>
      </c>
      <c r="W70" s="943">
        <v>9</v>
      </c>
      <c r="X70" s="980">
        <v>2.5</v>
      </c>
      <c r="Y70" s="978">
        <v>9</v>
      </c>
    </row>
    <row r="71" spans="1:25" ht="14.4" customHeight="1" x14ac:dyDescent="0.3">
      <c r="A71" s="948" t="s">
        <v>6301</v>
      </c>
      <c r="B71" s="943"/>
      <c r="C71" s="944"/>
      <c r="D71" s="933"/>
      <c r="E71" s="936"/>
      <c r="F71" s="937"/>
      <c r="G71" s="922"/>
      <c r="H71" s="945">
        <v>2</v>
      </c>
      <c r="I71" s="946">
        <v>2.5299999999999998</v>
      </c>
      <c r="J71" s="923">
        <v>15.5</v>
      </c>
      <c r="K71" s="939">
        <v>1.0900000000000001</v>
      </c>
      <c r="L71" s="938">
        <v>3</v>
      </c>
      <c r="M71" s="938">
        <v>24</v>
      </c>
      <c r="N71" s="940">
        <v>8</v>
      </c>
      <c r="O71" s="938" t="s">
        <v>6173</v>
      </c>
      <c r="P71" s="941" t="s">
        <v>6302</v>
      </c>
      <c r="Q71" s="942">
        <f t="shared" si="3"/>
        <v>2</v>
      </c>
      <c r="R71" s="975">
        <f t="shared" si="3"/>
        <v>2.5299999999999998</v>
      </c>
      <c r="S71" s="942">
        <f t="shared" si="4"/>
        <v>2</v>
      </c>
      <c r="T71" s="975">
        <f t="shared" si="5"/>
        <v>2.5299999999999998</v>
      </c>
      <c r="U71" s="982">
        <v>16</v>
      </c>
      <c r="V71" s="943">
        <v>31</v>
      </c>
      <c r="W71" s="943">
        <v>15</v>
      </c>
      <c r="X71" s="980">
        <v>1.9375</v>
      </c>
      <c r="Y71" s="978">
        <v>17</v>
      </c>
    </row>
    <row r="72" spans="1:25" ht="14.4" customHeight="1" x14ac:dyDescent="0.3">
      <c r="A72" s="947" t="s">
        <v>6303</v>
      </c>
      <c r="B72" s="930">
        <v>3</v>
      </c>
      <c r="C72" s="931">
        <v>1.21</v>
      </c>
      <c r="D72" s="932">
        <v>8.3000000000000007</v>
      </c>
      <c r="E72" s="924">
        <v>10</v>
      </c>
      <c r="F72" s="925">
        <v>4</v>
      </c>
      <c r="G72" s="926">
        <v>7.9</v>
      </c>
      <c r="H72" s="916">
        <v>8</v>
      </c>
      <c r="I72" s="914">
        <v>3.12</v>
      </c>
      <c r="J72" s="920">
        <v>7.1</v>
      </c>
      <c r="K72" s="917">
        <v>0.39</v>
      </c>
      <c r="L72" s="916">
        <v>2</v>
      </c>
      <c r="M72" s="916">
        <v>15</v>
      </c>
      <c r="N72" s="918">
        <v>5</v>
      </c>
      <c r="O72" s="916" t="s">
        <v>6173</v>
      </c>
      <c r="P72" s="929" t="s">
        <v>6304</v>
      </c>
      <c r="Q72" s="919">
        <f t="shared" si="3"/>
        <v>5</v>
      </c>
      <c r="R72" s="974">
        <f t="shared" si="3"/>
        <v>1.9100000000000001</v>
      </c>
      <c r="S72" s="919">
        <f t="shared" si="4"/>
        <v>-2</v>
      </c>
      <c r="T72" s="974">
        <f t="shared" si="5"/>
        <v>-0.87999999999999989</v>
      </c>
      <c r="U72" s="981">
        <v>40</v>
      </c>
      <c r="V72" s="930">
        <v>56.8</v>
      </c>
      <c r="W72" s="930">
        <v>16.799999999999997</v>
      </c>
      <c r="X72" s="979">
        <v>1.42</v>
      </c>
      <c r="Y72" s="977">
        <v>19</v>
      </c>
    </row>
    <row r="73" spans="1:25" ht="14.4" customHeight="1" x14ac:dyDescent="0.3">
      <c r="A73" s="948" t="s">
        <v>6305</v>
      </c>
      <c r="B73" s="943"/>
      <c r="C73" s="944"/>
      <c r="D73" s="933"/>
      <c r="E73" s="945">
        <v>1</v>
      </c>
      <c r="F73" s="946">
        <v>0.57999999999999996</v>
      </c>
      <c r="G73" s="927">
        <v>8</v>
      </c>
      <c r="H73" s="938">
        <v>2</v>
      </c>
      <c r="I73" s="937">
        <v>1.17</v>
      </c>
      <c r="J73" s="923">
        <v>11</v>
      </c>
      <c r="K73" s="939">
        <v>0.57999999999999996</v>
      </c>
      <c r="L73" s="938">
        <v>2</v>
      </c>
      <c r="M73" s="938">
        <v>21</v>
      </c>
      <c r="N73" s="940">
        <v>7</v>
      </c>
      <c r="O73" s="938" t="s">
        <v>6173</v>
      </c>
      <c r="P73" s="941" t="s">
        <v>6304</v>
      </c>
      <c r="Q73" s="942">
        <f t="shared" si="3"/>
        <v>2</v>
      </c>
      <c r="R73" s="975">
        <f t="shared" si="3"/>
        <v>1.17</v>
      </c>
      <c r="S73" s="942">
        <f t="shared" si="4"/>
        <v>1</v>
      </c>
      <c r="T73" s="975">
        <f t="shared" si="5"/>
        <v>0.59</v>
      </c>
      <c r="U73" s="982">
        <v>14</v>
      </c>
      <c r="V73" s="943">
        <v>22</v>
      </c>
      <c r="W73" s="943">
        <v>8</v>
      </c>
      <c r="X73" s="980">
        <v>1.5714285714285714</v>
      </c>
      <c r="Y73" s="978">
        <v>8</v>
      </c>
    </row>
    <row r="74" spans="1:25" ht="14.4" customHeight="1" x14ac:dyDescent="0.3">
      <c r="A74" s="948" t="s">
        <v>6306</v>
      </c>
      <c r="B74" s="943">
        <v>1</v>
      </c>
      <c r="C74" s="944">
        <v>0.8</v>
      </c>
      <c r="D74" s="933">
        <v>12</v>
      </c>
      <c r="E74" s="945"/>
      <c r="F74" s="946"/>
      <c r="G74" s="927"/>
      <c r="H74" s="938"/>
      <c r="I74" s="937"/>
      <c r="J74" s="922"/>
      <c r="K74" s="939">
        <v>0.8</v>
      </c>
      <c r="L74" s="938">
        <v>3</v>
      </c>
      <c r="M74" s="938">
        <v>24</v>
      </c>
      <c r="N74" s="940">
        <v>8</v>
      </c>
      <c r="O74" s="938" t="s">
        <v>6173</v>
      </c>
      <c r="P74" s="941" t="s">
        <v>6304</v>
      </c>
      <c r="Q74" s="942">
        <f t="shared" si="3"/>
        <v>-1</v>
      </c>
      <c r="R74" s="975">
        <f t="shared" si="3"/>
        <v>-0.8</v>
      </c>
      <c r="S74" s="942">
        <f t="shared" si="4"/>
        <v>0</v>
      </c>
      <c r="T74" s="975">
        <f t="shared" si="5"/>
        <v>0</v>
      </c>
      <c r="U74" s="982" t="s">
        <v>576</v>
      </c>
      <c r="V74" s="943" t="s">
        <v>576</v>
      </c>
      <c r="W74" s="943" t="s">
        <v>576</v>
      </c>
      <c r="X74" s="980" t="s">
        <v>576</v>
      </c>
      <c r="Y74" s="978"/>
    </row>
    <row r="75" spans="1:25" ht="14.4" customHeight="1" x14ac:dyDescent="0.3">
      <c r="A75" s="947" t="s">
        <v>6307</v>
      </c>
      <c r="B75" s="930">
        <v>12</v>
      </c>
      <c r="C75" s="931">
        <v>5.28</v>
      </c>
      <c r="D75" s="932">
        <v>6.6</v>
      </c>
      <c r="E75" s="928">
        <v>11</v>
      </c>
      <c r="F75" s="914">
        <v>4.3600000000000003</v>
      </c>
      <c r="G75" s="915">
        <v>7</v>
      </c>
      <c r="H75" s="924">
        <v>13</v>
      </c>
      <c r="I75" s="925">
        <v>4.9400000000000004</v>
      </c>
      <c r="J75" s="920">
        <v>5.6</v>
      </c>
      <c r="K75" s="917">
        <v>0.38</v>
      </c>
      <c r="L75" s="916">
        <v>2</v>
      </c>
      <c r="M75" s="916">
        <v>15</v>
      </c>
      <c r="N75" s="918">
        <v>5</v>
      </c>
      <c r="O75" s="916" t="s">
        <v>6173</v>
      </c>
      <c r="P75" s="929" t="s">
        <v>6308</v>
      </c>
      <c r="Q75" s="919">
        <f t="shared" si="3"/>
        <v>1</v>
      </c>
      <c r="R75" s="974">
        <f t="shared" si="3"/>
        <v>-0.33999999999999986</v>
      </c>
      <c r="S75" s="919">
        <f t="shared" si="4"/>
        <v>2</v>
      </c>
      <c r="T75" s="974">
        <f t="shared" si="5"/>
        <v>0.58000000000000007</v>
      </c>
      <c r="U75" s="981">
        <v>65</v>
      </c>
      <c r="V75" s="930">
        <v>72.8</v>
      </c>
      <c r="W75" s="930">
        <v>7.7999999999999972</v>
      </c>
      <c r="X75" s="979">
        <v>1.1199999999999999</v>
      </c>
      <c r="Y75" s="977">
        <v>17</v>
      </c>
    </row>
    <row r="76" spans="1:25" ht="14.4" customHeight="1" x14ac:dyDescent="0.3">
      <c r="A76" s="948" t="s">
        <v>6309</v>
      </c>
      <c r="B76" s="943">
        <v>2</v>
      </c>
      <c r="C76" s="944">
        <v>1.0900000000000001</v>
      </c>
      <c r="D76" s="933">
        <v>9</v>
      </c>
      <c r="E76" s="936">
        <v>2</v>
      </c>
      <c r="F76" s="937">
        <v>1.37</v>
      </c>
      <c r="G76" s="922">
        <v>11</v>
      </c>
      <c r="H76" s="945">
        <v>2</v>
      </c>
      <c r="I76" s="946">
        <v>1.0900000000000001</v>
      </c>
      <c r="J76" s="923">
        <v>11.5</v>
      </c>
      <c r="K76" s="939">
        <v>0.55000000000000004</v>
      </c>
      <c r="L76" s="938">
        <v>2</v>
      </c>
      <c r="M76" s="938">
        <v>18</v>
      </c>
      <c r="N76" s="940">
        <v>6</v>
      </c>
      <c r="O76" s="938" t="s">
        <v>6173</v>
      </c>
      <c r="P76" s="941" t="s">
        <v>6310</v>
      </c>
      <c r="Q76" s="942">
        <f t="shared" si="3"/>
        <v>0</v>
      </c>
      <c r="R76" s="975">
        <f t="shared" si="3"/>
        <v>0</v>
      </c>
      <c r="S76" s="942">
        <f t="shared" si="4"/>
        <v>0</v>
      </c>
      <c r="T76" s="975">
        <f t="shared" si="5"/>
        <v>-0.28000000000000003</v>
      </c>
      <c r="U76" s="982">
        <v>12</v>
      </c>
      <c r="V76" s="943">
        <v>23</v>
      </c>
      <c r="W76" s="943">
        <v>11</v>
      </c>
      <c r="X76" s="980">
        <v>1.9166666666666667</v>
      </c>
      <c r="Y76" s="978">
        <v>11</v>
      </c>
    </row>
    <row r="77" spans="1:25" ht="14.4" customHeight="1" x14ac:dyDescent="0.3">
      <c r="A77" s="948" t="s">
        <v>6311</v>
      </c>
      <c r="B77" s="943"/>
      <c r="C77" s="944"/>
      <c r="D77" s="933"/>
      <c r="E77" s="936">
        <v>1</v>
      </c>
      <c r="F77" s="937">
        <v>1.05</v>
      </c>
      <c r="G77" s="922">
        <v>10</v>
      </c>
      <c r="H77" s="945">
        <v>3</v>
      </c>
      <c r="I77" s="946">
        <v>3.18</v>
      </c>
      <c r="J77" s="923">
        <v>9.6999999999999993</v>
      </c>
      <c r="K77" s="939">
        <v>1.05</v>
      </c>
      <c r="L77" s="938">
        <v>3</v>
      </c>
      <c r="M77" s="938">
        <v>27</v>
      </c>
      <c r="N77" s="940">
        <v>9</v>
      </c>
      <c r="O77" s="938" t="s">
        <v>6173</v>
      </c>
      <c r="P77" s="941" t="s">
        <v>6312</v>
      </c>
      <c r="Q77" s="942">
        <f t="shared" si="3"/>
        <v>3</v>
      </c>
      <c r="R77" s="975">
        <f t="shared" si="3"/>
        <v>3.18</v>
      </c>
      <c r="S77" s="942">
        <f t="shared" si="4"/>
        <v>2</v>
      </c>
      <c r="T77" s="975">
        <f t="shared" si="5"/>
        <v>2.13</v>
      </c>
      <c r="U77" s="982">
        <v>27</v>
      </c>
      <c r="V77" s="943">
        <v>29.099999999999998</v>
      </c>
      <c r="W77" s="943">
        <v>2.0999999999999979</v>
      </c>
      <c r="X77" s="980">
        <v>1.0777777777777777</v>
      </c>
      <c r="Y77" s="978">
        <v>6</v>
      </c>
    </row>
    <row r="78" spans="1:25" ht="14.4" customHeight="1" x14ac:dyDescent="0.3">
      <c r="A78" s="947" t="s">
        <v>6313</v>
      </c>
      <c r="B78" s="930">
        <v>2</v>
      </c>
      <c r="C78" s="931">
        <v>1.47</v>
      </c>
      <c r="D78" s="932">
        <v>8.5</v>
      </c>
      <c r="E78" s="924">
        <v>5</v>
      </c>
      <c r="F78" s="925">
        <v>3.92</v>
      </c>
      <c r="G78" s="926">
        <v>8.4</v>
      </c>
      <c r="H78" s="916">
        <v>2</v>
      </c>
      <c r="I78" s="914">
        <v>1.25</v>
      </c>
      <c r="J78" s="915">
        <v>6</v>
      </c>
      <c r="K78" s="917">
        <v>0.73</v>
      </c>
      <c r="L78" s="916">
        <v>3</v>
      </c>
      <c r="M78" s="916">
        <v>24</v>
      </c>
      <c r="N78" s="918">
        <v>8</v>
      </c>
      <c r="O78" s="916" t="s">
        <v>6173</v>
      </c>
      <c r="P78" s="929" t="s">
        <v>6314</v>
      </c>
      <c r="Q78" s="919">
        <f t="shared" si="3"/>
        <v>0</v>
      </c>
      <c r="R78" s="974">
        <f t="shared" si="3"/>
        <v>-0.21999999999999997</v>
      </c>
      <c r="S78" s="919">
        <f t="shared" si="4"/>
        <v>-3</v>
      </c>
      <c r="T78" s="974">
        <f t="shared" si="5"/>
        <v>-2.67</v>
      </c>
      <c r="U78" s="981">
        <v>16</v>
      </c>
      <c r="V78" s="930">
        <v>12</v>
      </c>
      <c r="W78" s="930">
        <v>-4</v>
      </c>
      <c r="X78" s="979">
        <v>0.75</v>
      </c>
      <c r="Y78" s="977">
        <v>2</v>
      </c>
    </row>
    <row r="79" spans="1:25" ht="14.4" customHeight="1" x14ac:dyDescent="0.3">
      <c r="A79" s="948" t="s">
        <v>6315</v>
      </c>
      <c r="B79" s="943">
        <v>3</v>
      </c>
      <c r="C79" s="944">
        <v>6.59</v>
      </c>
      <c r="D79" s="933">
        <v>22</v>
      </c>
      <c r="E79" s="945"/>
      <c r="F79" s="946"/>
      <c r="G79" s="927"/>
      <c r="H79" s="938">
        <v>2</v>
      </c>
      <c r="I79" s="937">
        <v>2.87</v>
      </c>
      <c r="J79" s="922">
        <v>9.5</v>
      </c>
      <c r="K79" s="939">
        <v>1.43</v>
      </c>
      <c r="L79" s="938">
        <v>3</v>
      </c>
      <c r="M79" s="938">
        <v>30</v>
      </c>
      <c r="N79" s="940">
        <v>10</v>
      </c>
      <c r="O79" s="938" t="s">
        <v>6173</v>
      </c>
      <c r="P79" s="941" t="s">
        <v>6316</v>
      </c>
      <c r="Q79" s="942">
        <f t="shared" si="3"/>
        <v>-1</v>
      </c>
      <c r="R79" s="975">
        <f t="shared" si="3"/>
        <v>-3.7199999999999998</v>
      </c>
      <c r="S79" s="942">
        <f t="shared" si="4"/>
        <v>2</v>
      </c>
      <c r="T79" s="975">
        <f t="shared" si="5"/>
        <v>2.87</v>
      </c>
      <c r="U79" s="982">
        <v>20</v>
      </c>
      <c r="V79" s="943">
        <v>19</v>
      </c>
      <c r="W79" s="943">
        <v>-1</v>
      </c>
      <c r="X79" s="980">
        <v>0.95</v>
      </c>
      <c r="Y79" s="978">
        <v>1</v>
      </c>
    </row>
    <row r="80" spans="1:25" ht="14.4" customHeight="1" x14ac:dyDescent="0.3">
      <c r="A80" s="947" t="s">
        <v>6317</v>
      </c>
      <c r="B80" s="930">
        <v>2</v>
      </c>
      <c r="C80" s="931">
        <v>0.94</v>
      </c>
      <c r="D80" s="932">
        <v>5</v>
      </c>
      <c r="E80" s="928"/>
      <c r="F80" s="914"/>
      <c r="G80" s="915"/>
      <c r="H80" s="924">
        <v>2</v>
      </c>
      <c r="I80" s="925">
        <v>0.64</v>
      </c>
      <c r="J80" s="920">
        <v>7.5</v>
      </c>
      <c r="K80" s="917">
        <v>0.28000000000000003</v>
      </c>
      <c r="L80" s="916">
        <v>1</v>
      </c>
      <c r="M80" s="916">
        <v>12</v>
      </c>
      <c r="N80" s="918">
        <v>4</v>
      </c>
      <c r="O80" s="916" t="s">
        <v>6173</v>
      </c>
      <c r="P80" s="929" t="s">
        <v>6318</v>
      </c>
      <c r="Q80" s="919">
        <f t="shared" si="3"/>
        <v>0</v>
      </c>
      <c r="R80" s="974">
        <f t="shared" si="3"/>
        <v>-0.29999999999999993</v>
      </c>
      <c r="S80" s="919">
        <f t="shared" si="4"/>
        <v>2</v>
      </c>
      <c r="T80" s="974">
        <f t="shared" si="5"/>
        <v>0.64</v>
      </c>
      <c r="U80" s="981">
        <v>8</v>
      </c>
      <c r="V80" s="930">
        <v>15</v>
      </c>
      <c r="W80" s="930">
        <v>7</v>
      </c>
      <c r="X80" s="979">
        <v>1.875</v>
      </c>
      <c r="Y80" s="977">
        <v>7</v>
      </c>
    </row>
    <row r="81" spans="1:25" ht="14.4" customHeight="1" x14ac:dyDescent="0.3">
      <c r="A81" s="948" t="s">
        <v>6319</v>
      </c>
      <c r="B81" s="943">
        <v>1</v>
      </c>
      <c r="C81" s="944">
        <v>0.39</v>
      </c>
      <c r="D81" s="933">
        <v>2</v>
      </c>
      <c r="E81" s="936"/>
      <c r="F81" s="937"/>
      <c r="G81" s="922"/>
      <c r="H81" s="945">
        <v>2</v>
      </c>
      <c r="I81" s="946">
        <v>0.78</v>
      </c>
      <c r="J81" s="927">
        <v>3.5</v>
      </c>
      <c r="K81" s="939">
        <v>0.39</v>
      </c>
      <c r="L81" s="938">
        <v>2</v>
      </c>
      <c r="M81" s="938">
        <v>15</v>
      </c>
      <c r="N81" s="940">
        <v>5</v>
      </c>
      <c r="O81" s="938" t="s">
        <v>6173</v>
      </c>
      <c r="P81" s="941" t="s">
        <v>6320</v>
      </c>
      <c r="Q81" s="942">
        <f t="shared" si="3"/>
        <v>1</v>
      </c>
      <c r="R81" s="975">
        <f t="shared" si="3"/>
        <v>0.39</v>
      </c>
      <c r="S81" s="942">
        <f t="shared" si="4"/>
        <v>2</v>
      </c>
      <c r="T81" s="975">
        <f t="shared" si="5"/>
        <v>0.78</v>
      </c>
      <c r="U81" s="982">
        <v>10</v>
      </c>
      <c r="V81" s="943">
        <v>7</v>
      </c>
      <c r="W81" s="943">
        <v>-3</v>
      </c>
      <c r="X81" s="980">
        <v>0.7</v>
      </c>
      <c r="Y81" s="978"/>
    </row>
    <row r="82" spans="1:25" ht="14.4" customHeight="1" x14ac:dyDescent="0.3">
      <c r="A82" s="947" t="s">
        <v>6321</v>
      </c>
      <c r="B82" s="911">
        <v>40</v>
      </c>
      <c r="C82" s="912">
        <v>13.99</v>
      </c>
      <c r="D82" s="913">
        <v>4.4000000000000004</v>
      </c>
      <c r="E82" s="928">
        <v>25</v>
      </c>
      <c r="F82" s="914">
        <v>9.26</v>
      </c>
      <c r="G82" s="915">
        <v>4.7</v>
      </c>
      <c r="H82" s="916">
        <v>29</v>
      </c>
      <c r="I82" s="914">
        <v>9.99</v>
      </c>
      <c r="J82" s="915">
        <v>3.8</v>
      </c>
      <c r="K82" s="917">
        <v>0.31</v>
      </c>
      <c r="L82" s="916">
        <v>1</v>
      </c>
      <c r="M82" s="916">
        <v>12</v>
      </c>
      <c r="N82" s="918">
        <v>4</v>
      </c>
      <c r="O82" s="916" t="s">
        <v>6173</v>
      </c>
      <c r="P82" s="929" t="s">
        <v>6322</v>
      </c>
      <c r="Q82" s="919">
        <f t="shared" si="3"/>
        <v>-11</v>
      </c>
      <c r="R82" s="974">
        <f t="shared" si="3"/>
        <v>-4</v>
      </c>
      <c r="S82" s="919">
        <f t="shared" si="4"/>
        <v>4</v>
      </c>
      <c r="T82" s="974">
        <f t="shared" si="5"/>
        <v>0.73000000000000043</v>
      </c>
      <c r="U82" s="981">
        <v>116</v>
      </c>
      <c r="V82" s="930">
        <v>110.19999999999999</v>
      </c>
      <c r="W82" s="930">
        <v>-5.8000000000000114</v>
      </c>
      <c r="X82" s="979">
        <v>0.95</v>
      </c>
      <c r="Y82" s="977">
        <v>22</v>
      </c>
    </row>
    <row r="83" spans="1:25" ht="14.4" customHeight="1" x14ac:dyDescent="0.3">
      <c r="A83" s="948" t="s">
        <v>6323</v>
      </c>
      <c r="B83" s="934">
        <v>3</v>
      </c>
      <c r="C83" s="935">
        <v>2.15</v>
      </c>
      <c r="D83" s="921">
        <v>16</v>
      </c>
      <c r="E83" s="936">
        <v>4</v>
      </c>
      <c r="F83" s="937">
        <v>1.95</v>
      </c>
      <c r="G83" s="922">
        <v>7.8</v>
      </c>
      <c r="H83" s="938">
        <v>3</v>
      </c>
      <c r="I83" s="937">
        <v>1.76</v>
      </c>
      <c r="J83" s="923">
        <v>8</v>
      </c>
      <c r="K83" s="939">
        <v>0.46</v>
      </c>
      <c r="L83" s="938">
        <v>2</v>
      </c>
      <c r="M83" s="938">
        <v>15</v>
      </c>
      <c r="N83" s="940">
        <v>5</v>
      </c>
      <c r="O83" s="938" t="s">
        <v>6173</v>
      </c>
      <c r="P83" s="941" t="s">
        <v>6324</v>
      </c>
      <c r="Q83" s="942">
        <f t="shared" si="3"/>
        <v>0</v>
      </c>
      <c r="R83" s="975">
        <f t="shared" si="3"/>
        <v>-0.3899999999999999</v>
      </c>
      <c r="S83" s="942">
        <f t="shared" si="4"/>
        <v>-1</v>
      </c>
      <c r="T83" s="975">
        <f t="shared" si="5"/>
        <v>-0.18999999999999995</v>
      </c>
      <c r="U83" s="982">
        <v>15</v>
      </c>
      <c r="V83" s="943">
        <v>24</v>
      </c>
      <c r="W83" s="943">
        <v>9</v>
      </c>
      <c r="X83" s="980">
        <v>1.6</v>
      </c>
      <c r="Y83" s="978">
        <v>13</v>
      </c>
    </row>
    <row r="84" spans="1:25" ht="14.4" customHeight="1" x14ac:dyDescent="0.3">
      <c r="A84" s="948" t="s">
        <v>6325</v>
      </c>
      <c r="B84" s="934">
        <v>1</v>
      </c>
      <c r="C84" s="935">
        <v>0.94</v>
      </c>
      <c r="D84" s="921">
        <v>16</v>
      </c>
      <c r="E84" s="936">
        <v>1</v>
      </c>
      <c r="F84" s="937">
        <v>0.86</v>
      </c>
      <c r="G84" s="922">
        <v>11</v>
      </c>
      <c r="H84" s="938">
        <v>3</v>
      </c>
      <c r="I84" s="937">
        <v>2.57</v>
      </c>
      <c r="J84" s="923">
        <v>9.6999999999999993</v>
      </c>
      <c r="K84" s="939">
        <v>0.86</v>
      </c>
      <c r="L84" s="938">
        <v>3</v>
      </c>
      <c r="M84" s="938">
        <v>27</v>
      </c>
      <c r="N84" s="940">
        <v>9</v>
      </c>
      <c r="O84" s="938" t="s">
        <v>6173</v>
      </c>
      <c r="P84" s="941" t="s">
        <v>6326</v>
      </c>
      <c r="Q84" s="942">
        <f t="shared" si="3"/>
        <v>2</v>
      </c>
      <c r="R84" s="975">
        <f t="shared" si="3"/>
        <v>1.63</v>
      </c>
      <c r="S84" s="942">
        <f t="shared" si="4"/>
        <v>2</v>
      </c>
      <c r="T84" s="975">
        <f t="shared" si="5"/>
        <v>1.71</v>
      </c>
      <c r="U84" s="982">
        <v>27</v>
      </c>
      <c r="V84" s="943">
        <v>29.099999999999998</v>
      </c>
      <c r="W84" s="943">
        <v>2.0999999999999979</v>
      </c>
      <c r="X84" s="980">
        <v>1.0777777777777777</v>
      </c>
      <c r="Y84" s="978">
        <v>8</v>
      </c>
    </row>
    <row r="85" spans="1:25" ht="14.4" customHeight="1" x14ac:dyDescent="0.3">
      <c r="A85" s="947" t="s">
        <v>6327</v>
      </c>
      <c r="B85" s="930">
        <v>26</v>
      </c>
      <c r="C85" s="931">
        <v>107.87</v>
      </c>
      <c r="D85" s="932">
        <v>9.6999999999999993</v>
      </c>
      <c r="E85" s="928">
        <v>22</v>
      </c>
      <c r="F85" s="914">
        <v>91.27</v>
      </c>
      <c r="G85" s="915">
        <v>8.4</v>
      </c>
      <c r="H85" s="924">
        <v>15</v>
      </c>
      <c r="I85" s="925">
        <v>60.26</v>
      </c>
      <c r="J85" s="926">
        <v>8.5</v>
      </c>
      <c r="K85" s="917">
        <v>4.1500000000000004</v>
      </c>
      <c r="L85" s="916">
        <v>4</v>
      </c>
      <c r="M85" s="916">
        <v>36</v>
      </c>
      <c r="N85" s="918">
        <v>12</v>
      </c>
      <c r="O85" s="916" t="s">
        <v>6173</v>
      </c>
      <c r="P85" s="929" t="s">
        <v>6328</v>
      </c>
      <c r="Q85" s="919">
        <f t="shared" si="3"/>
        <v>-11</v>
      </c>
      <c r="R85" s="974">
        <f t="shared" si="3"/>
        <v>-47.610000000000007</v>
      </c>
      <c r="S85" s="919">
        <f t="shared" si="4"/>
        <v>-7</v>
      </c>
      <c r="T85" s="974">
        <f t="shared" si="5"/>
        <v>-31.009999999999998</v>
      </c>
      <c r="U85" s="981">
        <v>180</v>
      </c>
      <c r="V85" s="930">
        <v>127.5</v>
      </c>
      <c r="W85" s="930">
        <v>-52.5</v>
      </c>
      <c r="X85" s="979">
        <v>0.70833333333333337</v>
      </c>
      <c r="Y85" s="977">
        <v>2</v>
      </c>
    </row>
    <row r="86" spans="1:25" ht="14.4" customHeight="1" x14ac:dyDescent="0.3">
      <c r="A86" s="948" t="s">
        <v>6329</v>
      </c>
      <c r="B86" s="943">
        <v>12</v>
      </c>
      <c r="C86" s="944">
        <v>64.349999999999994</v>
      </c>
      <c r="D86" s="933">
        <v>10.6</v>
      </c>
      <c r="E86" s="936">
        <v>21</v>
      </c>
      <c r="F86" s="937">
        <v>109.46</v>
      </c>
      <c r="G86" s="922">
        <v>10.199999999999999</v>
      </c>
      <c r="H86" s="945">
        <v>28</v>
      </c>
      <c r="I86" s="946">
        <v>149.76</v>
      </c>
      <c r="J86" s="927">
        <v>11.5</v>
      </c>
      <c r="K86" s="939">
        <v>5.35</v>
      </c>
      <c r="L86" s="938">
        <v>5</v>
      </c>
      <c r="M86" s="938">
        <v>45</v>
      </c>
      <c r="N86" s="940">
        <v>15</v>
      </c>
      <c r="O86" s="938" t="s">
        <v>6173</v>
      </c>
      <c r="P86" s="941" t="s">
        <v>6330</v>
      </c>
      <c r="Q86" s="942">
        <f t="shared" si="3"/>
        <v>16</v>
      </c>
      <c r="R86" s="975">
        <f t="shared" si="3"/>
        <v>85.41</v>
      </c>
      <c r="S86" s="942">
        <f t="shared" si="4"/>
        <v>7</v>
      </c>
      <c r="T86" s="975">
        <f t="shared" si="5"/>
        <v>40.299999999999997</v>
      </c>
      <c r="U86" s="982">
        <v>420</v>
      </c>
      <c r="V86" s="943">
        <v>322</v>
      </c>
      <c r="W86" s="943">
        <v>-98</v>
      </c>
      <c r="X86" s="980">
        <v>0.76666666666666672</v>
      </c>
      <c r="Y86" s="978">
        <v>9</v>
      </c>
    </row>
    <row r="87" spans="1:25" ht="14.4" customHeight="1" x14ac:dyDescent="0.3">
      <c r="A87" s="948" t="s">
        <v>6331</v>
      </c>
      <c r="B87" s="943">
        <v>8</v>
      </c>
      <c r="C87" s="944">
        <v>68.010000000000005</v>
      </c>
      <c r="D87" s="933">
        <v>19.8</v>
      </c>
      <c r="E87" s="936">
        <v>8</v>
      </c>
      <c r="F87" s="937">
        <v>69.81</v>
      </c>
      <c r="G87" s="922">
        <v>19.399999999999999</v>
      </c>
      <c r="H87" s="945">
        <v>13</v>
      </c>
      <c r="I87" s="946">
        <v>116.81</v>
      </c>
      <c r="J87" s="923">
        <v>24.2</v>
      </c>
      <c r="K87" s="939">
        <v>8.5</v>
      </c>
      <c r="L87" s="938">
        <v>7</v>
      </c>
      <c r="M87" s="938">
        <v>66</v>
      </c>
      <c r="N87" s="940">
        <v>22</v>
      </c>
      <c r="O87" s="938" t="s">
        <v>6173</v>
      </c>
      <c r="P87" s="941" t="s">
        <v>6332</v>
      </c>
      <c r="Q87" s="942">
        <f t="shared" si="3"/>
        <v>5</v>
      </c>
      <c r="R87" s="975">
        <f t="shared" si="3"/>
        <v>48.8</v>
      </c>
      <c r="S87" s="942">
        <f t="shared" si="4"/>
        <v>5</v>
      </c>
      <c r="T87" s="975">
        <f t="shared" si="5"/>
        <v>47</v>
      </c>
      <c r="U87" s="982">
        <v>286</v>
      </c>
      <c r="V87" s="943">
        <v>314.59999999999997</v>
      </c>
      <c r="W87" s="943">
        <v>28.599999999999966</v>
      </c>
      <c r="X87" s="980">
        <v>1.0999999999999999</v>
      </c>
      <c r="Y87" s="978">
        <v>88</v>
      </c>
    </row>
    <row r="88" spans="1:25" ht="14.4" customHeight="1" x14ac:dyDescent="0.3">
      <c r="A88" s="947" t="s">
        <v>6333</v>
      </c>
      <c r="B88" s="930">
        <v>2</v>
      </c>
      <c r="C88" s="931">
        <v>6.74</v>
      </c>
      <c r="D88" s="932">
        <v>10</v>
      </c>
      <c r="E88" s="924">
        <v>1</v>
      </c>
      <c r="F88" s="925">
        <v>3.85</v>
      </c>
      <c r="G88" s="926">
        <v>12</v>
      </c>
      <c r="H88" s="916"/>
      <c r="I88" s="914"/>
      <c r="J88" s="915"/>
      <c r="K88" s="917">
        <v>3.37</v>
      </c>
      <c r="L88" s="916">
        <v>5</v>
      </c>
      <c r="M88" s="916">
        <v>45</v>
      </c>
      <c r="N88" s="918">
        <v>15</v>
      </c>
      <c r="O88" s="916" t="s">
        <v>6173</v>
      </c>
      <c r="P88" s="929" t="s">
        <v>6334</v>
      </c>
      <c r="Q88" s="919">
        <f t="shared" si="3"/>
        <v>-2</v>
      </c>
      <c r="R88" s="974">
        <f t="shared" si="3"/>
        <v>-6.74</v>
      </c>
      <c r="S88" s="919">
        <f t="shared" si="4"/>
        <v>-1</v>
      </c>
      <c r="T88" s="974">
        <f t="shared" si="5"/>
        <v>-3.85</v>
      </c>
      <c r="U88" s="981" t="s">
        <v>576</v>
      </c>
      <c r="V88" s="930" t="s">
        <v>576</v>
      </c>
      <c r="W88" s="930" t="s">
        <v>576</v>
      </c>
      <c r="X88" s="979" t="s">
        <v>576</v>
      </c>
      <c r="Y88" s="977"/>
    </row>
    <row r="89" spans="1:25" ht="14.4" customHeight="1" x14ac:dyDescent="0.3">
      <c r="A89" s="948" t="s">
        <v>6335</v>
      </c>
      <c r="B89" s="943">
        <v>4</v>
      </c>
      <c r="C89" s="944">
        <v>16.059999999999999</v>
      </c>
      <c r="D89" s="933">
        <v>13.5</v>
      </c>
      <c r="E89" s="945">
        <v>5</v>
      </c>
      <c r="F89" s="946">
        <v>19.96</v>
      </c>
      <c r="G89" s="927">
        <v>12.2</v>
      </c>
      <c r="H89" s="938">
        <v>1</v>
      </c>
      <c r="I89" s="937">
        <v>3.99</v>
      </c>
      <c r="J89" s="923">
        <v>21</v>
      </c>
      <c r="K89" s="939">
        <v>3.99</v>
      </c>
      <c r="L89" s="938">
        <v>6</v>
      </c>
      <c r="M89" s="938">
        <v>57</v>
      </c>
      <c r="N89" s="940">
        <v>19</v>
      </c>
      <c r="O89" s="938" t="s">
        <v>6173</v>
      </c>
      <c r="P89" s="941" t="s">
        <v>6336</v>
      </c>
      <c r="Q89" s="942">
        <f t="shared" si="3"/>
        <v>-3</v>
      </c>
      <c r="R89" s="975">
        <f t="shared" si="3"/>
        <v>-12.069999999999999</v>
      </c>
      <c r="S89" s="942">
        <f t="shared" si="4"/>
        <v>-4</v>
      </c>
      <c r="T89" s="975">
        <f t="shared" si="5"/>
        <v>-15.97</v>
      </c>
      <c r="U89" s="982">
        <v>19</v>
      </c>
      <c r="V89" s="943">
        <v>21</v>
      </c>
      <c r="W89" s="943">
        <v>2</v>
      </c>
      <c r="X89" s="980">
        <v>1.1052631578947369</v>
      </c>
      <c r="Y89" s="978">
        <v>2</v>
      </c>
    </row>
    <row r="90" spans="1:25" ht="14.4" customHeight="1" x14ac:dyDescent="0.3">
      <c r="A90" s="948" t="s">
        <v>6337</v>
      </c>
      <c r="B90" s="943">
        <v>2</v>
      </c>
      <c r="C90" s="944">
        <v>12.59</v>
      </c>
      <c r="D90" s="933">
        <v>14</v>
      </c>
      <c r="E90" s="945">
        <v>2</v>
      </c>
      <c r="F90" s="946">
        <v>11.48</v>
      </c>
      <c r="G90" s="927">
        <v>26</v>
      </c>
      <c r="H90" s="938"/>
      <c r="I90" s="937"/>
      <c r="J90" s="922"/>
      <c r="K90" s="939">
        <v>5.74</v>
      </c>
      <c r="L90" s="938">
        <v>7</v>
      </c>
      <c r="M90" s="938">
        <v>63</v>
      </c>
      <c r="N90" s="940">
        <v>21</v>
      </c>
      <c r="O90" s="938" t="s">
        <v>6173</v>
      </c>
      <c r="P90" s="941" t="s">
        <v>6338</v>
      </c>
      <c r="Q90" s="942">
        <f t="shared" si="3"/>
        <v>-2</v>
      </c>
      <c r="R90" s="975">
        <f t="shared" si="3"/>
        <v>-12.59</v>
      </c>
      <c r="S90" s="942">
        <f t="shared" si="4"/>
        <v>-2</v>
      </c>
      <c r="T90" s="975">
        <f t="shared" si="5"/>
        <v>-11.48</v>
      </c>
      <c r="U90" s="982" t="s">
        <v>576</v>
      </c>
      <c r="V90" s="943" t="s">
        <v>576</v>
      </c>
      <c r="W90" s="943" t="s">
        <v>576</v>
      </c>
      <c r="X90" s="980" t="s">
        <v>576</v>
      </c>
      <c r="Y90" s="978"/>
    </row>
    <row r="91" spans="1:25" ht="14.4" customHeight="1" x14ac:dyDescent="0.3">
      <c r="A91" s="947" t="s">
        <v>6339</v>
      </c>
      <c r="B91" s="930">
        <v>11</v>
      </c>
      <c r="C91" s="931">
        <v>16.850000000000001</v>
      </c>
      <c r="D91" s="932">
        <v>7.7</v>
      </c>
      <c r="E91" s="928">
        <v>9</v>
      </c>
      <c r="F91" s="914">
        <v>13.71</v>
      </c>
      <c r="G91" s="915">
        <v>7.4</v>
      </c>
      <c r="H91" s="924">
        <v>6</v>
      </c>
      <c r="I91" s="925">
        <v>9.14</v>
      </c>
      <c r="J91" s="926">
        <v>7</v>
      </c>
      <c r="K91" s="917">
        <v>1.52</v>
      </c>
      <c r="L91" s="916">
        <v>3</v>
      </c>
      <c r="M91" s="916">
        <v>27</v>
      </c>
      <c r="N91" s="918">
        <v>9</v>
      </c>
      <c r="O91" s="916" t="s">
        <v>6173</v>
      </c>
      <c r="P91" s="929" t="s">
        <v>6340</v>
      </c>
      <c r="Q91" s="919">
        <f t="shared" si="3"/>
        <v>-5</v>
      </c>
      <c r="R91" s="974">
        <f t="shared" si="3"/>
        <v>-7.7100000000000009</v>
      </c>
      <c r="S91" s="919">
        <f t="shared" si="4"/>
        <v>-3</v>
      </c>
      <c r="T91" s="974">
        <f t="shared" si="5"/>
        <v>-4.57</v>
      </c>
      <c r="U91" s="981">
        <v>54</v>
      </c>
      <c r="V91" s="930">
        <v>42</v>
      </c>
      <c r="W91" s="930">
        <v>-12</v>
      </c>
      <c r="X91" s="979">
        <v>0.77777777777777779</v>
      </c>
      <c r="Y91" s="977"/>
    </row>
    <row r="92" spans="1:25" ht="14.4" customHeight="1" x14ac:dyDescent="0.3">
      <c r="A92" s="948" t="s">
        <v>6341</v>
      </c>
      <c r="B92" s="943">
        <v>4</v>
      </c>
      <c r="C92" s="944">
        <v>8.8800000000000008</v>
      </c>
      <c r="D92" s="933">
        <v>11.8</v>
      </c>
      <c r="E92" s="936">
        <v>5</v>
      </c>
      <c r="F92" s="937">
        <v>11.18</v>
      </c>
      <c r="G92" s="922">
        <v>12.2</v>
      </c>
      <c r="H92" s="945">
        <v>5</v>
      </c>
      <c r="I92" s="946">
        <v>10.88</v>
      </c>
      <c r="J92" s="927">
        <v>8.1999999999999993</v>
      </c>
      <c r="K92" s="939">
        <v>2.1800000000000002</v>
      </c>
      <c r="L92" s="938">
        <v>4</v>
      </c>
      <c r="M92" s="938">
        <v>36</v>
      </c>
      <c r="N92" s="940">
        <v>12</v>
      </c>
      <c r="O92" s="938" t="s">
        <v>6173</v>
      </c>
      <c r="P92" s="941" t="s">
        <v>6342</v>
      </c>
      <c r="Q92" s="942">
        <f t="shared" si="3"/>
        <v>1</v>
      </c>
      <c r="R92" s="975">
        <f t="shared" si="3"/>
        <v>2</v>
      </c>
      <c r="S92" s="942">
        <f t="shared" si="4"/>
        <v>0</v>
      </c>
      <c r="T92" s="975">
        <f t="shared" si="5"/>
        <v>-0.29999999999999893</v>
      </c>
      <c r="U92" s="982">
        <v>60</v>
      </c>
      <c r="V92" s="943">
        <v>41</v>
      </c>
      <c r="W92" s="943">
        <v>-19</v>
      </c>
      <c r="X92" s="980">
        <v>0.68333333333333335</v>
      </c>
      <c r="Y92" s="978"/>
    </row>
    <row r="93" spans="1:25" ht="14.4" customHeight="1" x14ac:dyDescent="0.3">
      <c r="A93" s="948" t="s">
        <v>6343</v>
      </c>
      <c r="B93" s="943">
        <v>2</v>
      </c>
      <c r="C93" s="944">
        <v>7.36</v>
      </c>
      <c r="D93" s="933">
        <v>10.5</v>
      </c>
      <c r="E93" s="936">
        <v>2</v>
      </c>
      <c r="F93" s="937">
        <v>7.36</v>
      </c>
      <c r="G93" s="922">
        <v>20.5</v>
      </c>
      <c r="H93" s="945">
        <v>8</v>
      </c>
      <c r="I93" s="946">
        <v>29.67</v>
      </c>
      <c r="J93" s="927">
        <v>11.3</v>
      </c>
      <c r="K93" s="939">
        <v>3.68</v>
      </c>
      <c r="L93" s="938">
        <v>5</v>
      </c>
      <c r="M93" s="938">
        <v>48</v>
      </c>
      <c r="N93" s="940">
        <v>16</v>
      </c>
      <c r="O93" s="938" t="s">
        <v>6173</v>
      </c>
      <c r="P93" s="941" t="s">
        <v>6344</v>
      </c>
      <c r="Q93" s="942">
        <f t="shared" si="3"/>
        <v>6</v>
      </c>
      <c r="R93" s="975">
        <f t="shared" si="3"/>
        <v>22.310000000000002</v>
      </c>
      <c r="S93" s="942">
        <f t="shared" si="4"/>
        <v>6</v>
      </c>
      <c r="T93" s="975">
        <f t="shared" si="5"/>
        <v>22.310000000000002</v>
      </c>
      <c r="U93" s="982">
        <v>128</v>
      </c>
      <c r="V93" s="943">
        <v>90.4</v>
      </c>
      <c r="W93" s="943">
        <v>-37.599999999999994</v>
      </c>
      <c r="X93" s="980">
        <v>0.70625000000000004</v>
      </c>
      <c r="Y93" s="978">
        <v>9</v>
      </c>
    </row>
    <row r="94" spans="1:25" ht="14.4" customHeight="1" x14ac:dyDescent="0.3">
      <c r="A94" s="947" t="s">
        <v>6345</v>
      </c>
      <c r="B94" s="930">
        <v>94</v>
      </c>
      <c r="C94" s="931">
        <v>115.07</v>
      </c>
      <c r="D94" s="932">
        <v>4.8</v>
      </c>
      <c r="E94" s="924">
        <v>96</v>
      </c>
      <c r="F94" s="925">
        <v>117.51</v>
      </c>
      <c r="G94" s="926">
        <v>4.9000000000000004</v>
      </c>
      <c r="H94" s="916">
        <v>71</v>
      </c>
      <c r="I94" s="914">
        <v>86.91</v>
      </c>
      <c r="J94" s="915">
        <v>4.5999999999999996</v>
      </c>
      <c r="K94" s="917">
        <v>1.22</v>
      </c>
      <c r="L94" s="916">
        <v>2</v>
      </c>
      <c r="M94" s="916">
        <v>15</v>
      </c>
      <c r="N94" s="918">
        <v>5</v>
      </c>
      <c r="O94" s="916" t="s">
        <v>6173</v>
      </c>
      <c r="P94" s="929" t="s">
        <v>6346</v>
      </c>
      <c r="Q94" s="919">
        <f t="shared" si="3"/>
        <v>-23</v>
      </c>
      <c r="R94" s="974">
        <f t="shared" si="3"/>
        <v>-28.159999999999997</v>
      </c>
      <c r="S94" s="919">
        <f t="shared" si="4"/>
        <v>-25</v>
      </c>
      <c r="T94" s="974">
        <f t="shared" si="5"/>
        <v>-30.600000000000009</v>
      </c>
      <c r="U94" s="981">
        <v>355</v>
      </c>
      <c r="V94" s="930">
        <v>326.59999999999997</v>
      </c>
      <c r="W94" s="930">
        <v>-28.400000000000034</v>
      </c>
      <c r="X94" s="979">
        <v>0.91999999999999993</v>
      </c>
      <c r="Y94" s="977">
        <v>19</v>
      </c>
    </row>
    <row r="95" spans="1:25" ht="14.4" customHeight="1" x14ac:dyDescent="0.3">
      <c r="A95" s="948" t="s">
        <v>6347</v>
      </c>
      <c r="B95" s="943">
        <v>15</v>
      </c>
      <c r="C95" s="944">
        <v>21.59</v>
      </c>
      <c r="D95" s="933">
        <v>5.2</v>
      </c>
      <c r="E95" s="945">
        <v>10</v>
      </c>
      <c r="F95" s="946">
        <v>14.39</v>
      </c>
      <c r="G95" s="927">
        <v>6.1</v>
      </c>
      <c r="H95" s="938">
        <v>14</v>
      </c>
      <c r="I95" s="937">
        <v>20.149999999999999</v>
      </c>
      <c r="J95" s="922">
        <v>5.6</v>
      </c>
      <c r="K95" s="939">
        <v>1.44</v>
      </c>
      <c r="L95" s="938">
        <v>2</v>
      </c>
      <c r="M95" s="938">
        <v>21</v>
      </c>
      <c r="N95" s="940">
        <v>7</v>
      </c>
      <c r="O95" s="938" t="s">
        <v>6173</v>
      </c>
      <c r="P95" s="941" t="s">
        <v>6348</v>
      </c>
      <c r="Q95" s="942">
        <f t="shared" si="3"/>
        <v>-1</v>
      </c>
      <c r="R95" s="975">
        <f t="shared" si="3"/>
        <v>-1.4400000000000013</v>
      </c>
      <c r="S95" s="942">
        <f t="shared" si="4"/>
        <v>4</v>
      </c>
      <c r="T95" s="975">
        <f t="shared" si="5"/>
        <v>5.759999999999998</v>
      </c>
      <c r="U95" s="982">
        <v>98</v>
      </c>
      <c r="V95" s="943">
        <v>78.399999999999991</v>
      </c>
      <c r="W95" s="943">
        <v>-19.600000000000009</v>
      </c>
      <c r="X95" s="980">
        <v>0.79999999999999993</v>
      </c>
      <c r="Y95" s="978">
        <v>7</v>
      </c>
    </row>
    <row r="96" spans="1:25" ht="14.4" customHeight="1" x14ac:dyDescent="0.3">
      <c r="A96" s="948" t="s">
        <v>6349</v>
      </c>
      <c r="B96" s="943">
        <v>1</v>
      </c>
      <c r="C96" s="944">
        <v>1.92</v>
      </c>
      <c r="D96" s="933">
        <v>10</v>
      </c>
      <c r="E96" s="945">
        <v>5</v>
      </c>
      <c r="F96" s="946">
        <v>9.6199999999999992</v>
      </c>
      <c r="G96" s="927">
        <v>6.4</v>
      </c>
      <c r="H96" s="938">
        <v>3</v>
      </c>
      <c r="I96" s="937">
        <v>5.77</v>
      </c>
      <c r="J96" s="923">
        <v>11.7</v>
      </c>
      <c r="K96" s="939">
        <v>1.92</v>
      </c>
      <c r="L96" s="938">
        <v>3</v>
      </c>
      <c r="M96" s="938">
        <v>27</v>
      </c>
      <c r="N96" s="940">
        <v>9</v>
      </c>
      <c r="O96" s="938" t="s">
        <v>6173</v>
      </c>
      <c r="P96" s="941" t="s">
        <v>6350</v>
      </c>
      <c r="Q96" s="942">
        <f t="shared" si="3"/>
        <v>2</v>
      </c>
      <c r="R96" s="975">
        <f t="shared" si="3"/>
        <v>3.8499999999999996</v>
      </c>
      <c r="S96" s="942">
        <f t="shared" si="4"/>
        <v>-2</v>
      </c>
      <c r="T96" s="975">
        <f t="shared" si="5"/>
        <v>-3.8499999999999996</v>
      </c>
      <c r="U96" s="982">
        <v>27</v>
      </c>
      <c r="V96" s="943">
        <v>35.099999999999994</v>
      </c>
      <c r="W96" s="943">
        <v>8.0999999999999943</v>
      </c>
      <c r="X96" s="980">
        <v>1.2999999999999998</v>
      </c>
      <c r="Y96" s="978">
        <v>8</v>
      </c>
    </row>
    <row r="97" spans="1:25" ht="14.4" customHeight="1" x14ac:dyDescent="0.3">
      <c r="A97" s="947" t="s">
        <v>6351</v>
      </c>
      <c r="B97" s="930">
        <v>7</v>
      </c>
      <c r="C97" s="931">
        <v>10.84</v>
      </c>
      <c r="D97" s="932">
        <v>5.3</v>
      </c>
      <c r="E97" s="924">
        <v>20</v>
      </c>
      <c r="F97" s="925">
        <v>31.28</v>
      </c>
      <c r="G97" s="926">
        <v>4.9000000000000004</v>
      </c>
      <c r="H97" s="916">
        <v>5</v>
      </c>
      <c r="I97" s="914">
        <v>8.01</v>
      </c>
      <c r="J97" s="915">
        <v>5.2</v>
      </c>
      <c r="K97" s="917">
        <v>1.6</v>
      </c>
      <c r="L97" s="916">
        <v>3</v>
      </c>
      <c r="M97" s="916">
        <v>24</v>
      </c>
      <c r="N97" s="918">
        <v>8</v>
      </c>
      <c r="O97" s="916" t="s">
        <v>6173</v>
      </c>
      <c r="P97" s="929" t="s">
        <v>6352</v>
      </c>
      <c r="Q97" s="919">
        <f t="shared" si="3"/>
        <v>-2</v>
      </c>
      <c r="R97" s="974">
        <f t="shared" si="3"/>
        <v>-2.83</v>
      </c>
      <c r="S97" s="919">
        <f t="shared" si="4"/>
        <v>-15</v>
      </c>
      <c r="T97" s="974">
        <f t="shared" si="5"/>
        <v>-23.270000000000003</v>
      </c>
      <c r="U97" s="981">
        <v>40</v>
      </c>
      <c r="V97" s="930">
        <v>26</v>
      </c>
      <c r="W97" s="930">
        <v>-14</v>
      </c>
      <c r="X97" s="979">
        <v>0.65</v>
      </c>
      <c r="Y97" s="977"/>
    </row>
    <row r="98" spans="1:25" ht="14.4" customHeight="1" x14ac:dyDescent="0.3">
      <c r="A98" s="948" t="s">
        <v>6353</v>
      </c>
      <c r="B98" s="943"/>
      <c r="C98" s="944"/>
      <c r="D98" s="933"/>
      <c r="E98" s="945">
        <v>5</v>
      </c>
      <c r="F98" s="946">
        <v>10.01</v>
      </c>
      <c r="G98" s="927">
        <v>8.8000000000000007</v>
      </c>
      <c r="H98" s="938">
        <v>1</v>
      </c>
      <c r="I98" s="937">
        <v>2.08</v>
      </c>
      <c r="J98" s="922">
        <v>9</v>
      </c>
      <c r="K98" s="939">
        <v>2.08</v>
      </c>
      <c r="L98" s="938">
        <v>4</v>
      </c>
      <c r="M98" s="938">
        <v>39</v>
      </c>
      <c r="N98" s="940">
        <v>13</v>
      </c>
      <c r="O98" s="938" t="s">
        <v>6173</v>
      </c>
      <c r="P98" s="941" t="s">
        <v>6352</v>
      </c>
      <c r="Q98" s="942">
        <f t="shared" si="3"/>
        <v>1</v>
      </c>
      <c r="R98" s="975">
        <f t="shared" si="3"/>
        <v>2.08</v>
      </c>
      <c r="S98" s="942">
        <f t="shared" si="4"/>
        <v>-4</v>
      </c>
      <c r="T98" s="975">
        <f t="shared" si="5"/>
        <v>-7.93</v>
      </c>
      <c r="U98" s="982">
        <v>13</v>
      </c>
      <c r="V98" s="943">
        <v>9</v>
      </c>
      <c r="W98" s="943">
        <v>-4</v>
      </c>
      <c r="X98" s="980">
        <v>0.69230769230769229</v>
      </c>
      <c r="Y98" s="978"/>
    </row>
    <row r="99" spans="1:25" ht="14.4" customHeight="1" x14ac:dyDescent="0.3">
      <c r="A99" s="948" t="s">
        <v>6354</v>
      </c>
      <c r="B99" s="943">
        <v>4</v>
      </c>
      <c r="C99" s="944">
        <v>17.27</v>
      </c>
      <c r="D99" s="933">
        <v>24.8</v>
      </c>
      <c r="E99" s="945">
        <v>2</v>
      </c>
      <c r="F99" s="946">
        <v>7.54</v>
      </c>
      <c r="G99" s="927">
        <v>21.5</v>
      </c>
      <c r="H99" s="938">
        <v>1</v>
      </c>
      <c r="I99" s="937">
        <v>3.77</v>
      </c>
      <c r="J99" s="922">
        <v>6</v>
      </c>
      <c r="K99" s="939">
        <v>3.77</v>
      </c>
      <c r="L99" s="938">
        <v>6</v>
      </c>
      <c r="M99" s="938">
        <v>54</v>
      </c>
      <c r="N99" s="940">
        <v>18</v>
      </c>
      <c r="O99" s="938" t="s">
        <v>6173</v>
      </c>
      <c r="P99" s="941" t="s">
        <v>6352</v>
      </c>
      <c r="Q99" s="942">
        <f t="shared" si="3"/>
        <v>-3</v>
      </c>
      <c r="R99" s="975">
        <f t="shared" si="3"/>
        <v>-13.5</v>
      </c>
      <c r="S99" s="942">
        <f t="shared" si="4"/>
        <v>-1</v>
      </c>
      <c r="T99" s="975">
        <f t="shared" si="5"/>
        <v>-3.77</v>
      </c>
      <c r="U99" s="982">
        <v>18</v>
      </c>
      <c r="V99" s="943">
        <v>6</v>
      </c>
      <c r="W99" s="943">
        <v>-12</v>
      </c>
      <c r="X99" s="980">
        <v>0.33333333333333331</v>
      </c>
      <c r="Y99" s="978"/>
    </row>
    <row r="100" spans="1:25" ht="14.4" customHeight="1" x14ac:dyDescent="0.3">
      <c r="A100" s="947" t="s">
        <v>6355</v>
      </c>
      <c r="B100" s="930">
        <v>4</v>
      </c>
      <c r="C100" s="931">
        <v>1.89</v>
      </c>
      <c r="D100" s="932">
        <v>2</v>
      </c>
      <c r="E100" s="924">
        <v>8</v>
      </c>
      <c r="F100" s="925">
        <v>3.56</v>
      </c>
      <c r="G100" s="926">
        <v>2.4</v>
      </c>
      <c r="H100" s="916">
        <v>4</v>
      </c>
      <c r="I100" s="914">
        <v>1.89</v>
      </c>
      <c r="J100" s="915">
        <v>2.5</v>
      </c>
      <c r="K100" s="917">
        <v>0.47</v>
      </c>
      <c r="L100" s="916">
        <v>2</v>
      </c>
      <c r="M100" s="916">
        <v>18</v>
      </c>
      <c r="N100" s="918">
        <v>6</v>
      </c>
      <c r="O100" s="916" t="s">
        <v>6173</v>
      </c>
      <c r="P100" s="929" t="s">
        <v>6356</v>
      </c>
      <c r="Q100" s="919">
        <f t="shared" si="3"/>
        <v>0</v>
      </c>
      <c r="R100" s="974">
        <f t="shared" si="3"/>
        <v>0</v>
      </c>
      <c r="S100" s="919">
        <f t="shared" si="4"/>
        <v>-4</v>
      </c>
      <c r="T100" s="974">
        <f t="shared" si="5"/>
        <v>-1.6700000000000002</v>
      </c>
      <c r="U100" s="981">
        <v>24</v>
      </c>
      <c r="V100" s="930">
        <v>10</v>
      </c>
      <c r="W100" s="930">
        <v>-14</v>
      </c>
      <c r="X100" s="979">
        <v>0.41666666666666669</v>
      </c>
      <c r="Y100" s="977"/>
    </row>
    <row r="101" spans="1:25" ht="14.4" customHeight="1" x14ac:dyDescent="0.3">
      <c r="A101" s="948" t="s">
        <v>6357</v>
      </c>
      <c r="B101" s="943">
        <v>1</v>
      </c>
      <c r="C101" s="944">
        <v>0.61</v>
      </c>
      <c r="D101" s="933">
        <v>3</v>
      </c>
      <c r="E101" s="945">
        <v>1</v>
      </c>
      <c r="F101" s="946">
        <v>0.61</v>
      </c>
      <c r="G101" s="927">
        <v>2</v>
      </c>
      <c r="H101" s="938"/>
      <c r="I101" s="937"/>
      <c r="J101" s="922"/>
      <c r="K101" s="939">
        <v>0.61</v>
      </c>
      <c r="L101" s="938">
        <v>2</v>
      </c>
      <c r="M101" s="938">
        <v>21</v>
      </c>
      <c r="N101" s="940">
        <v>7</v>
      </c>
      <c r="O101" s="938" t="s">
        <v>6173</v>
      </c>
      <c r="P101" s="941" t="s">
        <v>6358</v>
      </c>
      <c r="Q101" s="942">
        <f t="shared" si="3"/>
        <v>-1</v>
      </c>
      <c r="R101" s="975">
        <f t="shared" si="3"/>
        <v>-0.61</v>
      </c>
      <c r="S101" s="942">
        <f t="shared" si="4"/>
        <v>-1</v>
      </c>
      <c r="T101" s="975">
        <f t="shared" si="5"/>
        <v>-0.61</v>
      </c>
      <c r="U101" s="982" t="s">
        <v>576</v>
      </c>
      <c r="V101" s="943" t="s">
        <v>576</v>
      </c>
      <c r="W101" s="943" t="s">
        <v>576</v>
      </c>
      <c r="X101" s="980" t="s">
        <v>576</v>
      </c>
      <c r="Y101" s="978"/>
    </row>
    <row r="102" spans="1:25" ht="14.4" customHeight="1" x14ac:dyDescent="0.3">
      <c r="A102" s="948" t="s">
        <v>6359</v>
      </c>
      <c r="B102" s="943"/>
      <c r="C102" s="944"/>
      <c r="D102" s="933"/>
      <c r="E102" s="945"/>
      <c r="F102" s="946"/>
      <c r="G102" s="927"/>
      <c r="H102" s="938">
        <v>1</v>
      </c>
      <c r="I102" s="937">
        <v>1.1000000000000001</v>
      </c>
      <c r="J102" s="923">
        <v>15</v>
      </c>
      <c r="K102" s="939">
        <v>0.82</v>
      </c>
      <c r="L102" s="938">
        <v>3</v>
      </c>
      <c r="M102" s="938">
        <v>27</v>
      </c>
      <c r="N102" s="940">
        <v>9</v>
      </c>
      <c r="O102" s="938" t="s">
        <v>6173</v>
      </c>
      <c r="P102" s="941" t="s">
        <v>6360</v>
      </c>
      <c r="Q102" s="942">
        <f t="shared" si="3"/>
        <v>1</v>
      </c>
      <c r="R102" s="975">
        <f t="shared" si="3"/>
        <v>1.1000000000000001</v>
      </c>
      <c r="S102" s="942">
        <f t="shared" si="4"/>
        <v>1</v>
      </c>
      <c r="T102" s="975">
        <f t="shared" si="5"/>
        <v>1.1000000000000001</v>
      </c>
      <c r="U102" s="982">
        <v>9</v>
      </c>
      <c r="V102" s="943">
        <v>15</v>
      </c>
      <c r="W102" s="943">
        <v>6</v>
      </c>
      <c r="X102" s="980">
        <v>1.6666666666666667</v>
      </c>
      <c r="Y102" s="978">
        <v>6</v>
      </c>
    </row>
    <row r="103" spans="1:25" ht="14.4" customHeight="1" x14ac:dyDescent="0.3">
      <c r="A103" s="947" t="s">
        <v>6361</v>
      </c>
      <c r="B103" s="930">
        <v>1</v>
      </c>
      <c r="C103" s="931">
        <v>0.63</v>
      </c>
      <c r="D103" s="932">
        <v>9</v>
      </c>
      <c r="E103" s="924">
        <v>2</v>
      </c>
      <c r="F103" s="925">
        <v>0.97</v>
      </c>
      <c r="G103" s="926">
        <v>1.5</v>
      </c>
      <c r="H103" s="916"/>
      <c r="I103" s="914"/>
      <c r="J103" s="915"/>
      <c r="K103" s="917">
        <v>0.63</v>
      </c>
      <c r="L103" s="916">
        <v>2</v>
      </c>
      <c r="M103" s="916">
        <v>21</v>
      </c>
      <c r="N103" s="918">
        <v>7</v>
      </c>
      <c r="O103" s="916" t="s">
        <v>6173</v>
      </c>
      <c r="P103" s="929" t="s">
        <v>6362</v>
      </c>
      <c r="Q103" s="919">
        <f t="shared" si="3"/>
        <v>-1</v>
      </c>
      <c r="R103" s="974">
        <f t="shared" si="3"/>
        <v>-0.63</v>
      </c>
      <c r="S103" s="919">
        <f t="shared" si="4"/>
        <v>-2</v>
      </c>
      <c r="T103" s="974">
        <f t="shared" si="5"/>
        <v>-0.97</v>
      </c>
      <c r="U103" s="981" t="s">
        <v>576</v>
      </c>
      <c r="V103" s="930" t="s">
        <v>576</v>
      </c>
      <c r="W103" s="930" t="s">
        <v>576</v>
      </c>
      <c r="X103" s="979" t="s">
        <v>576</v>
      </c>
      <c r="Y103" s="977"/>
    </row>
    <row r="104" spans="1:25" ht="14.4" customHeight="1" x14ac:dyDescent="0.3">
      <c r="A104" s="948" t="s">
        <v>6363</v>
      </c>
      <c r="B104" s="943">
        <v>1</v>
      </c>
      <c r="C104" s="944">
        <v>3.15</v>
      </c>
      <c r="D104" s="933">
        <v>38</v>
      </c>
      <c r="E104" s="945"/>
      <c r="F104" s="946"/>
      <c r="G104" s="927"/>
      <c r="H104" s="938"/>
      <c r="I104" s="937"/>
      <c r="J104" s="922"/>
      <c r="K104" s="939">
        <v>2.25</v>
      </c>
      <c r="L104" s="938">
        <v>5</v>
      </c>
      <c r="M104" s="938">
        <v>42</v>
      </c>
      <c r="N104" s="940">
        <v>14</v>
      </c>
      <c r="O104" s="938" t="s">
        <v>6173</v>
      </c>
      <c r="P104" s="941" t="s">
        <v>6364</v>
      </c>
      <c r="Q104" s="942">
        <f t="shared" si="3"/>
        <v>-1</v>
      </c>
      <c r="R104" s="975">
        <f t="shared" si="3"/>
        <v>-3.15</v>
      </c>
      <c r="S104" s="942">
        <f t="shared" si="4"/>
        <v>0</v>
      </c>
      <c r="T104" s="975">
        <f t="shared" si="5"/>
        <v>0</v>
      </c>
      <c r="U104" s="982" t="s">
        <v>576</v>
      </c>
      <c r="V104" s="943" t="s">
        <v>576</v>
      </c>
      <c r="W104" s="943" t="s">
        <v>576</v>
      </c>
      <c r="X104" s="980" t="s">
        <v>576</v>
      </c>
      <c r="Y104" s="978"/>
    </row>
    <row r="105" spans="1:25" ht="14.4" customHeight="1" x14ac:dyDescent="0.3">
      <c r="A105" s="947" t="s">
        <v>6365</v>
      </c>
      <c r="B105" s="911">
        <v>2</v>
      </c>
      <c r="C105" s="912">
        <v>0.87</v>
      </c>
      <c r="D105" s="913">
        <v>2</v>
      </c>
      <c r="E105" s="928">
        <v>1</v>
      </c>
      <c r="F105" s="914">
        <v>0.64</v>
      </c>
      <c r="G105" s="915">
        <v>13</v>
      </c>
      <c r="H105" s="916"/>
      <c r="I105" s="914"/>
      <c r="J105" s="915"/>
      <c r="K105" s="917">
        <v>0.44</v>
      </c>
      <c r="L105" s="916">
        <v>2</v>
      </c>
      <c r="M105" s="916">
        <v>18</v>
      </c>
      <c r="N105" s="918">
        <v>6</v>
      </c>
      <c r="O105" s="916" t="s">
        <v>6173</v>
      </c>
      <c r="P105" s="929" t="s">
        <v>6366</v>
      </c>
      <c r="Q105" s="919">
        <f t="shared" si="3"/>
        <v>-2</v>
      </c>
      <c r="R105" s="974">
        <f t="shared" si="3"/>
        <v>-0.87</v>
      </c>
      <c r="S105" s="919">
        <f t="shared" si="4"/>
        <v>-1</v>
      </c>
      <c r="T105" s="974">
        <f t="shared" si="5"/>
        <v>-0.64</v>
      </c>
      <c r="U105" s="981" t="s">
        <v>576</v>
      </c>
      <c r="V105" s="930" t="s">
        <v>576</v>
      </c>
      <c r="W105" s="930" t="s">
        <v>576</v>
      </c>
      <c r="X105" s="979" t="s">
        <v>576</v>
      </c>
      <c r="Y105" s="977"/>
    </row>
    <row r="106" spans="1:25" ht="14.4" customHeight="1" x14ac:dyDescent="0.3">
      <c r="A106" s="948" t="s">
        <v>6367</v>
      </c>
      <c r="B106" s="934">
        <v>1</v>
      </c>
      <c r="C106" s="935">
        <v>2.0299999999999998</v>
      </c>
      <c r="D106" s="921">
        <v>38</v>
      </c>
      <c r="E106" s="936">
        <v>1</v>
      </c>
      <c r="F106" s="937">
        <v>1.06</v>
      </c>
      <c r="G106" s="922">
        <v>12</v>
      </c>
      <c r="H106" s="938">
        <v>1</v>
      </c>
      <c r="I106" s="937">
        <v>1.06</v>
      </c>
      <c r="J106" s="922">
        <v>10</v>
      </c>
      <c r="K106" s="939">
        <v>1.06</v>
      </c>
      <c r="L106" s="938">
        <v>4</v>
      </c>
      <c r="M106" s="938">
        <v>33</v>
      </c>
      <c r="N106" s="940">
        <v>11</v>
      </c>
      <c r="O106" s="938" t="s">
        <v>6173</v>
      </c>
      <c r="P106" s="941" t="s">
        <v>6366</v>
      </c>
      <c r="Q106" s="942">
        <f t="shared" si="3"/>
        <v>0</v>
      </c>
      <c r="R106" s="975">
        <f t="shared" si="3"/>
        <v>-0.96999999999999975</v>
      </c>
      <c r="S106" s="942">
        <f t="shared" si="4"/>
        <v>0</v>
      </c>
      <c r="T106" s="975">
        <f t="shared" si="5"/>
        <v>0</v>
      </c>
      <c r="U106" s="982">
        <v>11</v>
      </c>
      <c r="V106" s="943">
        <v>10</v>
      </c>
      <c r="W106" s="943">
        <v>-1</v>
      </c>
      <c r="X106" s="980">
        <v>0.90909090909090906</v>
      </c>
      <c r="Y106" s="978"/>
    </row>
    <row r="107" spans="1:25" ht="14.4" customHeight="1" x14ac:dyDescent="0.3">
      <c r="A107" s="947" t="s">
        <v>6368</v>
      </c>
      <c r="B107" s="911">
        <v>11</v>
      </c>
      <c r="C107" s="912">
        <v>6.12</v>
      </c>
      <c r="D107" s="913">
        <v>8.1</v>
      </c>
      <c r="E107" s="928">
        <v>7</v>
      </c>
      <c r="F107" s="914">
        <v>3.12</v>
      </c>
      <c r="G107" s="915">
        <v>5.4</v>
      </c>
      <c r="H107" s="916">
        <v>5</v>
      </c>
      <c r="I107" s="914">
        <v>2.36</v>
      </c>
      <c r="J107" s="920">
        <v>5.8</v>
      </c>
      <c r="K107" s="917">
        <v>0.47</v>
      </c>
      <c r="L107" s="916">
        <v>2</v>
      </c>
      <c r="M107" s="916">
        <v>15</v>
      </c>
      <c r="N107" s="918">
        <v>5</v>
      </c>
      <c r="O107" s="916" t="s">
        <v>6173</v>
      </c>
      <c r="P107" s="929" t="s">
        <v>6369</v>
      </c>
      <c r="Q107" s="919">
        <f t="shared" si="3"/>
        <v>-6</v>
      </c>
      <c r="R107" s="974">
        <f t="shared" si="3"/>
        <v>-3.7600000000000002</v>
      </c>
      <c r="S107" s="919">
        <f t="shared" si="4"/>
        <v>-2</v>
      </c>
      <c r="T107" s="974">
        <f t="shared" si="5"/>
        <v>-0.76000000000000023</v>
      </c>
      <c r="U107" s="981">
        <v>25</v>
      </c>
      <c r="V107" s="930">
        <v>29</v>
      </c>
      <c r="W107" s="930">
        <v>4</v>
      </c>
      <c r="X107" s="979">
        <v>1.1599999999999999</v>
      </c>
      <c r="Y107" s="977">
        <v>9</v>
      </c>
    </row>
    <row r="108" spans="1:25" ht="14.4" customHeight="1" x14ac:dyDescent="0.3">
      <c r="A108" s="948" t="s">
        <v>6370</v>
      </c>
      <c r="B108" s="934">
        <v>1</v>
      </c>
      <c r="C108" s="935">
        <v>0.47</v>
      </c>
      <c r="D108" s="921">
        <v>2</v>
      </c>
      <c r="E108" s="936">
        <v>2</v>
      </c>
      <c r="F108" s="937">
        <v>1.32</v>
      </c>
      <c r="G108" s="922">
        <v>5.5</v>
      </c>
      <c r="H108" s="938">
        <v>3</v>
      </c>
      <c r="I108" s="937">
        <v>1.78</v>
      </c>
      <c r="J108" s="923">
        <v>11</v>
      </c>
      <c r="K108" s="939">
        <v>0.66</v>
      </c>
      <c r="L108" s="938">
        <v>3</v>
      </c>
      <c r="M108" s="938">
        <v>24</v>
      </c>
      <c r="N108" s="940">
        <v>8</v>
      </c>
      <c r="O108" s="938" t="s">
        <v>6173</v>
      </c>
      <c r="P108" s="941" t="s">
        <v>6371</v>
      </c>
      <c r="Q108" s="942">
        <f t="shared" si="3"/>
        <v>2</v>
      </c>
      <c r="R108" s="975">
        <f t="shared" si="3"/>
        <v>1.31</v>
      </c>
      <c r="S108" s="942">
        <f t="shared" si="4"/>
        <v>1</v>
      </c>
      <c r="T108" s="975">
        <f t="shared" si="5"/>
        <v>0.45999999999999996</v>
      </c>
      <c r="U108" s="982">
        <v>24</v>
      </c>
      <c r="V108" s="943">
        <v>33</v>
      </c>
      <c r="W108" s="943">
        <v>9</v>
      </c>
      <c r="X108" s="980">
        <v>1.375</v>
      </c>
      <c r="Y108" s="978">
        <v>15</v>
      </c>
    </row>
    <row r="109" spans="1:25" ht="14.4" customHeight="1" x14ac:dyDescent="0.3">
      <c r="A109" s="948" t="s">
        <v>6372</v>
      </c>
      <c r="B109" s="934">
        <v>4</v>
      </c>
      <c r="C109" s="935">
        <v>4.66</v>
      </c>
      <c r="D109" s="921">
        <v>14.5</v>
      </c>
      <c r="E109" s="936">
        <v>2</v>
      </c>
      <c r="F109" s="937">
        <v>2.15</v>
      </c>
      <c r="G109" s="922">
        <v>11.5</v>
      </c>
      <c r="H109" s="938">
        <v>1</v>
      </c>
      <c r="I109" s="937">
        <v>1.07</v>
      </c>
      <c r="J109" s="922">
        <v>10</v>
      </c>
      <c r="K109" s="939">
        <v>1.07</v>
      </c>
      <c r="L109" s="938">
        <v>3</v>
      </c>
      <c r="M109" s="938">
        <v>30</v>
      </c>
      <c r="N109" s="940">
        <v>10</v>
      </c>
      <c r="O109" s="938" t="s">
        <v>6173</v>
      </c>
      <c r="P109" s="941" t="s">
        <v>6373</v>
      </c>
      <c r="Q109" s="942">
        <f t="shared" si="3"/>
        <v>-3</v>
      </c>
      <c r="R109" s="975">
        <f t="shared" si="3"/>
        <v>-3.59</v>
      </c>
      <c r="S109" s="942">
        <f t="shared" si="4"/>
        <v>-1</v>
      </c>
      <c r="T109" s="975">
        <f t="shared" si="5"/>
        <v>-1.0799999999999998</v>
      </c>
      <c r="U109" s="982">
        <v>10</v>
      </c>
      <c r="V109" s="943">
        <v>10</v>
      </c>
      <c r="W109" s="943">
        <v>0</v>
      </c>
      <c r="X109" s="980">
        <v>1</v>
      </c>
      <c r="Y109" s="978"/>
    </row>
    <row r="110" spans="1:25" ht="14.4" customHeight="1" x14ac:dyDescent="0.3">
      <c r="A110" s="947" t="s">
        <v>6374</v>
      </c>
      <c r="B110" s="911">
        <v>1</v>
      </c>
      <c r="C110" s="912">
        <v>5.62</v>
      </c>
      <c r="D110" s="913">
        <v>18</v>
      </c>
      <c r="E110" s="928"/>
      <c r="F110" s="914"/>
      <c r="G110" s="915"/>
      <c r="H110" s="916"/>
      <c r="I110" s="914"/>
      <c r="J110" s="915"/>
      <c r="K110" s="917">
        <v>5.57</v>
      </c>
      <c r="L110" s="916">
        <v>3</v>
      </c>
      <c r="M110" s="916">
        <v>30</v>
      </c>
      <c r="N110" s="918">
        <v>10</v>
      </c>
      <c r="O110" s="916" t="s">
        <v>6173</v>
      </c>
      <c r="P110" s="929" t="s">
        <v>6375</v>
      </c>
      <c r="Q110" s="919">
        <f t="shared" si="3"/>
        <v>-1</v>
      </c>
      <c r="R110" s="974">
        <f t="shared" si="3"/>
        <v>-5.62</v>
      </c>
      <c r="S110" s="919">
        <f t="shared" si="4"/>
        <v>0</v>
      </c>
      <c r="T110" s="974">
        <f t="shared" si="5"/>
        <v>0</v>
      </c>
      <c r="U110" s="981" t="s">
        <v>576</v>
      </c>
      <c r="V110" s="930" t="s">
        <v>576</v>
      </c>
      <c r="W110" s="930" t="s">
        <v>576</v>
      </c>
      <c r="X110" s="979" t="s">
        <v>576</v>
      </c>
      <c r="Y110" s="977"/>
    </row>
    <row r="111" spans="1:25" ht="14.4" customHeight="1" x14ac:dyDescent="0.3">
      <c r="A111" s="947" t="s">
        <v>6376</v>
      </c>
      <c r="B111" s="930">
        <v>9</v>
      </c>
      <c r="C111" s="931">
        <v>7.25</v>
      </c>
      <c r="D111" s="932">
        <v>3.8</v>
      </c>
      <c r="E111" s="924">
        <v>13</v>
      </c>
      <c r="F111" s="925">
        <v>10.4</v>
      </c>
      <c r="G111" s="926">
        <v>6</v>
      </c>
      <c r="H111" s="916">
        <v>6</v>
      </c>
      <c r="I111" s="914">
        <v>4.71</v>
      </c>
      <c r="J111" s="915">
        <v>3</v>
      </c>
      <c r="K111" s="917">
        <v>0.79</v>
      </c>
      <c r="L111" s="916">
        <v>2</v>
      </c>
      <c r="M111" s="916">
        <v>15</v>
      </c>
      <c r="N111" s="918">
        <v>5</v>
      </c>
      <c r="O111" s="916" t="s">
        <v>6173</v>
      </c>
      <c r="P111" s="929" t="s">
        <v>6377</v>
      </c>
      <c r="Q111" s="919">
        <f t="shared" si="3"/>
        <v>-3</v>
      </c>
      <c r="R111" s="974">
        <f t="shared" si="3"/>
        <v>-2.54</v>
      </c>
      <c r="S111" s="919">
        <f t="shared" si="4"/>
        <v>-7</v>
      </c>
      <c r="T111" s="974">
        <f t="shared" si="5"/>
        <v>-5.69</v>
      </c>
      <c r="U111" s="981">
        <v>30</v>
      </c>
      <c r="V111" s="930">
        <v>18</v>
      </c>
      <c r="W111" s="930">
        <v>-12</v>
      </c>
      <c r="X111" s="979">
        <v>0.6</v>
      </c>
      <c r="Y111" s="977"/>
    </row>
    <row r="112" spans="1:25" ht="14.4" customHeight="1" x14ac:dyDescent="0.3">
      <c r="A112" s="948" t="s">
        <v>6378</v>
      </c>
      <c r="B112" s="943">
        <v>6</v>
      </c>
      <c r="C112" s="944">
        <v>8.66</v>
      </c>
      <c r="D112" s="933">
        <v>4.3</v>
      </c>
      <c r="E112" s="945">
        <v>5</v>
      </c>
      <c r="F112" s="946">
        <v>8.3000000000000007</v>
      </c>
      <c r="G112" s="927">
        <v>9.8000000000000007</v>
      </c>
      <c r="H112" s="938">
        <v>6</v>
      </c>
      <c r="I112" s="937">
        <v>10.46</v>
      </c>
      <c r="J112" s="922">
        <v>9.5</v>
      </c>
      <c r="K112" s="939">
        <v>1.84</v>
      </c>
      <c r="L112" s="938">
        <v>5</v>
      </c>
      <c r="M112" s="938">
        <v>42</v>
      </c>
      <c r="N112" s="940">
        <v>14</v>
      </c>
      <c r="O112" s="938" t="s">
        <v>6173</v>
      </c>
      <c r="P112" s="941" t="s">
        <v>6377</v>
      </c>
      <c r="Q112" s="942">
        <f t="shared" si="3"/>
        <v>0</v>
      </c>
      <c r="R112" s="975">
        <f t="shared" si="3"/>
        <v>1.8000000000000007</v>
      </c>
      <c r="S112" s="942">
        <f t="shared" si="4"/>
        <v>1</v>
      </c>
      <c r="T112" s="975">
        <f t="shared" si="5"/>
        <v>2.16</v>
      </c>
      <c r="U112" s="982">
        <v>84</v>
      </c>
      <c r="V112" s="943">
        <v>57</v>
      </c>
      <c r="W112" s="943">
        <v>-27</v>
      </c>
      <c r="X112" s="980">
        <v>0.6785714285714286</v>
      </c>
      <c r="Y112" s="978">
        <v>9</v>
      </c>
    </row>
    <row r="113" spans="1:25" ht="14.4" customHeight="1" x14ac:dyDescent="0.3">
      <c r="A113" s="948" t="s">
        <v>6379</v>
      </c>
      <c r="B113" s="943">
        <v>3</v>
      </c>
      <c r="C113" s="944">
        <v>10.59</v>
      </c>
      <c r="D113" s="933">
        <v>6.3</v>
      </c>
      <c r="E113" s="945">
        <v>1</v>
      </c>
      <c r="F113" s="946">
        <v>4.82</v>
      </c>
      <c r="G113" s="927">
        <v>17</v>
      </c>
      <c r="H113" s="938">
        <v>1</v>
      </c>
      <c r="I113" s="937">
        <v>4.82</v>
      </c>
      <c r="J113" s="922">
        <v>11</v>
      </c>
      <c r="K113" s="939">
        <v>4.82</v>
      </c>
      <c r="L113" s="938">
        <v>9</v>
      </c>
      <c r="M113" s="938">
        <v>81</v>
      </c>
      <c r="N113" s="940">
        <v>27</v>
      </c>
      <c r="O113" s="938" t="s">
        <v>6173</v>
      </c>
      <c r="P113" s="941" t="s">
        <v>6377</v>
      </c>
      <c r="Q113" s="942">
        <f t="shared" si="3"/>
        <v>-2</v>
      </c>
      <c r="R113" s="975">
        <f t="shared" si="3"/>
        <v>-5.77</v>
      </c>
      <c r="S113" s="942">
        <f t="shared" si="4"/>
        <v>0</v>
      </c>
      <c r="T113" s="975">
        <f t="shared" si="5"/>
        <v>0</v>
      </c>
      <c r="U113" s="982">
        <v>27</v>
      </c>
      <c r="V113" s="943">
        <v>11</v>
      </c>
      <c r="W113" s="943">
        <v>-16</v>
      </c>
      <c r="X113" s="980">
        <v>0.40740740740740738</v>
      </c>
      <c r="Y113" s="978"/>
    </row>
    <row r="114" spans="1:25" ht="14.4" customHeight="1" x14ac:dyDescent="0.3">
      <c r="A114" s="947" t="s">
        <v>6380</v>
      </c>
      <c r="B114" s="911">
        <v>1</v>
      </c>
      <c r="C114" s="912">
        <v>1.97</v>
      </c>
      <c r="D114" s="913">
        <v>23</v>
      </c>
      <c r="E114" s="928"/>
      <c r="F114" s="914"/>
      <c r="G114" s="915"/>
      <c r="H114" s="916"/>
      <c r="I114" s="914"/>
      <c r="J114" s="915"/>
      <c r="K114" s="917">
        <v>1.97</v>
      </c>
      <c r="L114" s="916">
        <v>3</v>
      </c>
      <c r="M114" s="916">
        <v>27</v>
      </c>
      <c r="N114" s="918">
        <v>9</v>
      </c>
      <c r="O114" s="916" t="s">
        <v>6173</v>
      </c>
      <c r="P114" s="929" t="s">
        <v>6381</v>
      </c>
      <c r="Q114" s="919">
        <f t="shared" si="3"/>
        <v>-1</v>
      </c>
      <c r="R114" s="974">
        <f t="shared" si="3"/>
        <v>-1.97</v>
      </c>
      <c r="S114" s="919">
        <f t="shared" si="4"/>
        <v>0</v>
      </c>
      <c r="T114" s="974">
        <f t="shared" si="5"/>
        <v>0</v>
      </c>
      <c r="U114" s="981" t="s">
        <v>576</v>
      </c>
      <c r="V114" s="930" t="s">
        <v>576</v>
      </c>
      <c r="W114" s="930" t="s">
        <v>576</v>
      </c>
      <c r="X114" s="979" t="s">
        <v>576</v>
      </c>
      <c r="Y114" s="977"/>
    </row>
    <row r="115" spans="1:25" ht="14.4" customHeight="1" x14ac:dyDescent="0.3">
      <c r="A115" s="947" t="s">
        <v>6382</v>
      </c>
      <c r="B115" s="930"/>
      <c r="C115" s="931"/>
      <c r="D115" s="932"/>
      <c r="E115" s="924">
        <v>3</v>
      </c>
      <c r="F115" s="925">
        <v>2.23</v>
      </c>
      <c r="G115" s="926">
        <v>5.3</v>
      </c>
      <c r="H115" s="916"/>
      <c r="I115" s="914"/>
      <c r="J115" s="915"/>
      <c r="K115" s="917">
        <v>0.74</v>
      </c>
      <c r="L115" s="916">
        <v>1</v>
      </c>
      <c r="M115" s="916">
        <v>12</v>
      </c>
      <c r="N115" s="918">
        <v>4</v>
      </c>
      <c r="O115" s="916" t="s">
        <v>6173</v>
      </c>
      <c r="P115" s="929" t="s">
        <v>6383</v>
      </c>
      <c r="Q115" s="919">
        <f t="shared" si="3"/>
        <v>0</v>
      </c>
      <c r="R115" s="974">
        <f t="shared" si="3"/>
        <v>0</v>
      </c>
      <c r="S115" s="919">
        <f t="shared" si="4"/>
        <v>-3</v>
      </c>
      <c r="T115" s="974">
        <f t="shared" si="5"/>
        <v>-2.23</v>
      </c>
      <c r="U115" s="981" t="s">
        <v>576</v>
      </c>
      <c r="V115" s="930" t="s">
        <v>576</v>
      </c>
      <c r="W115" s="930" t="s">
        <v>576</v>
      </c>
      <c r="X115" s="979" t="s">
        <v>576</v>
      </c>
      <c r="Y115" s="977"/>
    </row>
    <row r="116" spans="1:25" ht="14.4" customHeight="1" x14ac:dyDescent="0.3">
      <c r="A116" s="948" t="s">
        <v>6384</v>
      </c>
      <c r="B116" s="943"/>
      <c r="C116" s="944"/>
      <c r="D116" s="933"/>
      <c r="E116" s="945">
        <v>1</v>
      </c>
      <c r="F116" s="946">
        <v>1.35</v>
      </c>
      <c r="G116" s="927">
        <v>7</v>
      </c>
      <c r="H116" s="938"/>
      <c r="I116" s="937"/>
      <c r="J116" s="922"/>
      <c r="K116" s="939">
        <v>1.35</v>
      </c>
      <c r="L116" s="938">
        <v>3</v>
      </c>
      <c r="M116" s="938">
        <v>24</v>
      </c>
      <c r="N116" s="940">
        <v>8</v>
      </c>
      <c r="O116" s="938" t="s">
        <v>6173</v>
      </c>
      <c r="P116" s="941" t="s">
        <v>6385</v>
      </c>
      <c r="Q116" s="942">
        <f t="shared" si="3"/>
        <v>0</v>
      </c>
      <c r="R116" s="975">
        <f t="shared" si="3"/>
        <v>0</v>
      </c>
      <c r="S116" s="942">
        <f t="shared" si="4"/>
        <v>-1</v>
      </c>
      <c r="T116" s="975">
        <f t="shared" si="5"/>
        <v>-1.35</v>
      </c>
      <c r="U116" s="982" t="s">
        <v>576</v>
      </c>
      <c r="V116" s="943" t="s">
        <v>576</v>
      </c>
      <c r="W116" s="943" t="s">
        <v>576</v>
      </c>
      <c r="X116" s="980" t="s">
        <v>576</v>
      </c>
      <c r="Y116" s="978"/>
    </row>
    <row r="117" spans="1:25" ht="14.4" customHeight="1" x14ac:dyDescent="0.3">
      <c r="A117" s="947" t="s">
        <v>6386</v>
      </c>
      <c r="B117" s="911">
        <v>1</v>
      </c>
      <c r="C117" s="912">
        <v>0.62</v>
      </c>
      <c r="D117" s="913">
        <v>3</v>
      </c>
      <c r="E117" s="928"/>
      <c r="F117" s="914"/>
      <c r="G117" s="915"/>
      <c r="H117" s="916"/>
      <c r="I117" s="914"/>
      <c r="J117" s="915"/>
      <c r="K117" s="917">
        <v>0.62</v>
      </c>
      <c r="L117" s="916">
        <v>1</v>
      </c>
      <c r="M117" s="916">
        <v>12</v>
      </c>
      <c r="N117" s="918">
        <v>4</v>
      </c>
      <c r="O117" s="916" t="s">
        <v>6173</v>
      </c>
      <c r="P117" s="929" t="s">
        <v>6387</v>
      </c>
      <c r="Q117" s="919">
        <f t="shared" si="3"/>
        <v>-1</v>
      </c>
      <c r="R117" s="974">
        <f t="shared" si="3"/>
        <v>-0.62</v>
      </c>
      <c r="S117" s="919">
        <f t="shared" si="4"/>
        <v>0</v>
      </c>
      <c r="T117" s="974">
        <f t="shared" si="5"/>
        <v>0</v>
      </c>
      <c r="U117" s="981" t="s">
        <v>576</v>
      </c>
      <c r="V117" s="930" t="s">
        <v>576</v>
      </c>
      <c r="W117" s="930" t="s">
        <v>576</v>
      </c>
      <c r="X117" s="979" t="s">
        <v>576</v>
      </c>
      <c r="Y117" s="977"/>
    </row>
    <row r="118" spans="1:25" ht="14.4" customHeight="1" x14ac:dyDescent="0.3">
      <c r="A118" s="947" t="s">
        <v>6388</v>
      </c>
      <c r="B118" s="930">
        <v>10</v>
      </c>
      <c r="C118" s="931">
        <v>8.91</v>
      </c>
      <c r="D118" s="932">
        <v>4.4000000000000004</v>
      </c>
      <c r="E118" s="924">
        <v>12</v>
      </c>
      <c r="F118" s="925">
        <v>10.69</v>
      </c>
      <c r="G118" s="926">
        <v>3</v>
      </c>
      <c r="H118" s="916">
        <v>7</v>
      </c>
      <c r="I118" s="914">
        <v>6.24</v>
      </c>
      <c r="J118" s="915">
        <v>2.7</v>
      </c>
      <c r="K118" s="917">
        <v>0.89</v>
      </c>
      <c r="L118" s="916">
        <v>1</v>
      </c>
      <c r="M118" s="916">
        <v>12</v>
      </c>
      <c r="N118" s="918">
        <v>4</v>
      </c>
      <c r="O118" s="916" t="s">
        <v>6173</v>
      </c>
      <c r="P118" s="929" t="s">
        <v>6389</v>
      </c>
      <c r="Q118" s="919">
        <f t="shared" si="3"/>
        <v>-3</v>
      </c>
      <c r="R118" s="974">
        <f t="shared" si="3"/>
        <v>-2.67</v>
      </c>
      <c r="S118" s="919">
        <f t="shared" si="4"/>
        <v>-5</v>
      </c>
      <c r="T118" s="974">
        <f t="shared" si="5"/>
        <v>-4.4499999999999993</v>
      </c>
      <c r="U118" s="981">
        <v>28</v>
      </c>
      <c r="V118" s="930">
        <v>18.900000000000002</v>
      </c>
      <c r="W118" s="930">
        <v>-9.0999999999999979</v>
      </c>
      <c r="X118" s="979">
        <v>0.67500000000000004</v>
      </c>
      <c r="Y118" s="977"/>
    </row>
    <row r="119" spans="1:25" ht="14.4" customHeight="1" x14ac:dyDescent="0.3">
      <c r="A119" s="948" t="s">
        <v>6390</v>
      </c>
      <c r="B119" s="943"/>
      <c r="C119" s="944"/>
      <c r="D119" s="933"/>
      <c r="E119" s="945">
        <v>2</v>
      </c>
      <c r="F119" s="946">
        <v>2.73</v>
      </c>
      <c r="G119" s="927">
        <v>2.5</v>
      </c>
      <c r="H119" s="938"/>
      <c r="I119" s="937"/>
      <c r="J119" s="922"/>
      <c r="K119" s="939">
        <v>1.37</v>
      </c>
      <c r="L119" s="938">
        <v>2</v>
      </c>
      <c r="M119" s="938">
        <v>21</v>
      </c>
      <c r="N119" s="940">
        <v>7</v>
      </c>
      <c r="O119" s="938" t="s">
        <v>6173</v>
      </c>
      <c r="P119" s="941" t="s">
        <v>6391</v>
      </c>
      <c r="Q119" s="942">
        <f t="shared" si="3"/>
        <v>0</v>
      </c>
      <c r="R119" s="975">
        <f t="shared" si="3"/>
        <v>0</v>
      </c>
      <c r="S119" s="942">
        <f t="shared" si="4"/>
        <v>-2</v>
      </c>
      <c r="T119" s="975">
        <f t="shared" si="5"/>
        <v>-2.73</v>
      </c>
      <c r="U119" s="982" t="s">
        <v>576</v>
      </c>
      <c r="V119" s="943" t="s">
        <v>576</v>
      </c>
      <c r="W119" s="943" t="s">
        <v>576</v>
      </c>
      <c r="X119" s="980" t="s">
        <v>576</v>
      </c>
      <c r="Y119" s="978"/>
    </row>
    <row r="120" spans="1:25" ht="14.4" customHeight="1" x14ac:dyDescent="0.3">
      <c r="A120" s="948" t="s">
        <v>6392</v>
      </c>
      <c r="B120" s="943">
        <v>1</v>
      </c>
      <c r="C120" s="944">
        <v>1.76</v>
      </c>
      <c r="D120" s="933">
        <v>9</v>
      </c>
      <c r="E120" s="945"/>
      <c r="F120" s="946"/>
      <c r="G120" s="927"/>
      <c r="H120" s="938"/>
      <c r="I120" s="937"/>
      <c r="J120" s="922"/>
      <c r="K120" s="939">
        <v>1.76</v>
      </c>
      <c r="L120" s="938">
        <v>3</v>
      </c>
      <c r="M120" s="938">
        <v>27</v>
      </c>
      <c r="N120" s="940">
        <v>9</v>
      </c>
      <c r="O120" s="938" t="s">
        <v>6173</v>
      </c>
      <c r="P120" s="941" t="s">
        <v>6393</v>
      </c>
      <c r="Q120" s="942">
        <f t="shared" si="3"/>
        <v>-1</v>
      </c>
      <c r="R120" s="975">
        <f t="shared" si="3"/>
        <v>-1.76</v>
      </c>
      <c r="S120" s="942">
        <f t="shared" si="4"/>
        <v>0</v>
      </c>
      <c r="T120" s="975">
        <f t="shared" si="5"/>
        <v>0</v>
      </c>
      <c r="U120" s="982" t="s">
        <v>576</v>
      </c>
      <c r="V120" s="943" t="s">
        <v>576</v>
      </c>
      <c r="W120" s="943" t="s">
        <v>576</v>
      </c>
      <c r="X120" s="980" t="s">
        <v>576</v>
      </c>
      <c r="Y120" s="978"/>
    </row>
    <row r="121" spans="1:25" ht="14.4" customHeight="1" x14ac:dyDescent="0.3">
      <c r="A121" s="947" t="s">
        <v>6394</v>
      </c>
      <c r="B121" s="911">
        <v>3</v>
      </c>
      <c r="C121" s="912">
        <v>1.61</v>
      </c>
      <c r="D121" s="913">
        <v>3.7</v>
      </c>
      <c r="E121" s="928"/>
      <c r="F121" s="914"/>
      <c r="G121" s="915"/>
      <c r="H121" s="916"/>
      <c r="I121" s="914"/>
      <c r="J121" s="915"/>
      <c r="K121" s="917">
        <v>0.54</v>
      </c>
      <c r="L121" s="916">
        <v>1</v>
      </c>
      <c r="M121" s="916">
        <v>12</v>
      </c>
      <c r="N121" s="918">
        <v>4</v>
      </c>
      <c r="O121" s="916" t="s">
        <v>6173</v>
      </c>
      <c r="P121" s="929" t="s">
        <v>6395</v>
      </c>
      <c r="Q121" s="919">
        <f t="shared" si="3"/>
        <v>-3</v>
      </c>
      <c r="R121" s="974">
        <f t="shared" si="3"/>
        <v>-1.61</v>
      </c>
      <c r="S121" s="919">
        <f t="shared" si="4"/>
        <v>0</v>
      </c>
      <c r="T121" s="974">
        <f t="shared" si="5"/>
        <v>0</v>
      </c>
      <c r="U121" s="981" t="s">
        <v>576</v>
      </c>
      <c r="V121" s="930" t="s">
        <v>576</v>
      </c>
      <c r="W121" s="930" t="s">
        <v>576</v>
      </c>
      <c r="X121" s="979" t="s">
        <v>576</v>
      </c>
      <c r="Y121" s="977"/>
    </row>
    <row r="122" spans="1:25" ht="14.4" customHeight="1" x14ac:dyDescent="0.3">
      <c r="A122" s="947" t="s">
        <v>6396</v>
      </c>
      <c r="B122" s="930">
        <v>2</v>
      </c>
      <c r="C122" s="931">
        <v>1.22</v>
      </c>
      <c r="D122" s="932">
        <v>3</v>
      </c>
      <c r="E122" s="928">
        <v>3</v>
      </c>
      <c r="F122" s="914">
        <v>1.83</v>
      </c>
      <c r="G122" s="915">
        <v>3</v>
      </c>
      <c r="H122" s="924">
        <v>4</v>
      </c>
      <c r="I122" s="925">
        <v>2.44</v>
      </c>
      <c r="J122" s="926">
        <v>3</v>
      </c>
      <c r="K122" s="917">
        <v>0.61</v>
      </c>
      <c r="L122" s="916">
        <v>1</v>
      </c>
      <c r="M122" s="916">
        <v>12</v>
      </c>
      <c r="N122" s="918">
        <v>4</v>
      </c>
      <c r="O122" s="916" t="s">
        <v>6173</v>
      </c>
      <c r="P122" s="929" t="s">
        <v>6397</v>
      </c>
      <c r="Q122" s="919">
        <f t="shared" si="3"/>
        <v>2</v>
      </c>
      <c r="R122" s="974">
        <f t="shared" si="3"/>
        <v>1.22</v>
      </c>
      <c r="S122" s="919">
        <f t="shared" si="4"/>
        <v>1</v>
      </c>
      <c r="T122" s="974">
        <f t="shared" si="5"/>
        <v>0.60999999999999988</v>
      </c>
      <c r="U122" s="981">
        <v>16</v>
      </c>
      <c r="V122" s="930">
        <v>12</v>
      </c>
      <c r="W122" s="930">
        <v>-4</v>
      </c>
      <c r="X122" s="979">
        <v>0.75</v>
      </c>
      <c r="Y122" s="977"/>
    </row>
    <row r="123" spans="1:25" ht="14.4" customHeight="1" x14ac:dyDescent="0.3">
      <c r="A123" s="947" t="s">
        <v>6398</v>
      </c>
      <c r="B123" s="930"/>
      <c r="C123" s="931"/>
      <c r="D123" s="932"/>
      <c r="E123" s="928"/>
      <c r="F123" s="914"/>
      <c r="G123" s="915"/>
      <c r="H123" s="924">
        <v>1</v>
      </c>
      <c r="I123" s="925">
        <v>1.51</v>
      </c>
      <c r="J123" s="920">
        <v>20</v>
      </c>
      <c r="K123" s="917">
        <v>1.19</v>
      </c>
      <c r="L123" s="916">
        <v>4</v>
      </c>
      <c r="M123" s="916">
        <v>33</v>
      </c>
      <c r="N123" s="918">
        <v>11</v>
      </c>
      <c r="O123" s="916" t="s">
        <v>6173</v>
      </c>
      <c r="P123" s="929" t="s">
        <v>6399</v>
      </c>
      <c r="Q123" s="919">
        <f t="shared" si="3"/>
        <v>1</v>
      </c>
      <c r="R123" s="974">
        <f t="shared" si="3"/>
        <v>1.51</v>
      </c>
      <c r="S123" s="919">
        <f t="shared" si="4"/>
        <v>1</v>
      </c>
      <c r="T123" s="974">
        <f t="shared" si="5"/>
        <v>1.51</v>
      </c>
      <c r="U123" s="981">
        <v>11</v>
      </c>
      <c r="V123" s="930">
        <v>20</v>
      </c>
      <c r="W123" s="930">
        <v>9</v>
      </c>
      <c r="X123" s="979">
        <v>1.8181818181818181</v>
      </c>
      <c r="Y123" s="977">
        <v>9</v>
      </c>
    </row>
    <row r="124" spans="1:25" ht="14.4" customHeight="1" x14ac:dyDescent="0.3">
      <c r="A124" s="947" t="s">
        <v>6400</v>
      </c>
      <c r="B124" s="911">
        <v>1</v>
      </c>
      <c r="C124" s="912">
        <v>0.33</v>
      </c>
      <c r="D124" s="913">
        <v>3</v>
      </c>
      <c r="E124" s="928"/>
      <c r="F124" s="914"/>
      <c r="G124" s="915"/>
      <c r="H124" s="916"/>
      <c r="I124" s="914"/>
      <c r="J124" s="915"/>
      <c r="K124" s="917">
        <v>0.32</v>
      </c>
      <c r="L124" s="916">
        <v>1</v>
      </c>
      <c r="M124" s="916">
        <v>9</v>
      </c>
      <c r="N124" s="918">
        <v>3</v>
      </c>
      <c r="O124" s="916" t="s">
        <v>6173</v>
      </c>
      <c r="P124" s="929" t="s">
        <v>6401</v>
      </c>
      <c r="Q124" s="919">
        <f t="shared" si="3"/>
        <v>-1</v>
      </c>
      <c r="R124" s="974">
        <f t="shared" si="3"/>
        <v>-0.33</v>
      </c>
      <c r="S124" s="919">
        <f t="shared" si="4"/>
        <v>0</v>
      </c>
      <c r="T124" s="974">
        <f t="shared" si="5"/>
        <v>0</v>
      </c>
      <c r="U124" s="981" t="s">
        <v>576</v>
      </c>
      <c r="V124" s="930" t="s">
        <v>576</v>
      </c>
      <c r="W124" s="930" t="s">
        <v>576</v>
      </c>
      <c r="X124" s="979" t="s">
        <v>576</v>
      </c>
      <c r="Y124" s="977"/>
    </row>
    <row r="125" spans="1:25" ht="14.4" customHeight="1" x14ac:dyDescent="0.3">
      <c r="A125" s="947" t="s">
        <v>6402</v>
      </c>
      <c r="B125" s="911">
        <v>1</v>
      </c>
      <c r="C125" s="912">
        <v>1.02</v>
      </c>
      <c r="D125" s="913">
        <v>14</v>
      </c>
      <c r="E125" s="928"/>
      <c r="F125" s="914"/>
      <c r="G125" s="915"/>
      <c r="H125" s="916"/>
      <c r="I125" s="914"/>
      <c r="J125" s="915"/>
      <c r="K125" s="917">
        <v>1.02</v>
      </c>
      <c r="L125" s="916">
        <v>3</v>
      </c>
      <c r="M125" s="916">
        <v>30</v>
      </c>
      <c r="N125" s="918">
        <v>10</v>
      </c>
      <c r="O125" s="916" t="s">
        <v>6173</v>
      </c>
      <c r="P125" s="929" t="s">
        <v>6403</v>
      </c>
      <c r="Q125" s="919">
        <f t="shared" si="3"/>
        <v>-1</v>
      </c>
      <c r="R125" s="974">
        <f t="shared" si="3"/>
        <v>-1.02</v>
      </c>
      <c r="S125" s="919">
        <f t="shared" si="4"/>
        <v>0</v>
      </c>
      <c r="T125" s="974">
        <f t="shared" si="5"/>
        <v>0</v>
      </c>
      <c r="U125" s="981" t="s">
        <v>576</v>
      </c>
      <c r="V125" s="930" t="s">
        <v>576</v>
      </c>
      <c r="W125" s="930" t="s">
        <v>576</v>
      </c>
      <c r="X125" s="979" t="s">
        <v>576</v>
      </c>
      <c r="Y125" s="977"/>
    </row>
    <row r="126" spans="1:25" ht="14.4" customHeight="1" x14ac:dyDescent="0.3">
      <c r="A126" s="947" t="s">
        <v>6404</v>
      </c>
      <c r="B126" s="911">
        <v>2</v>
      </c>
      <c r="C126" s="912">
        <v>0.94</v>
      </c>
      <c r="D126" s="913">
        <v>9.5</v>
      </c>
      <c r="E126" s="928">
        <v>1</v>
      </c>
      <c r="F126" s="914">
        <v>0.34</v>
      </c>
      <c r="G126" s="915">
        <v>2</v>
      </c>
      <c r="H126" s="916">
        <v>2</v>
      </c>
      <c r="I126" s="914">
        <v>0.61</v>
      </c>
      <c r="J126" s="915">
        <v>2.5</v>
      </c>
      <c r="K126" s="917">
        <v>0.3</v>
      </c>
      <c r="L126" s="916">
        <v>1</v>
      </c>
      <c r="M126" s="916">
        <v>12</v>
      </c>
      <c r="N126" s="918">
        <v>4</v>
      </c>
      <c r="O126" s="916" t="s">
        <v>6173</v>
      </c>
      <c r="P126" s="929" t="s">
        <v>6405</v>
      </c>
      <c r="Q126" s="919">
        <f t="shared" si="3"/>
        <v>0</v>
      </c>
      <c r="R126" s="974">
        <f t="shared" si="3"/>
        <v>-0.32999999999999996</v>
      </c>
      <c r="S126" s="919">
        <f t="shared" si="4"/>
        <v>1</v>
      </c>
      <c r="T126" s="974">
        <f t="shared" si="5"/>
        <v>0.26999999999999996</v>
      </c>
      <c r="U126" s="981">
        <v>8</v>
      </c>
      <c r="V126" s="930">
        <v>5</v>
      </c>
      <c r="W126" s="930">
        <v>-3</v>
      </c>
      <c r="X126" s="979">
        <v>0.625</v>
      </c>
      <c r="Y126" s="977"/>
    </row>
    <row r="127" spans="1:25" ht="14.4" customHeight="1" x14ac:dyDescent="0.3">
      <c r="A127" s="948" t="s">
        <v>6406</v>
      </c>
      <c r="B127" s="934">
        <v>1</v>
      </c>
      <c r="C127" s="935">
        <v>0.46</v>
      </c>
      <c r="D127" s="921">
        <v>6</v>
      </c>
      <c r="E127" s="936">
        <v>1</v>
      </c>
      <c r="F127" s="937">
        <v>1.28</v>
      </c>
      <c r="G127" s="922">
        <v>18</v>
      </c>
      <c r="H127" s="938"/>
      <c r="I127" s="937"/>
      <c r="J127" s="922"/>
      <c r="K127" s="939">
        <v>0.46</v>
      </c>
      <c r="L127" s="938">
        <v>2</v>
      </c>
      <c r="M127" s="938">
        <v>18</v>
      </c>
      <c r="N127" s="940">
        <v>6</v>
      </c>
      <c r="O127" s="938" t="s">
        <v>6173</v>
      </c>
      <c r="P127" s="941" t="s">
        <v>6407</v>
      </c>
      <c r="Q127" s="942">
        <f t="shared" si="3"/>
        <v>-1</v>
      </c>
      <c r="R127" s="975">
        <f t="shared" si="3"/>
        <v>-0.46</v>
      </c>
      <c r="S127" s="942">
        <f t="shared" si="4"/>
        <v>-1</v>
      </c>
      <c r="T127" s="975">
        <f t="shared" si="5"/>
        <v>-1.28</v>
      </c>
      <c r="U127" s="982" t="s">
        <v>576</v>
      </c>
      <c r="V127" s="943" t="s">
        <v>576</v>
      </c>
      <c r="W127" s="943" t="s">
        <v>576</v>
      </c>
      <c r="X127" s="980" t="s">
        <v>576</v>
      </c>
      <c r="Y127" s="978"/>
    </row>
    <row r="128" spans="1:25" ht="14.4" customHeight="1" x14ac:dyDescent="0.3">
      <c r="A128" s="947" t="s">
        <v>6408</v>
      </c>
      <c r="B128" s="911">
        <v>116</v>
      </c>
      <c r="C128" s="912">
        <v>97.79</v>
      </c>
      <c r="D128" s="913">
        <v>4.0999999999999996</v>
      </c>
      <c r="E128" s="928">
        <v>86</v>
      </c>
      <c r="F128" s="914">
        <v>67.180000000000007</v>
      </c>
      <c r="G128" s="915">
        <v>3.7</v>
      </c>
      <c r="H128" s="916">
        <v>95</v>
      </c>
      <c r="I128" s="914">
        <v>74.78</v>
      </c>
      <c r="J128" s="915">
        <v>3.6</v>
      </c>
      <c r="K128" s="917">
        <v>0.74</v>
      </c>
      <c r="L128" s="916">
        <v>2</v>
      </c>
      <c r="M128" s="916">
        <v>15</v>
      </c>
      <c r="N128" s="918">
        <v>5</v>
      </c>
      <c r="O128" s="916" t="s">
        <v>6173</v>
      </c>
      <c r="P128" s="929" t="s">
        <v>6409</v>
      </c>
      <c r="Q128" s="919">
        <f t="shared" si="3"/>
        <v>-21</v>
      </c>
      <c r="R128" s="974">
        <f t="shared" si="3"/>
        <v>-23.010000000000005</v>
      </c>
      <c r="S128" s="919">
        <f t="shared" si="4"/>
        <v>9</v>
      </c>
      <c r="T128" s="974">
        <f t="shared" si="5"/>
        <v>7.5999999999999943</v>
      </c>
      <c r="U128" s="981">
        <v>475</v>
      </c>
      <c r="V128" s="930">
        <v>342</v>
      </c>
      <c r="W128" s="930">
        <v>-133</v>
      </c>
      <c r="X128" s="979">
        <v>0.72</v>
      </c>
      <c r="Y128" s="977">
        <v>35</v>
      </c>
    </row>
    <row r="129" spans="1:25" ht="14.4" customHeight="1" x14ac:dyDescent="0.3">
      <c r="A129" s="948" t="s">
        <v>6410</v>
      </c>
      <c r="B129" s="934">
        <v>22</v>
      </c>
      <c r="C129" s="935">
        <v>23</v>
      </c>
      <c r="D129" s="921">
        <v>6.3</v>
      </c>
      <c r="E129" s="936">
        <v>16</v>
      </c>
      <c r="F129" s="937">
        <v>19.59</v>
      </c>
      <c r="G129" s="922">
        <v>7.5</v>
      </c>
      <c r="H129" s="938">
        <v>22</v>
      </c>
      <c r="I129" s="937">
        <v>22.93</v>
      </c>
      <c r="J129" s="922">
        <v>3.9</v>
      </c>
      <c r="K129" s="939">
        <v>1.24</v>
      </c>
      <c r="L129" s="938">
        <v>4</v>
      </c>
      <c r="M129" s="938">
        <v>33</v>
      </c>
      <c r="N129" s="940">
        <v>11</v>
      </c>
      <c r="O129" s="938" t="s">
        <v>6173</v>
      </c>
      <c r="P129" s="941" t="s">
        <v>6411</v>
      </c>
      <c r="Q129" s="942">
        <f t="shared" si="3"/>
        <v>0</v>
      </c>
      <c r="R129" s="975">
        <f t="shared" si="3"/>
        <v>-7.0000000000000284E-2</v>
      </c>
      <c r="S129" s="942">
        <f t="shared" si="4"/>
        <v>6</v>
      </c>
      <c r="T129" s="975">
        <f t="shared" si="5"/>
        <v>3.34</v>
      </c>
      <c r="U129" s="982">
        <v>242</v>
      </c>
      <c r="V129" s="943">
        <v>85.8</v>
      </c>
      <c r="W129" s="943">
        <v>-156.19999999999999</v>
      </c>
      <c r="X129" s="980">
        <v>0.35454545454545455</v>
      </c>
      <c r="Y129" s="978"/>
    </row>
    <row r="130" spans="1:25" ht="14.4" customHeight="1" x14ac:dyDescent="0.3">
      <c r="A130" s="948" t="s">
        <v>6412</v>
      </c>
      <c r="B130" s="934">
        <v>4</v>
      </c>
      <c r="C130" s="935">
        <v>5.65</v>
      </c>
      <c r="D130" s="921">
        <v>3.8</v>
      </c>
      <c r="E130" s="936">
        <v>8</v>
      </c>
      <c r="F130" s="937">
        <v>15.64</v>
      </c>
      <c r="G130" s="922">
        <v>5</v>
      </c>
      <c r="H130" s="938">
        <v>3</v>
      </c>
      <c r="I130" s="937">
        <v>7.06</v>
      </c>
      <c r="J130" s="922">
        <v>10</v>
      </c>
      <c r="K130" s="939">
        <v>2.48</v>
      </c>
      <c r="L130" s="938">
        <v>6</v>
      </c>
      <c r="M130" s="938">
        <v>57</v>
      </c>
      <c r="N130" s="940">
        <v>19</v>
      </c>
      <c r="O130" s="938" t="s">
        <v>6173</v>
      </c>
      <c r="P130" s="941" t="s">
        <v>6413</v>
      </c>
      <c r="Q130" s="942">
        <f t="shared" si="3"/>
        <v>-1</v>
      </c>
      <c r="R130" s="975">
        <f t="shared" si="3"/>
        <v>1.4099999999999993</v>
      </c>
      <c r="S130" s="942">
        <f t="shared" si="4"/>
        <v>-5</v>
      </c>
      <c r="T130" s="975">
        <f t="shared" si="5"/>
        <v>-8.5800000000000018</v>
      </c>
      <c r="U130" s="982">
        <v>57</v>
      </c>
      <c r="V130" s="943">
        <v>30</v>
      </c>
      <c r="W130" s="943">
        <v>-27</v>
      </c>
      <c r="X130" s="980">
        <v>0.52631578947368418</v>
      </c>
      <c r="Y130" s="978"/>
    </row>
    <row r="131" spans="1:25" ht="14.4" customHeight="1" x14ac:dyDescent="0.3">
      <c r="A131" s="947" t="s">
        <v>6414</v>
      </c>
      <c r="B131" s="930">
        <v>183</v>
      </c>
      <c r="C131" s="931">
        <v>178.12</v>
      </c>
      <c r="D131" s="932">
        <v>4.4000000000000004</v>
      </c>
      <c r="E131" s="924">
        <v>189</v>
      </c>
      <c r="F131" s="925">
        <v>181.81</v>
      </c>
      <c r="G131" s="926">
        <v>4.2</v>
      </c>
      <c r="H131" s="916">
        <v>158</v>
      </c>
      <c r="I131" s="914">
        <v>153.07</v>
      </c>
      <c r="J131" s="915">
        <v>4.4000000000000004</v>
      </c>
      <c r="K131" s="917">
        <v>0.93</v>
      </c>
      <c r="L131" s="916">
        <v>2</v>
      </c>
      <c r="M131" s="916">
        <v>15</v>
      </c>
      <c r="N131" s="918">
        <v>5</v>
      </c>
      <c r="O131" s="916" t="s">
        <v>6173</v>
      </c>
      <c r="P131" s="929" t="s">
        <v>6415</v>
      </c>
      <c r="Q131" s="919">
        <f t="shared" si="3"/>
        <v>-25</v>
      </c>
      <c r="R131" s="974">
        <f t="shared" si="3"/>
        <v>-25.050000000000011</v>
      </c>
      <c r="S131" s="919">
        <f t="shared" si="4"/>
        <v>-31</v>
      </c>
      <c r="T131" s="974">
        <f t="shared" si="5"/>
        <v>-28.740000000000009</v>
      </c>
      <c r="U131" s="981">
        <v>790</v>
      </c>
      <c r="V131" s="930">
        <v>695.2</v>
      </c>
      <c r="W131" s="930">
        <v>-94.799999999999955</v>
      </c>
      <c r="X131" s="979">
        <v>0.88</v>
      </c>
      <c r="Y131" s="977">
        <v>58</v>
      </c>
    </row>
    <row r="132" spans="1:25" ht="14.4" customHeight="1" x14ac:dyDescent="0.3">
      <c r="A132" s="948" t="s">
        <v>6416</v>
      </c>
      <c r="B132" s="943">
        <v>5</v>
      </c>
      <c r="C132" s="944">
        <v>5.99</v>
      </c>
      <c r="D132" s="933">
        <v>8.4</v>
      </c>
      <c r="E132" s="945">
        <v>8</v>
      </c>
      <c r="F132" s="946">
        <v>10.59</v>
      </c>
      <c r="G132" s="927">
        <v>3.8</v>
      </c>
      <c r="H132" s="938">
        <v>9</v>
      </c>
      <c r="I132" s="937">
        <v>11.05</v>
      </c>
      <c r="J132" s="922">
        <v>5.8</v>
      </c>
      <c r="K132" s="939">
        <v>1.19</v>
      </c>
      <c r="L132" s="938">
        <v>2</v>
      </c>
      <c r="M132" s="938">
        <v>21</v>
      </c>
      <c r="N132" s="940">
        <v>7</v>
      </c>
      <c r="O132" s="938" t="s">
        <v>6173</v>
      </c>
      <c r="P132" s="941" t="s">
        <v>6417</v>
      </c>
      <c r="Q132" s="942">
        <f t="shared" si="3"/>
        <v>4</v>
      </c>
      <c r="R132" s="975">
        <f t="shared" si="3"/>
        <v>5.0600000000000005</v>
      </c>
      <c r="S132" s="942">
        <f t="shared" si="4"/>
        <v>1</v>
      </c>
      <c r="T132" s="975">
        <f t="shared" si="5"/>
        <v>0.46000000000000085</v>
      </c>
      <c r="U132" s="982">
        <v>63</v>
      </c>
      <c r="V132" s="943">
        <v>52.199999999999996</v>
      </c>
      <c r="W132" s="943">
        <v>-10.800000000000004</v>
      </c>
      <c r="X132" s="980">
        <v>0.82857142857142851</v>
      </c>
      <c r="Y132" s="978">
        <v>2</v>
      </c>
    </row>
    <row r="133" spans="1:25" ht="14.4" customHeight="1" x14ac:dyDescent="0.3">
      <c r="A133" s="947" t="s">
        <v>6418</v>
      </c>
      <c r="B133" s="930">
        <v>30</v>
      </c>
      <c r="C133" s="931">
        <v>13.54</v>
      </c>
      <c r="D133" s="932">
        <v>4.3</v>
      </c>
      <c r="E133" s="924">
        <v>38</v>
      </c>
      <c r="F133" s="925">
        <v>18.739999999999998</v>
      </c>
      <c r="G133" s="926">
        <v>4.5</v>
      </c>
      <c r="H133" s="916">
        <v>28</v>
      </c>
      <c r="I133" s="914">
        <v>12.61</v>
      </c>
      <c r="J133" s="920">
        <v>4.0999999999999996</v>
      </c>
      <c r="K133" s="917">
        <v>0.45</v>
      </c>
      <c r="L133" s="916">
        <v>1</v>
      </c>
      <c r="M133" s="916">
        <v>12</v>
      </c>
      <c r="N133" s="918">
        <v>4</v>
      </c>
      <c r="O133" s="916" t="s">
        <v>6173</v>
      </c>
      <c r="P133" s="929" t="s">
        <v>6419</v>
      </c>
      <c r="Q133" s="919">
        <f t="shared" si="3"/>
        <v>-2</v>
      </c>
      <c r="R133" s="974">
        <f t="shared" si="3"/>
        <v>-0.92999999999999972</v>
      </c>
      <c r="S133" s="919">
        <f t="shared" si="4"/>
        <v>-10</v>
      </c>
      <c r="T133" s="974">
        <f t="shared" si="5"/>
        <v>-6.129999999999999</v>
      </c>
      <c r="U133" s="981">
        <v>112</v>
      </c>
      <c r="V133" s="930">
        <v>114.79999999999998</v>
      </c>
      <c r="W133" s="930">
        <v>2.7999999999999829</v>
      </c>
      <c r="X133" s="979">
        <v>1.0249999999999999</v>
      </c>
      <c r="Y133" s="977">
        <v>18</v>
      </c>
    </row>
    <row r="134" spans="1:25" ht="14.4" customHeight="1" x14ac:dyDescent="0.3">
      <c r="A134" s="948" t="s">
        <v>6420</v>
      </c>
      <c r="B134" s="943">
        <v>3</v>
      </c>
      <c r="C134" s="944">
        <v>1.93</v>
      </c>
      <c r="D134" s="933">
        <v>5</v>
      </c>
      <c r="E134" s="945">
        <v>1</v>
      </c>
      <c r="F134" s="946">
        <v>0.49</v>
      </c>
      <c r="G134" s="927">
        <v>2</v>
      </c>
      <c r="H134" s="938">
        <v>1</v>
      </c>
      <c r="I134" s="937">
        <v>0.8</v>
      </c>
      <c r="J134" s="923">
        <v>15</v>
      </c>
      <c r="K134" s="939">
        <v>0.72</v>
      </c>
      <c r="L134" s="938">
        <v>3</v>
      </c>
      <c r="M134" s="938">
        <v>24</v>
      </c>
      <c r="N134" s="940">
        <v>8</v>
      </c>
      <c r="O134" s="938" t="s">
        <v>6173</v>
      </c>
      <c r="P134" s="941" t="s">
        <v>6419</v>
      </c>
      <c r="Q134" s="942">
        <f t="shared" ref="Q134:R196" si="6">H134-B134</f>
        <v>-2</v>
      </c>
      <c r="R134" s="975">
        <f t="shared" si="6"/>
        <v>-1.1299999999999999</v>
      </c>
      <c r="S134" s="942">
        <f t="shared" ref="S134:S196" si="7">H134-E134</f>
        <v>0</v>
      </c>
      <c r="T134" s="975">
        <f t="shared" ref="T134:T196" si="8">I134-F134</f>
        <v>0.31000000000000005</v>
      </c>
      <c r="U134" s="982">
        <v>8</v>
      </c>
      <c r="V134" s="943">
        <v>15</v>
      </c>
      <c r="W134" s="943">
        <v>7</v>
      </c>
      <c r="X134" s="980">
        <v>1.875</v>
      </c>
      <c r="Y134" s="978">
        <v>7</v>
      </c>
    </row>
    <row r="135" spans="1:25" ht="14.4" customHeight="1" x14ac:dyDescent="0.3">
      <c r="A135" s="948" t="s">
        <v>6421</v>
      </c>
      <c r="B135" s="943">
        <v>3</v>
      </c>
      <c r="C135" s="944">
        <v>3.5</v>
      </c>
      <c r="D135" s="933">
        <v>3</v>
      </c>
      <c r="E135" s="945">
        <v>1</v>
      </c>
      <c r="F135" s="946">
        <v>1.17</v>
      </c>
      <c r="G135" s="927">
        <v>3</v>
      </c>
      <c r="H135" s="938"/>
      <c r="I135" s="937"/>
      <c r="J135" s="922"/>
      <c r="K135" s="939">
        <v>1.52</v>
      </c>
      <c r="L135" s="938">
        <v>4</v>
      </c>
      <c r="M135" s="938">
        <v>36</v>
      </c>
      <c r="N135" s="940">
        <v>12</v>
      </c>
      <c r="O135" s="938" t="s">
        <v>6173</v>
      </c>
      <c r="P135" s="941" t="s">
        <v>6419</v>
      </c>
      <c r="Q135" s="942">
        <f t="shared" si="6"/>
        <v>-3</v>
      </c>
      <c r="R135" s="975">
        <f t="shared" si="6"/>
        <v>-3.5</v>
      </c>
      <c r="S135" s="942">
        <f t="shared" si="7"/>
        <v>-1</v>
      </c>
      <c r="T135" s="975">
        <f t="shared" si="8"/>
        <v>-1.17</v>
      </c>
      <c r="U135" s="982" t="s">
        <v>576</v>
      </c>
      <c r="V135" s="943" t="s">
        <v>576</v>
      </c>
      <c r="W135" s="943" t="s">
        <v>576</v>
      </c>
      <c r="X135" s="980" t="s">
        <v>576</v>
      </c>
      <c r="Y135" s="978"/>
    </row>
    <row r="136" spans="1:25" ht="14.4" customHeight="1" x14ac:dyDescent="0.3">
      <c r="A136" s="947" t="s">
        <v>6422</v>
      </c>
      <c r="B136" s="930"/>
      <c r="C136" s="931"/>
      <c r="D136" s="932"/>
      <c r="E136" s="928"/>
      <c r="F136" s="914"/>
      <c r="G136" s="915"/>
      <c r="H136" s="924">
        <v>1</v>
      </c>
      <c r="I136" s="925">
        <v>0.55000000000000004</v>
      </c>
      <c r="J136" s="926">
        <v>6</v>
      </c>
      <c r="K136" s="917">
        <v>0.54</v>
      </c>
      <c r="L136" s="916">
        <v>3</v>
      </c>
      <c r="M136" s="916">
        <v>27</v>
      </c>
      <c r="N136" s="918">
        <v>9</v>
      </c>
      <c r="O136" s="916" t="s">
        <v>6173</v>
      </c>
      <c r="P136" s="929" t="s">
        <v>6423</v>
      </c>
      <c r="Q136" s="919">
        <f t="shared" si="6"/>
        <v>1</v>
      </c>
      <c r="R136" s="974">
        <f t="shared" si="6"/>
        <v>0.55000000000000004</v>
      </c>
      <c r="S136" s="919">
        <f t="shared" si="7"/>
        <v>1</v>
      </c>
      <c r="T136" s="974">
        <f t="shared" si="8"/>
        <v>0.55000000000000004</v>
      </c>
      <c r="U136" s="981">
        <v>9</v>
      </c>
      <c r="V136" s="930">
        <v>6</v>
      </c>
      <c r="W136" s="930">
        <v>-3</v>
      </c>
      <c r="X136" s="979">
        <v>0.66666666666666663</v>
      </c>
      <c r="Y136" s="977"/>
    </row>
    <row r="137" spans="1:25" ht="14.4" customHeight="1" x14ac:dyDescent="0.3">
      <c r="A137" s="947" t="s">
        <v>6424</v>
      </c>
      <c r="B137" s="930">
        <v>3</v>
      </c>
      <c r="C137" s="931">
        <v>0.99</v>
      </c>
      <c r="D137" s="932">
        <v>2.2999999999999998</v>
      </c>
      <c r="E137" s="928">
        <v>3</v>
      </c>
      <c r="F137" s="914">
        <v>0.99</v>
      </c>
      <c r="G137" s="915">
        <v>3.3</v>
      </c>
      <c r="H137" s="924">
        <v>3</v>
      </c>
      <c r="I137" s="925">
        <v>0.99</v>
      </c>
      <c r="J137" s="926">
        <v>3</v>
      </c>
      <c r="K137" s="917">
        <v>0.33</v>
      </c>
      <c r="L137" s="916">
        <v>1</v>
      </c>
      <c r="M137" s="916">
        <v>12</v>
      </c>
      <c r="N137" s="918">
        <v>4</v>
      </c>
      <c r="O137" s="916" t="s">
        <v>6173</v>
      </c>
      <c r="P137" s="929" t="s">
        <v>6425</v>
      </c>
      <c r="Q137" s="919">
        <f t="shared" si="6"/>
        <v>0</v>
      </c>
      <c r="R137" s="974">
        <f t="shared" si="6"/>
        <v>0</v>
      </c>
      <c r="S137" s="919">
        <f t="shared" si="7"/>
        <v>0</v>
      </c>
      <c r="T137" s="974">
        <f t="shared" si="8"/>
        <v>0</v>
      </c>
      <c r="U137" s="981">
        <v>12</v>
      </c>
      <c r="V137" s="930">
        <v>9</v>
      </c>
      <c r="W137" s="930">
        <v>-3</v>
      </c>
      <c r="X137" s="979">
        <v>0.75</v>
      </c>
      <c r="Y137" s="977"/>
    </row>
    <row r="138" spans="1:25" ht="14.4" customHeight="1" x14ac:dyDescent="0.3">
      <c r="A138" s="947" t="s">
        <v>6426</v>
      </c>
      <c r="B138" s="911">
        <v>5</v>
      </c>
      <c r="C138" s="912">
        <v>2.64</v>
      </c>
      <c r="D138" s="913">
        <v>8.4</v>
      </c>
      <c r="E138" s="928">
        <v>2</v>
      </c>
      <c r="F138" s="914">
        <v>0.97</v>
      </c>
      <c r="G138" s="915">
        <v>4</v>
      </c>
      <c r="H138" s="916">
        <v>2</v>
      </c>
      <c r="I138" s="914">
        <v>0.97</v>
      </c>
      <c r="J138" s="915">
        <v>5</v>
      </c>
      <c r="K138" s="917">
        <v>0.49</v>
      </c>
      <c r="L138" s="916">
        <v>2</v>
      </c>
      <c r="M138" s="916">
        <v>21</v>
      </c>
      <c r="N138" s="918">
        <v>7</v>
      </c>
      <c r="O138" s="916" t="s">
        <v>6173</v>
      </c>
      <c r="P138" s="929" t="s">
        <v>6427</v>
      </c>
      <c r="Q138" s="919">
        <f t="shared" si="6"/>
        <v>-3</v>
      </c>
      <c r="R138" s="974">
        <f t="shared" si="6"/>
        <v>-1.6700000000000002</v>
      </c>
      <c r="S138" s="919">
        <f t="shared" si="7"/>
        <v>0</v>
      </c>
      <c r="T138" s="974">
        <f t="shared" si="8"/>
        <v>0</v>
      </c>
      <c r="U138" s="981">
        <v>14</v>
      </c>
      <c r="V138" s="930">
        <v>10</v>
      </c>
      <c r="W138" s="930">
        <v>-4</v>
      </c>
      <c r="X138" s="979">
        <v>0.7142857142857143</v>
      </c>
      <c r="Y138" s="977"/>
    </row>
    <row r="139" spans="1:25" ht="14.4" customHeight="1" x14ac:dyDescent="0.3">
      <c r="A139" s="948" t="s">
        <v>6428</v>
      </c>
      <c r="B139" s="934">
        <v>2</v>
      </c>
      <c r="C139" s="935">
        <v>1.38</v>
      </c>
      <c r="D139" s="921">
        <v>8.5</v>
      </c>
      <c r="E139" s="936"/>
      <c r="F139" s="937"/>
      <c r="G139" s="922"/>
      <c r="H139" s="938">
        <v>2</v>
      </c>
      <c r="I139" s="937">
        <v>1.56</v>
      </c>
      <c r="J139" s="922">
        <v>7.5</v>
      </c>
      <c r="K139" s="939">
        <v>0.65</v>
      </c>
      <c r="L139" s="938">
        <v>3</v>
      </c>
      <c r="M139" s="938">
        <v>30</v>
      </c>
      <c r="N139" s="940">
        <v>10</v>
      </c>
      <c r="O139" s="938" t="s">
        <v>6173</v>
      </c>
      <c r="P139" s="941" t="s">
        <v>6429</v>
      </c>
      <c r="Q139" s="942">
        <f t="shared" si="6"/>
        <v>0</v>
      </c>
      <c r="R139" s="975">
        <f t="shared" si="6"/>
        <v>0.18000000000000016</v>
      </c>
      <c r="S139" s="942">
        <f t="shared" si="7"/>
        <v>2</v>
      </c>
      <c r="T139" s="975">
        <f t="shared" si="8"/>
        <v>1.56</v>
      </c>
      <c r="U139" s="982">
        <v>20</v>
      </c>
      <c r="V139" s="943">
        <v>15</v>
      </c>
      <c r="W139" s="943">
        <v>-5</v>
      </c>
      <c r="X139" s="980">
        <v>0.75</v>
      </c>
      <c r="Y139" s="978">
        <v>1</v>
      </c>
    </row>
    <row r="140" spans="1:25" ht="14.4" customHeight="1" x14ac:dyDescent="0.3">
      <c r="A140" s="948" t="s">
        <v>6430</v>
      </c>
      <c r="B140" s="934">
        <v>1</v>
      </c>
      <c r="C140" s="935">
        <v>0.97</v>
      </c>
      <c r="D140" s="921">
        <v>15</v>
      </c>
      <c r="E140" s="936"/>
      <c r="F140" s="937"/>
      <c r="G140" s="922"/>
      <c r="H140" s="938"/>
      <c r="I140" s="937"/>
      <c r="J140" s="922"/>
      <c r="K140" s="939">
        <v>0.97</v>
      </c>
      <c r="L140" s="938">
        <v>4</v>
      </c>
      <c r="M140" s="938">
        <v>36</v>
      </c>
      <c r="N140" s="940">
        <v>12</v>
      </c>
      <c r="O140" s="938" t="s">
        <v>6173</v>
      </c>
      <c r="P140" s="941" t="s">
        <v>6431</v>
      </c>
      <c r="Q140" s="942">
        <f t="shared" si="6"/>
        <v>-1</v>
      </c>
      <c r="R140" s="975">
        <f t="shared" si="6"/>
        <v>-0.97</v>
      </c>
      <c r="S140" s="942">
        <f t="shared" si="7"/>
        <v>0</v>
      </c>
      <c r="T140" s="975">
        <f t="shared" si="8"/>
        <v>0</v>
      </c>
      <c r="U140" s="982" t="s">
        <v>576</v>
      </c>
      <c r="V140" s="943" t="s">
        <v>576</v>
      </c>
      <c r="W140" s="943" t="s">
        <v>576</v>
      </c>
      <c r="X140" s="980" t="s">
        <v>576</v>
      </c>
      <c r="Y140" s="978"/>
    </row>
    <row r="141" spans="1:25" ht="14.4" customHeight="1" x14ac:dyDescent="0.3">
      <c r="A141" s="947" t="s">
        <v>6432</v>
      </c>
      <c r="B141" s="930"/>
      <c r="C141" s="931"/>
      <c r="D141" s="932"/>
      <c r="E141" s="928">
        <v>1</v>
      </c>
      <c r="F141" s="914">
        <v>0.25</v>
      </c>
      <c r="G141" s="915">
        <v>2</v>
      </c>
      <c r="H141" s="924">
        <v>1</v>
      </c>
      <c r="I141" s="925">
        <v>0.3</v>
      </c>
      <c r="J141" s="920">
        <v>7</v>
      </c>
      <c r="K141" s="917">
        <v>0.25</v>
      </c>
      <c r="L141" s="916">
        <v>1</v>
      </c>
      <c r="M141" s="916">
        <v>9</v>
      </c>
      <c r="N141" s="918">
        <v>3</v>
      </c>
      <c r="O141" s="916" t="s">
        <v>6173</v>
      </c>
      <c r="P141" s="929" t="s">
        <v>6433</v>
      </c>
      <c r="Q141" s="919">
        <f t="shared" si="6"/>
        <v>1</v>
      </c>
      <c r="R141" s="974">
        <f t="shared" si="6"/>
        <v>0.3</v>
      </c>
      <c r="S141" s="919">
        <f t="shared" si="7"/>
        <v>0</v>
      </c>
      <c r="T141" s="974">
        <f t="shared" si="8"/>
        <v>4.9999999999999989E-2</v>
      </c>
      <c r="U141" s="981">
        <v>3</v>
      </c>
      <c r="V141" s="930">
        <v>7</v>
      </c>
      <c r="W141" s="930">
        <v>4</v>
      </c>
      <c r="X141" s="979">
        <v>2.3333333333333335</v>
      </c>
      <c r="Y141" s="977">
        <v>4</v>
      </c>
    </row>
    <row r="142" spans="1:25" ht="14.4" customHeight="1" x14ac:dyDescent="0.3">
      <c r="A142" s="947" t="s">
        <v>6434</v>
      </c>
      <c r="B142" s="930">
        <v>2</v>
      </c>
      <c r="C142" s="931">
        <v>0.52</v>
      </c>
      <c r="D142" s="932">
        <v>1.5</v>
      </c>
      <c r="E142" s="924">
        <v>8</v>
      </c>
      <c r="F142" s="925">
        <v>2.81</v>
      </c>
      <c r="G142" s="926">
        <v>3.8</v>
      </c>
      <c r="H142" s="916">
        <v>7</v>
      </c>
      <c r="I142" s="914">
        <v>2.4</v>
      </c>
      <c r="J142" s="915">
        <v>2.9</v>
      </c>
      <c r="K142" s="917">
        <v>0.34</v>
      </c>
      <c r="L142" s="916">
        <v>2</v>
      </c>
      <c r="M142" s="916">
        <v>15</v>
      </c>
      <c r="N142" s="918">
        <v>5</v>
      </c>
      <c r="O142" s="916" t="s">
        <v>6173</v>
      </c>
      <c r="P142" s="929" t="s">
        <v>6435</v>
      </c>
      <c r="Q142" s="919">
        <f t="shared" si="6"/>
        <v>5</v>
      </c>
      <c r="R142" s="974">
        <f t="shared" si="6"/>
        <v>1.88</v>
      </c>
      <c r="S142" s="919">
        <f t="shared" si="7"/>
        <v>-1</v>
      </c>
      <c r="T142" s="974">
        <f t="shared" si="8"/>
        <v>-0.41000000000000014</v>
      </c>
      <c r="U142" s="981">
        <v>35</v>
      </c>
      <c r="V142" s="930">
        <v>20.3</v>
      </c>
      <c r="W142" s="930">
        <v>-14.7</v>
      </c>
      <c r="X142" s="979">
        <v>0.58000000000000007</v>
      </c>
      <c r="Y142" s="977"/>
    </row>
    <row r="143" spans="1:25" ht="14.4" customHeight="1" x14ac:dyDescent="0.3">
      <c r="A143" s="948" t="s">
        <v>6436</v>
      </c>
      <c r="B143" s="943">
        <v>2</v>
      </c>
      <c r="C143" s="944">
        <v>0.64</v>
      </c>
      <c r="D143" s="933">
        <v>2</v>
      </c>
      <c r="E143" s="945">
        <v>2</v>
      </c>
      <c r="F143" s="946">
        <v>0.8</v>
      </c>
      <c r="G143" s="927">
        <v>2.5</v>
      </c>
      <c r="H143" s="938">
        <v>4</v>
      </c>
      <c r="I143" s="937">
        <v>1.6</v>
      </c>
      <c r="J143" s="922">
        <v>2.8</v>
      </c>
      <c r="K143" s="939">
        <v>0.48</v>
      </c>
      <c r="L143" s="938">
        <v>3</v>
      </c>
      <c r="M143" s="938">
        <v>24</v>
      </c>
      <c r="N143" s="940">
        <v>8</v>
      </c>
      <c r="O143" s="938" t="s">
        <v>6173</v>
      </c>
      <c r="P143" s="941" t="s">
        <v>6437</v>
      </c>
      <c r="Q143" s="942">
        <f t="shared" si="6"/>
        <v>2</v>
      </c>
      <c r="R143" s="975">
        <f t="shared" si="6"/>
        <v>0.96000000000000008</v>
      </c>
      <c r="S143" s="942">
        <f t="shared" si="7"/>
        <v>2</v>
      </c>
      <c r="T143" s="975">
        <f t="shared" si="8"/>
        <v>0.8</v>
      </c>
      <c r="U143" s="982">
        <v>32</v>
      </c>
      <c r="V143" s="943">
        <v>11.2</v>
      </c>
      <c r="W143" s="943">
        <v>-20.8</v>
      </c>
      <c r="X143" s="980">
        <v>0.35</v>
      </c>
      <c r="Y143" s="978"/>
    </row>
    <row r="144" spans="1:25" ht="14.4" customHeight="1" x14ac:dyDescent="0.3">
      <c r="A144" s="948" t="s">
        <v>6438</v>
      </c>
      <c r="B144" s="943"/>
      <c r="C144" s="944"/>
      <c r="D144" s="933"/>
      <c r="E144" s="945">
        <v>2</v>
      </c>
      <c r="F144" s="946">
        <v>0.76</v>
      </c>
      <c r="G144" s="927">
        <v>2</v>
      </c>
      <c r="H144" s="938"/>
      <c r="I144" s="937"/>
      <c r="J144" s="922"/>
      <c r="K144" s="939">
        <v>0.53</v>
      </c>
      <c r="L144" s="938">
        <v>3</v>
      </c>
      <c r="M144" s="938">
        <v>24</v>
      </c>
      <c r="N144" s="940">
        <v>8</v>
      </c>
      <c r="O144" s="938" t="s">
        <v>6173</v>
      </c>
      <c r="P144" s="941" t="s">
        <v>6439</v>
      </c>
      <c r="Q144" s="942">
        <f t="shared" si="6"/>
        <v>0</v>
      </c>
      <c r="R144" s="975">
        <f t="shared" si="6"/>
        <v>0</v>
      </c>
      <c r="S144" s="942">
        <f t="shared" si="7"/>
        <v>-2</v>
      </c>
      <c r="T144" s="975">
        <f t="shared" si="8"/>
        <v>-0.76</v>
      </c>
      <c r="U144" s="982" t="s">
        <v>576</v>
      </c>
      <c r="V144" s="943" t="s">
        <v>576</v>
      </c>
      <c r="W144" s="943" t="s">
        <v>576</v>
      </c>
      <c r="X144" s="980" t="s">
        <v>576</v>
      </c>
      <c r="Y144" s="978"/>
    </row>
    <row r="145" spans="1:25" ht="14.4" customHeight="1" x14ac:dyDescent="0.3">
      <c r="A145" s="947" t="s">
        <v>6440</v>
      </c>
      <c r="B145" s="930"/>
      <c r="C145" s="931"/>
      <c r="D145" s="932"/>
      <c r="E145" s="924">
        <v>1</v>
      </c>
      <c r="F145" s="925">
        <v>1.57</v>
      </c>
      <c r="G145" s="926">
        <v>2</v>
      </c>
      <c r="H145" s="916"/>
      <c r="I145" s="914"/>
      <c r="J145" s="915"/>
      <c r="K145" s="917">
        <v>1.57</v>
      </c>
      <c r="L145" s="916">
        <v>2</v>
      </c>
      <c r="M145" s="916">
        <v>21</v>
      </c>
      <c r="N145" s="918">
        <v>7</v>
      </c>
      <c r="O145" s="916" t="s">
        <v>6173</v>
      </c>
      <c r="P145" s="929" t="s">
        <v>6441</v>
      </c>
      <c r="Q145" s="919">
        <f t="shared" si="6"/>
        <v>0</v>
      </c>
      <c r="R145" s="974">
        <f t="shared" si="6"/>
        <v>0</v>
      </c>
      <c r="S145" s="919">
        <f t="shared" si="7"/>
        <v>-1</v>
      </c>
      <c r="T145" s="974">
        <f t="shared" si="8"/>
        <v>-1.57</v>
      </c>
      <c r="U145" s="981" t="s">
        <v>576</v>
      </c>
      <c r="V145" s="930" t="s">
        <v>576</v>
      </c>
      <c r="W145" s="930" t="s">
        <v>576</v>
      </c>
      <c r="X145" s="979" t="s">
        <v>576</v>
      </c>
      <c r="Y145" s="977"/>
    </row>
    <row r="146" spans="1:25" ht="14.4" customHeight="1" x14ac:dyDescent="0.3">
      <c r="A146" s="948" t="s">
        <v>6442</v>
      </c>
      <c r="B146" s="943">
        <v>1</v>
      </c>
      <c r="C146" s="944">
        <v>1.68</v>
      </c>
      <c r="D146" s="933">
        <v>21</v>
      </c>
      <c r="E146" s="945"/>
      <c r="F146" s="946"/>
      <c r="G146" s="927"/>
      <c r="H146" s="938"/>
      <c r="I146" s="937"/>
      <c r="J146" s="922"/>
      <c r="K146" s="939">
        <v>1.59</v>
      </c>
      <c r="L146" s="938">
        <v>4</v>
      </c>
      <c r="M146" s="938">
        <v>33</v>
      </c>
      <c r="N146" s="940">
        <v>11</v>
      </c>
      <c r="O146" s="938" t="s">
        <v>6173</v>
      </c>
      <c r="P146" s="941" t="s">
        <v>6441</v>
      </c>
      <c r="Q146" s="942">
        <f t="shared" si="6"/>
        <v>-1</v>
      </c>
      <c r="R146" s="975">
        <f t="shared" si="6"/>
        <v>-1.68</v>
      </c>
      <c r="S146" s="942">
        <f t="shared" si="7"/>
        <v>0</v>
      </c>
      <c r="T146" s="975">
        <f t="shared" si="8"/>
        <v>0</v>
      </c>
      <c r="U146" s="982" t="s">
        <v>576</v>
      </c>
      <c r="V146" s="943" t="s">
        <v>576</v>
      </c>
      <c r="W146" s="943" t="s">
        <v>576</v>
      </c>
      <c r="X146" s="980" t="s">
        <v>576</v>
      </c>
      <c r="Y146" s="978"/>
    </row>
    <row r="147" spans="1:25" ht="14.4" customHeight="1" x14ac:dyDescent="0.3">
      <c r="A147" s="947" t="s">
        <v>6443</v>
      </c>
      <c r="B147" s="930"/>
      <c r="C147" s="931"/>
      <c r="D147" s="932"/>
      <c r="E147" s="928">
        <v>1</v>
      </c>
      <c r="F147" s="914">
        <v>1.56</v>
      </c>
      <c r="G147" s="915">
        <v>5</v>
      </c>
      <c r="H147" s="924">
        <v>1</v>
      </c>
      <c r="I147" s="925">
        <v>1.56</v>
      </c>
      <c r="J147" s="926">
        <v>3</v>
      </c>
      <c r="K147" s="917">
        <v>1.56</v>
      </c>
      <c r="L147" s="916">
        <v>2</v>
      </c>
      <c r="M147" s="916">
        <v>21</v>
      </c>
      <c r="N147" s="918">
        <v>7</v>
      </c>
      <c r="O147" s="916" t="s">
        <v>6173</v>
      </c>
      <c r="P147" s="929" t="s">
        <v>6444</v>
      </c>
      <c r="Q147" s="919">
        <f t="shared" si="6"/>
        <v>1</v>
      </c>
      <c r="R147" s="974">
        <f t="shared" si="6"/>
        <v>1.56</v>
      </c>
      <c r="S147" s="919">
        <f t="shared" si="7"/>
        <v>0</v>
      </c>
      <c r="T147" s="974">
        <f t="shared" si="8"/>
        <v>0</v>
      </c>
      <c r="U147" s="981">
        <v>7</v>
      </c>
      <c r="V147" s="930">
        <v>3</v>
      </c>
      <c r="W147" s="930">
        <v>-4</v>
      </c>
      <c r="X147" s="979">
        <v>0.42857142857142855</v>
      </c>
      <c r="Y147" s="977"/>
    </row>
    <row r="148" spans="1:25" ht="14.4" customHeight="1" x14ac:dyDescent="0.3">
      <c r="A148" s="948" t="s">
        <v>6445</v>
      </c>
      <c r="B148" s="943"/>
      <c r="C148" s="944"/>
      <c r="D148" s="933"/>
      <c r="E148" s="936"/>
      <c r="F148" s="937"/>
      <c r="G148" s="922"/>
      <c r="H148" s="945">
        <v>1</v>
      </c>
      <c r="I148" s="946">
        <v>2.2400000000000002</v>
      </c>
      <c r="J148" s="927">
        <v>8</v>
      </c>
      <c r="K148" s="939">
        <v>2.2400000000000002</v>
      </c>
      <c r="L148" s="938">
        <v>4</v>
      </c>
      <c r="M148" s="938">
        <v>39</v>
      </c>
      <c r="N148" s="940">
        <v>13</v>
      </c>
      <c r="O148" s="938" t="s">
        <v>6173</v>
      </c>
      <c r="P148" s="941" t="s">
        <v>6444</v>
      </c>
      <c r="Q148" s="942">
        <f t="shared" si="6"/>
        <v>1</v>
      </c>
      <c r="R148" s="975">
        <f t="shared" si="6"/>
        <v>2.2400000000000002</v>
      </c>
      <c r="S148" s="942">
        <f t="shared" si="7"/>
        <v>1</v>
      </c>
      <c r="T148" s="975">
        <f t="shared" si="8"/>
        <v>2.2400000000000002</v>
      </c>
      <c r="U148" s="982">
        <v>13</v>
      </c>
      <c r="V148" s="943">
        <v>8</v>
      </c>
      <c r="W148" s="943">
        <v>-5</v>
      </c>
      <c r="X148" s="980">
        <v>0.61538461538461542</v>
      </c>
      <c r="Y148" s="978"/>
    </row>
    <row r="149" spans="1:25" ht="14.4" customHeight="1" x14ac:dyDescent="0.3">
      <c r="A149" s="947" t="s">
        <v>6446</v>
      </c>
      <c r="B149" s="911">
        <v>1</v>
      </c>
      <c r="C149" s="912">
        <v>1.3</v>
      </c>
      <c r="D149" s="913">
        <v>18</v>
      </c>
      <c r="E149" s="928"/>
      <c r="F149" s="914"/>
      <c r="G149" s="915"/>
      <c r="H149" s="916"/>
      <c r="I149" s="914"/>
      <c r="J149" s="915"/>
      <c r="K149" s="917">
        <v>0.64</v>
      </c>
      <c r="L149" s="916">
        <v>2</v>
      </c>
      <c r="M149" s="916">
        <v>21</v>
      </c>
      <c r="N149" s="918">
        <v>7</v>
      </c>
      <c r="O149" s="916" t="s">
        <v>6173</v>
      </c>
      <c r="P149" s="929" t="s">
        <v>6447</v>
      </c>
      <c r="Q149" s="919">
        <f t="shared" si="6"/>
        <v>-1</v>
      </c>
      <c r="R149" s="974">
        <f t="shared" si="6"/>
        <v>-1.3</v>
      </c>
      <c r="S149" s="919">
        <f t="shared" si="7"/>
        <v>0</v>
      </c>
      <c r="T149" s="974">
        <f t="shared" si="8"/>
        <v>0</v>
      </c>
      <c r="U149" s="981" t="s">
        <v>576</v>
      </c>
      <c r="V149" s="930" t="s">
        <v>576</v>
      </c>
      <c r="W149" s="930" t="s">
        <v>576</v>
      </c>
      <c r="X149" s="979" t="s">
        <v>576</v>
      </c>
      <c r="Y149" s="977"/>
    </row>
    <row r="150" spans="1:25" ht="14.4" customHeight="1" x14ac:dyDescent="0.3">
      <c r="A150" s="947" t="s">
        <v>6448</v>
      </c>
      <c r="B150" s="930"/>
      <c r="C150" s="931"/>
      <c r="D150" s="932"/>
      <c r="E150" s="924">
        <v>1</v>
      </c>
      <c r="F150" s="925">
        <v>0.99</v>
      </c>
      <c r="G150" s="926">
        <v>11</v>
      </c>
      <c r="H150" s="916"/>
      <c r="I150" s="914"/>
      <c r="J150" s="915"/>
      <c r="K150" s="917">
        <v>0.99</v>
      </c>
      <c r="L150" s="916">
        <v>1</v>
      </c>
      <c r="M150" s="916">
        <v>12</v>
      </c>
      <c r="N150" s="918">
        <v>4</v>
      </c>
      <c r="O150" s="916" t="s">
        <v>6173</v>
      </c>
      <c r="P150" s="929" t="s">
        <v>6449</v>
      </c>
      <c r="Q150" s="919">
        <f t="shared" si="6"/>
        <v>0</v>
      </c>
      <c r="R150" s="974">
        <f t="shared" si="6"/>
        <v>0</v>
      </c>
      <c r="S150" s="919">
        <f t="shared" si="7"/>
        <v>-1</v>
      </c>
      <c r="T150" s="974">
        <f t="shared" si="8"/>
        <v>-0.99</v>
      </c>
      <c r="U150" s="981" t="s">
        <v>576</v>
      </c>
      <c r="V150" s="930" t="s">
        <v>576</v>
      </c>
      <c r="W150" s="930" t="s">
        <v>576</v>
      </c>
      <c r="X150" s="979" t="s">
        <v>576</v>
      </c>
      <c r="Y150" s="977"/>
    </row>
    <row r="151" spans="1:25" ht="14.4" customHeight="1" x14ac:dyDescent="0.3">
      <c r="A151" s="947" t="s">
        <v>6450</v>
      </c>
      <c r="B151" s="911">
        <v>1</v>
      </c>
      <c r="C151" s="912">
        <v>5.45</v>
      </c>
      <c r="D151" s="913">
        <v>22</v>
      </c>
      <c r="E151" s="928"/>
      <c r="F151" s="914"/>
      <c r="G151" s="915"/>
      <c r="H151" s="916"/>
      <c r="I151" s="914"/>
      <c r="J151" s="915"/>
      <c r="K151" s="917">
        <v>3.79</v>
      </c>
      <c r="L151" s="916">
        <v>5</v>
      </c>
      <c r="M151" s="916">
        <v>48</v>
      </c>
      <c r="N151" s="918">
        <v>16</v>
      </c>
      <c r="O151" s="916" t="s">
        <v>6173</v>
      </c>
      <c r="P151" s="929" t="s">
        <v>6451</v>
      </c>
      <c r="Q151" s="919">
        <f t="shared" si="6"/>
        <v>-1</v>
      </c>
      <c r="R151" s="974">
        <f t="shared" si="6"/>
        <v>-5.45</v>
      </c>
      <c r="S151" s="919">
        <f t="shared" si="7"/>
        <v>0</v>
      </c>
      <c r="T151" s="974">
        <f t="shared" si="8"/>
        <v>0</v>
      </c>
      <c r="U151" s="981" t="s">
        <v>576</v>
      </c>
      <c r="V151" s="930" t="s">
        <v>576</v>
      </c>
      <c r="W151" s="930" t="s">
        <v>576</v>
      </c>
      <c r="X151" s="979" t="s">
        <v>576</v>
      </c>
      <c r="Y151" s="977"/>
    </row>
    <row r="152" spans="1:25" ht="14.4" customHeight="1" x14ac:dyDescent="0.3">
      <c r="A152" s="947" t="s">
        <v>6452</v>
      </c>
      <c r="B152" s="930"/>
      <c r="C152" s="931"/>
      <c r="D152" s="932"/>
      <c r="E152" s="924">
        <v>3</v>
      </c>
      <c r="F152" s="925">
        <v>14.87</v>
      </c>
      <c r="G152" s="926">
        <v>22</v>
      </c>
      <c r="H152" s="916">
        <v>1</v>
      </c>
      <c r="I152" s="914">
        <v>3.91</v>
      </c>
      <c r="J152" s="920">
        <v>15</v>
      </c>
      <c r="K152" s="917">
        <v>3.83</v>
      </c>
      <c r="L152" s="916">
        <v>4</v>
      </c>
      <c r="M152" s="916">
        <v>39</v>
      </c>
      <c r="N152" s="918">
        <v>13</v>
      </c>
      <c r="O152" s="916" t="s">
        <v>6173</v>
      </c>
      <c r="P152" s="929" t="s">
        <v>6453</v>
      </c>
      <c r="Q152" s="919">
        <f t="shared" si="6"/>
        <v>1</v>
      </c>
      <c r="R152" s="974">
        <f t="shared" si="6"/>
        <v>3.91</v>
      </c>
      <c r="S152" s="919">
        <f t="shared" si="7"/>
        <v>-2</v>
      </c>
      <c r="T152" s="974">
        <f t="shared" si="8"/>
        <v>-10.959999999999999</v>
      </c>
      <c r="U152" s="981">
        <v>13</v>
      </c>
      <c r="V152" s="930">
        <v>15</v>
      </c>
      <c r="W152" s="930">
        <v>2</v>
      </c>
      <c r="X152" s="979">
        <v>1.1538461538461537</v>
      </c>
      <c r="Y152" s="977">
        <v>2</v>
      </c>
    </row>
    <row r="153" spans="1:25" ht="14.4" customHeight="1" x14ac:dyDescent="0.3">
      <c r="A153" s="948" t="s">
        <v>6454</v>
      </c>
      <c r="B153" s="943">
        <v>1</v>
      </c>
      <c r="C153" s="944">
        <v>7.3</v>
      </c>
      <c r="D153" s="933">
        <v>20</v>
      </c>
      <c r="E153" s="945"/>
      <c r="F153" s="946"/>
      <c r="G153" s="927"/>
      <c r="H153" s="938"/>
      <c r="I153" s="937"/>
      <c r="J153" s="922"/>
      <c r="K153" s="939">
        <v>5.52</v>
      </c>
      <c r="L153" s="938">
        <v>6</v>
      </c>
      <c r="M153" s="938">
        <v>57</v>
      </c>
      <c r="N153" s="940">
        <v>19</v>
      </c>
      <c r="O153" s="938" t="s">
        <v>6173</v>
      </c>
      <c r="P153" s="941" t="s">
        <v>6453</v>
      </c>
      <c r="Q153" s="942">
        <f t="shared" si="6"/>
        <v>-1</v>
      </c>
      <c r="R153" s="975">
        <f t="shared" si="6"/>
        <v>-7.3</v>
      </c>
      <c r="S153" s="942">
        <f t="shared" si="7"/>
        <v>0</v>
      </c>
      <c r="T153" s="975">
        <f t="shared" si="8"/>
        <v>0</v>
      </c>
      <c r="U153" s="982" t="s">
        <v>576</v>
      </c>
      <c r="V153" s="943" t="s">
        <v>576</v>
      </c>
      <c r="W153" s="943" t="s">
        <v>576</v>
      </c>
      <c r="X153" s="980" t="s">
        <v>576</v>
      </c>
      <c r="Y153" s="978"/>
    </row>
    <row r="154" spans="1:25" ht="14.4" customHeight="1" x14ac:dyDescent="0.3">
      <c r="A154" s="947" t="s">
        <v>6455</v>
      </c>
      <c r="B154" s="911">
        <v>1</v>
      </c>
      <c r="C154" s="912">
        <v>2.57</v>
      </c>
      <c r="D154" s="913">
        <v>9</v>
      </c>
      <c r="E154" s="928"/>
      <c r="F154" s="914"/>
      <c r="G154" s="915"/>
      <c r="H154" s="916"/>
      <c r="I154" s="914"/>
      <c r="J154" s="915"/>
      <c r="K154" s="917">
        <v>2.57</v>
      </c>
      <c r="L154" s="916">
        <v>4</v>
      </c>
      <c r="M154" s="916">
        <v>33</v>
      </c>
      <c r="N154" s="918">
        <v>11</v>
      </c>
      <c r="O154" s="916" t="s">
        <v>6173</v>
      </c>
      <c r="P154" s="929" t="s">
        <v>6456</v>
      </c>
      <c r="Q154" s="919">
        <f t="shared" si="6"/>
        <v>-1</v>
      </c>
      <c r="R154" s="974">
        <f t="shared" si="6"/>
        <v>-2.57</v>
      </c>
      <c r="S154" s="919">
        <f t="shared" si="7"/>
        <v>0</v>
      </c>
      <c r="T154" s="974">
        <f t="shared" si="8"/>
        <v>0</v>
      </c>
      <c r="U154" s="981" t="s">
        <v>576</v>
      </c>
      <c r="V154" s="930" t="s">
        <v>576</v>
      </c>
      <c r="W154" s="930" t="s">
        <v>576</v>
      </c>
      <c r="X154" s="979" t="s">
        <v>576</v>
      </c>
      <c r="Y154" s="977"/>
    </row>
    <row r="155" spans="1:25" ht="14.4" customHeight="1" x14ac:dyDescent="0.3">
      <c r="A155" s="947" t="s">
        <v>6457</v>
      </c>
      <c r="B155" s="930">
        <v>1</v>
      </c>
      <c r="C155" s="931">
        <v>1.18</v>
      </c>
      <c r="D155" s="932">
        <v>10</v>
      </c>
      <c r="E155" s="928">
        <v>1</v>
      </c>
      <c r="F155" s="914">
        <v>1.42</v>
      </c>
      <c r="G155" s="915">
        <v>17</v>
      </c>
      <c r="H155" s="924">
        <v>2</v>
      </c>
      <c r="I155" s="925">
        <v>2.37</v>
      </c>
      <c r="J155" s="920">
        <v>13</v>
      </c>
      <c r="K155" s="917">
        <v>1.18</v>
      </c>
      <c r="L155" s="916">
        <v>2</v>
      </c>
      <c r="M155" s="916">
        <v>18</v>
      </c>
      <c r="N155" s="918">
        <v>6</v>
      </c>
      <c r="O155" s="916" t="s">
        <v>6173</v>
      </c>
      <c r="P155" s="929" t="s">
        <v>6458</v>
      </c>
      <c r="Q155" s="919">
        <f t="shared" si="6"/>
        <v>1</v>
      </c>
      <c r="R155" s="974">
        <f t="shared" si="6"/>
        <v>1.1900000000000002</v>
      </c>
      <c r="S155" s="919">
        <f t="shared" si="7"/>
        <v>1</v>
      </c>
      <c r="T155" s="974">
        <f t="shared" si="8"/>
        <v>0.95000000000000018</v>
      </c>
      <c r="U155" s="981">
        <v>12</v>
      </c>
      <c r="V155" s="930">
        <v>26</v>
      </c>
      <c r="W155" s="930">
        <v>14</v>
      </c>
      <c r="X155" s="979">
        <v>2.1666666666666665</v>
      </c>
      <c r="Y155" s="977">
        <v>14</v>
      </c>
    </row>
    <row r="156" spans="1:25" ht="14.4" customHeight="1" x14ac:dyDescent="0.3">
      <c r="A156" s="947" t="s">
        <v>6459</v>
      </c>
      <c r="B156" s="930"/>
      <c r="C156" s="931"/>
      <c r="D156" s="932"/>
      <c r="E156" s="928"/>
      <c r="F156" s="914"/>
      <c r="G156" s="915"/>
      <c r="H156" s="924">
        <v>1</v>
      </c>
      <c r="I156" s="925">
        <v>0.34</v>
      </c>
      <c r="J156" s="926">
        <v>2</v>
      </c>
      <c r="K156" s="917">
        <v>0.34</v>
      </c>
      <c r="L156" s="916">
        <v>1</v>
      </c>
      <c r="M156" s="916">
        <v>12</v>
      </c>
      <c r="N156" s="918">
        <v>4</v>
      </c>
      <c r="O156" s="916" t="s">
        <v>6173</v>
      </c>
      <c r="P156" s="929" t="s">
        <v>6460</v>
      </c>
      <c r="Q156" s="919">
        <f t="shared" si="6"/>
        <v>1</v>
      </c>
      <c r="R156" s="974">
        <f t="shared" si="6"/>
        <v>0.34</v>
      </c>
      <c r="S156" s="919">
        <f t="shared" si="7"/>
        <v>1</v>
      </c>
      <c r="T156" s="974">
        <f t="shared" si="8"/>
        <v>0.34</v>
      </c>
      <c r="U156" s="981">
        <v>4</v>
      </c>
      <c r="V156" s="930">
        <v>2</v>
      </c>
      <c r="W156" s="930">
        <v>-2</v>
      </c>
      <c r="X156" s="979">
        <v>0.5</v>
      </c>
      <c r="Y156" s="977"/>
    </row>
    <row r="157" spans="1:25" ht="14.4" customHeight="1" x14ac:dyDescent="0.3">
      <c r="A157" s="947" t="s">
        <v>6461</v>
      </c>
      <c r="B157" s="930">
        <v>1</v>
      </c>
      <c r="C157" s="931">
        <v>0.47</v>
      </c>
      <c r="D157" s="932">
        <v>3</v>
      </c>
      <c r="E157" s="924">
        <v>1</v>
      </c>
      <c r="F157" s="925">
        <v>0.2</v>
      </c>
      <c r="G157" s="926">
        <v>2</v>
      </c>
      <c r="H157" s="916"/>
      <c r="I157" s="914"/>
      <c r="J157" s="915"/>
      <c r="K157" s="917">
        <v>0.2</v>
      </c>
      <c r="L157" s="916">
        <v>1</v>
      </c>
      <c r="M157" s="916">
        <v>9</v>
      </c>
      <c r="N157" s="918">
        <v>3</v>
      </c>
      <c r="O157" s="916" t="s">
        <v>6173</v>
      </c>
      <c r="P157" s="929" t="s">
        <v>6462</v>
      </c>
      <c r="Q157" s="919">
        <f t="shared" si="6"/>
        <v>-1</v>
      </c>
      <c r="R157" s="974">
        <f t="shared" si="6"/>
        <v>-0.47</v>
      </c>
      <c r="S157" s="919">
        <f t="shared" si="7"/>
        <v>-1</v>
      </c>
      <c r="T157" s="974">
        <f t="shared" si="8"/>
        <v>-0.2</v>
      </c>
      <c r="U157" s="981" t="s">
        <v>576</v>
      </c>
      <c r="V157" s="930" t="s">
        <v>576</v>
      </c>
      <c r="W157" s="930" t="s">
        <v>576</v>
      </c>
      <c r="X157" s="979" t="s">
        <v>576</v>
      </c>
      <c r="Y157" s="977"/>
    </row>
    <row r="158" spans="1:25" ht="14.4" customHeight="1" x14ac:dyDescent="0.3">
      <c r="A158" s="947" t="s">
        <v>6463</v>
      </c>
      <c r="B158" s="911">
        <v>1</v>
      </c>
      <c r="C158" s="912">
        <v>2.61</v>
      </c>
      <c r="D158" s="913">
        <v>6</v>
      </c>
      <c r="E158" s="928"/>
      <c r="F158" s="914"/>
      <c r="G158" s="915"/>
      <c r="H158" s="916"/>
      <c r="I158" s="914"/>
      <c r="J158" s="915"/>
      <c r="K158" s="917">
        <v>2.58</v>
      </c>
      <c r="L158" s="916">
        <v>3</v>
      </c>
      <c r="M158" s="916">
        <v>30</v>
      </c>
      <c r="N158" s="918">
        <v>10</v>
      </c>
      <c r="O158" s="916" t="s">
        <v>6173</v>
      </c>
      <c r="P158" s="929" t="s">
        <v>6464</v>
      </c>
      <c r="Q158" s="919">
        <f t="shared" si="6"/>
        <v>-1</v>
      </c>
      <c r="R158" s="974">
        <f t="shared" si="6"/>
        <v>-2.61</v>
      </c>
      <c r="S158" s="919">
        <f t="shared" si="7"/>
        <v>0</v>
      </c>
      <c r="T158" s="974">
        <f t="shared" si="8"/>
        <v>0</v>
      </c>
      <c r="U158" s="981" t="s">
        <v>576</v>
      </c>
      <c r="V158" s="930" t="s">
        <v>576</v>
      </c>
      <c r="W158" s="930" t="s">
        <v>576</v>
      </c>
      <c r="X158" s="979" t="s">
        <v>576</v>
      </c>
      <c r="Y158" s="977"/>
    </row>
    <row r="159" spans="1:25" ht="14.4" customHeight="1" x14ac:dyDescent="0.3">
      <c r="A159" s="948" t="s">
        <v>6465</v>
      </c>
      <c r="B159" s="934">
        <v>1</v>
      </c>
      <c r="C159" s="935">
        <v>3.58</v>
      </c>
      <c r="D159" s="921">
        <v>9</v>
      </c>
      <c r="E159" s="936"/>
      <c r="F159" s="937"/>
      <c r="G159" s="922"/>
      <c r="H159" s="938"/>
      <c r="I159" s="937"/>
      <c r="J159" s="922"/>
      <c r="K159" s="939">
        <v>3.58</v>
      </c>
      <c r="L159" s="938">
        <v>4</v>
      </c>
      <c r="M159" s="938">
        <v>39</v>
      </c>
      <c r="N159" s="940">
        <v>13</v>
      </c>
      <c r="O159" s="938" t="s">
        <v>6173</v>
      </c>
      <c r="P159" s="941" t="s">
        <v>6466</v>
      </c>
      <c r="Q159" s="942">
        <f t="shared" si="6"/>
        <v>-1</v>
      </c>
      <c r="R159" s="975">
        <f t="shared" si="6"/>
        <v>-3.58</v>
      </c>
      <c r="S159" s="942">
        <f t="shared" si="7"/>
        <v>0</v>
      </c>
      <c r="T159" s="975">
        <f t="shared" si="8"/>
        <v>0</v>
      </c>
      <c r="U159" s="982" t="s">
        <v>576</v>
      </c>
      <c r="V159" s="943" t="s">
        <v>576</v>
      </c>
      <c r="W159" s="943" t="s">
        <v>576</v>
      </c>
      <c r="X159" s="980" t="s">
        <v>576</v>
      </c>
      <c r="Y159" s="978"/>
    </row>
    <row r="160" spans="1:25" ht="14.4" customHeight="1" x14ac:dyDescent="0.3">
      <c r="A160" s="947" t="s">
        <v>6467</v>
      </c>
      <c r="B160" s="930">
        <v>2</v>
      </c>
      <c r="C160" s="931">
        <v>2.19</v>
      </c>
      <c r="D160" s="932">
        <v>6.5</v>
      </c>
      <c r="E160" s="924">
        <v>6</v>
      </c>
      <c r="F160" s="925">
        <v>4.1900000000000004</v>
      </c>
      <c r="G160" s="926">
        <v>5.2</v>
      </c>
      <c r="H160" s="916"/>
      <c r="I160" s="914"/>
      <c r="J160" s="915"/>
      <c r="K160" s="917">
        <v>0.7</v>
      </c>
      <c r="L160" s="916">
        <v>1</v>
      </c>
      <c r="M160" s="916">
        <v>12</v>
      </c>
      <c r="N160" s="918">
        <v>4</v>
      </c>
      <c r="O160" s="916" t="s">
        <v>6173</v>
      </c>
      <c r="P160" s="929" t="s">
        <v>6468</v>
      </c>
      <c r="Q160" s="919">
        <f t="shared" si="6"/>
        <v>-2</v>
      </c>
      <c r="R160" s="974">
        <f t="shared" si="6"/>
        <v>-2.19</v>
      </c>
      <c r="S160" s="919">
        <f t="shared" si="7"/>
        <v>-6</v>
      </c>
      <c r="T160" s="974">
        <f t="shared" si="8"/>
        <v>-4.1900000000000004</v>
      </c>
      <c r="U160" s="981" t="s">
        <v>576</v>
      </c>
      <c r="V160" s="930" t="s">
        <v>576</v>
      </c>
      <c r="W160" s="930" t="s">
        <v>576</v>
      </c>
      <c r="X160" s="979" t="s">
        <v>576</v>
      </c>
      <c r="Y160" s="977"/>
    </row>
    <row r="161" spans="1:25" ht="14.4" customHeight="1" x14ac:dyDescent="0.3">
      <c r="A161" s="948" t="s">
        <v>6469</v>
      </c>
      <c r="B161" s="943">
        <v>1</v>
      </c>
      <c r="C161" s="944">
        <v>1.04</v>
      </c>
      <c r="D161" s="933">
        <v>5</v>
      </c>
      <c r="E161" s="945"/>
      <c r="F161" s="946"/>
      <c r="G161" s="927"/>
      <c r="H161" s="938"/>
      <c r="I161" s="937"/>
      <c r="J161" s="922"/>
      <c r="K161" s="939">
        <v>0.96</v>
      </c>
      <c r="L161" s="938">
        <v>2</v>
      </c>
      <c r="M161" s="938">
        <v>18</v>
      </c>
      <c r="N161" s="940">
        <v>6</v>
      </c>
      <c r="O161" s="938" t="s">
        <v>6173</v>
      </c>
      <c r="P161" s="941" t="s">
        <v>6468</v>
      </c>
      <c r="Q161" s="942">
        <f t="shared" si="6"/>
        <v>-1</v>
      </c>
      <c r="R161" s="975">
        <f t="shared" si="6"/>
        <v>-1.04</v>
      </c>
      <c r="S161" s="942">
        <f t="shared" si="7"/>
        <v>0</v>
      </c>
      <c r="T161" s="975">
        <f t="shared" si="8"/>
        <v>0</v>
      </c>
      <c r="U161" s="982" t="s">
        <v>576</v>
      </c>
      <c r="V161" s="943" t="s">
        <v>576</v>
      </c>
      <c r="W161" s="943" t="s">
        <v>576</v>
      </c>
      <c r="X161" s="980" t="s">
        <v>576</v>
      </c>
      <c r="Y161" s="978"/>
    </row>
    <row r="162" spans="1:25" ht="14.4" customHeight="1" x14ac:dyDescent="0.3">
      <c r="A162" s="947" t="s">
        <v>6470</v>
      </c>
      <c r="B162" s="930"/>
      <c r="C162" s="931"/>
      <c r="D162" s="932"/>
      <c r="E162" s="928"/>
      <c r="F162" s="914"/>
      <c r="G162" s="915"/>
      <c r="H162" s="924">
        <v>1</v>
      </c>
      <c r="I162" s="925">
        <v>1.24</v>
      </c>
      <c r="J162" s="926">
        <v>9</v>
      </c>
      <c r="K162" s="917">
        <v>1.24</v>
      </c>
      <c r="L162" s="916">
        <v>3</v>
      </c>
      <c r="M162" s="916">
        <v>30</v>
      </c>
      <c r="N162" s="918">
        <v>10</v>
      </c>
      <c r="O162" s="916" t="s">
        <v>6173</v>
      </c>
      <c r="P162" s="929" t="s">
        <v>6471</v>
      </c>
      <c r="Q162" s="919">
        <f t="shared" si="6"/>
        <v>1</v>
      </c>
      <c r="R162" s="974">
        <f t="shared" si="6"/>
        <v>1.24</v>
      </c>
      <c r="S162" s="919">
        <f t="shared" si="7"/>
        <v>1</v>
      </c>
      <c r="T162" s="974">
        <f t="shared" si="8"/>
        <v>1.24</v>
      </c>
      <c r="U162" s="981">
        <v>10</v>
      </c>
      <c r="V162" s="930">
        <v>9</v>
      </c>
      <c r="W162" s="930">
        <v>-1</v>
      </c>
      <c r="X162" s="979">
        <v>0.9</v>
      </c>
      <c r="Y162" s="977"/>
    </row>
    <row r="163" spans="1:25" ht="14.4" customHeight="1" x14ac:dyDescent="0.3">
      <c r="A163" s="947" t="s">
        <v>6472</v>
      </c>
      <c r="B163" s="930">
        <v>2</v>
      </c>
      <c r="C163" s="931">
        <v>3.58</v>
      </c>
      <c r="D163" s="932">
        <v>6.5</v>
      </c>
      <c r="E163" s="928">
        <v>1</v>
      </c>
      <c r="F163" s="914">
        <v>1.79</v>
      </c>
      <c r="G163" s="915">
        <v>4</v>
      </c>
      <c r="H163" s="924">
        <v>2</v>
      </c>
      <c r="I163" s="925">
        <v>3.58</v>
      </c>
      <c r="J163" s="926">
        <v>5</v>
      </c>
      <c r="K163" s="917">
        <v>1.79</v>
      </c>
      <c r="L163" s="916">
        <v>3</v>
      </c>
      <c r="M163" s="916">
        <v>24</v>
      </c>
      <c r="N163" s="918">
        <v>8</v>
      </c>
      <c r="O163" s="916" t="s">
        <v>6173</v>
      </c>
      <c r="P163" s="929" t="s">
        <v>6473</v>
      </c>
      <c r="Q163" s="919">
        <f t="shared" si="6"/>
        <v>0</v>
      </c>
      <c r="R163" s="974">
        <f t="shared" si="6"/>
        <v>0</v>
      </c>
      <c r="S163" s="919">
        <f t="shared" si="7"/>
        <v>1</v>
      </c>
      <c r="T163" s="974">
        <f t="shared" si="8"/>
        <v>1.79</v>
      </c>
      <c r="U163" s="981">
        <v>16</v>
      </c>
      <c r="V163" s="930">
        <v>10</v>
      </c>
      <c r="W163" s="930">
        <v>-6</v>
      </c>
      <c r="X163" s="979">
        <v>0.625</v>
      </c>
      <c r="Y163" s="977"/>
    </row>
    <row r="164" spans="1:25" ht="14.4" customHeight="1" x14ac:dyDescent="0.3">
      <c r="A164" s="947" t="s">
        <v>6474</v>
      </c>
      <c r="B164" s="930"/>
      <c r="C164" s="931"/>
      <c r="D164" s="932"/>
      <c r="E164" s="928">
        <v>1</v>
      </c>
      <c r="F164" s="914">
        <v>3.04</v>
      </c>
      <c r="G164" s="915">
        <v>7</v>
      </c>
      <c r="H164" s="924">
        <v>1</v>
      </c>
      <c r="I164" s="925">
        <v>3.04</v>
      </c>
      <c r="J164" s="926">
        <v>5</v>
      </c>
      <c r="K164" s="917">
        <v>3.04</v>
      </c>
      <c r="L164" s="916">
        <v>4</v>
      </c>
      <c r="M164" s="916">
        <v>36</v>
      </c>
      <c r="N164" s="918">
        <v>12</v>
      </c>
      <c r="O164" s="916" t="s">
        <v>6173</v>
      </c>
      <c r="P164" s="929" t="s">
        <v>6475</v>
      </c>
      <c r="Q164" s="919">
        <f t="shared" si="6"/>
        <v>1</v>
      </c>
      <c r="R164" s="974">
        <f t="shared" si="6"/>
        <v>3.04</v>
      </c>
      <c r="S164" s="919">
        <f t="shared" si="7"/>
        <v>0</v>
      </c>
      <c r="T164" s="974">
        <f t="shared" si="8"/>
        <v>0</v>
      </c>
      <c r="U164" s="981">
        <v>12</v>
      </c>
      <c r="V164" s="930">
        <v>5</v>
      </c>
      <c r="W164" s="930">
        <v>-7</v>
      </c>
      <c r="X164" s="979">
        <v>0.41666666666666669</v>
      </c>
      <c r="Y164" s="977"/>
    </row>
    <row r="165" spans="1:25" ht="14.4" customHeight="1" x14ac:dyDescent="0.3">
      <c r="A165" s="948" t="s">
        <v>6476</v>
      </c>
      <c r="B165" s="943">
        <v>1</v>
      </c>
      <c r="C165" s="944">
        <v>4.82</v>
      </c>
      <c r="D165" s="933">
        <v>20</v>
      </c>
      <c r="E165" s="936"/>
      <c r="F165" s="937"/>
      <c r="G165" s="922"/>
      <c r="H165" s="945"/>
      <c r="I165" s="946"/>
      <c r="J165" s="927"/>
      <c r="K165" s="939">
        <v>4.82</v>
      </c>
      <c r="L165" s="938">
        <v>6</v>
      </c>
      <c r="M165" s="938">
        <v>57</v>
      </c>
      <c r="N165" s="940">
        <v>19</v>
      </c>
      <c r="O165" s="938" t="s">
        <v>6173</v>
      </c>
      <c r="P165" s="941" t="s">
        <v>6475</v>
      </c>
      <c r="Q165" s="942">
        <f t="shared" si="6"/>
        <v>-1</v>
      </c>
      <c r="R165" s="975">
        <f t="shared" si="6"/>
        <v>-4.82</v>
      </c>
      <c r="S165" s="942">
        <f t="shared" si="7"/>
        <v>0</v>
      </c>
      <c r="T165" s="975">
        <f t="shared" si="8"/>
        <v>0</v>
      </c>
      <c r="U165" s="982" t="s">
        <v>576</v>
      </c>
      <c r="V165" s="943" t="s">
        <v>576</v>
      </c>
      <c r="W165" s="943" t="s">
        <v>576</v>
      </c>
      <c r="X165" s="980" t="s">
        <v>576</v>
      </c>
      <c r="Y165" s="978"/>
    </row>
    <row r="166" spans="1:25" ht="14.4" customHeight="1" x14ac:dyDescent="0.3">
      <c r="A166" s="947" t="s">
        <v>6477</v>
      </c>
      <c r="B166" s="930">
        <v>5</v>
      </c>
      <c r="C166" s="931">
        <v>5.16</v>
      </c>
      <c r="D166" s="932">
        <v>5.8</v>
      </c>
      <c r="E166" s="928">
        <v>7</v>
      </c>
      <c r="F166" s="914">
        <v>7.22</v>
      </c>
      <c r="G166" s="915">
        <v>4.0999999999999996</v>
      </c>
      <c r="H166" s="924">
        <v>7</v>
      </c>
      <c r="I166" s="925">
        <v>7.52</v>
      </c>
      <c r="J166" s="926">
        <v>4.5999999999999996</v>
      </c>
      <c r="K166" s="917">
        <v>1.03</v>
      </c>
      <c r="L166" s="916">
        <v>2</v>
      </c>
      <c r="M166" s="916">
        <v>18</v>
      </c>
      <c r="N166" s="918">
        <v>6</v>
      </c>
      <c r="O166" s="916" t="s">
        <v>6173</v>
      </c>
      <c r="P166" s="929" t="s">
        <v>6478</v>
      </c>
      <c r="Q166" s="919">
        <f t="shared" si="6"/>
        <v>2</v>
      </c>
      <c r="R166" s="974">
        <f t="shared" si="6"/>
        <v>2.3599999999999994</v>
      </c>
      <c r="S166" s="919">
        <f t="shared" si="7"/>
        <v>0</v>
      </c>
      <c r="T166" s="974">
        <f t="shared" si="8"/>
        <v>0.29999999999999982</v>
      </c>
      <c r="U166" s="981">
        <v>42</v>
      </c>
      <c r="V166" s="930">
        <v>32.199999999999996</v>
      </c>
      <c r="W166" s="930">
        <v>-9.8000000000000043</v>
      </c>
      <c r="X166" s="979">
        <v>0.76666666666666661</v>
      </c>
      <c r="Y166" s="977">
        <v>1</v>
      </c>
    </row>
    <row r="167" spans="1:25" ht="14.4" customHeight="1" x14ac:dyDescent="0.3">
      <c r="A167" s="947" t="s">
        <v>6479</v>
      </c>
      <c r="B167" s="930"/>
      <c r="C167" s="931"/>
      <c r="D167" s="932"/>
      <c r="E167" s="924">
        <v>1</v>
      </c>
      <c r="F167" s="925">
        <v>0.54</v>
      </c>
      <c r="G167" s="926">
        <v>2</v>
      </c>
      <c r="H167" s="916"/>
      <c r="I167" s="914"/>
      <c r="J167" s="915"/>
      <c r="K167" s="917">
        <v>0.54</v>
      </c>
      <c r="L167" s="916">
        <v>2</v>
      </c>
      <c r="M167" s="916">
        <v>15</v>
      </c>
      <c r="N167" s="918">
        <v>5</v>
      </c>
      <c r="O167" s="916" t="s">
        <v>6173</v>
      </c>
      <c r="P167" s="929" t="s">
        <v>6480</v>
      </c>
      <c r="Q167" s="919">
        <f t="shared" si="6"/>
        <v>0</v>
      </c>
      <c r="R167" s="974">
        <f t="shared" si="6"/>
        <v>0</v>
      </c>
      <c r="S167" s="919">
        <f t="shared" si="7"/>
        <v>-1</v>
      </c>
      <c r="T167" s="974">
        <f t="shared" si="8"/>
        <v>-0.54</v>
      </c>
      <c r="U167" s="981" t="s">
        <v>576</v>
      </c>
      <c r="V167" s="930" t="s">
        <v>576</v>
      </c>
      <c r="W167" s="930" t="s">
        <v>576</v>
      </c>
      <c r="X167" s="979" t="s">
        <v>576</v>
      </c>
      <c r="Y167" s="977"/>
    </row>
    <row r="168" spans="1:25" ht="14.4" customHeight="1" x14ac:dyDescent="0.3">
      <c r="A168" s="947" t="s">
        <v>6481</v>
      </c>
      <c r="B168" s="930"/>
      <c r="C168" s="931"/>
      <c r="D168" s="932"/>
      <c r="E168" s="924">
        <v>1</v>
      </c>
      <c r="F168" s="925">
        <v>3</v>
      </c>
      <c r="G168" s="926">
        <v>9</v>
      </c>
      <c r="H168" s="916"/>
      <c r="I168" s="914"/>
      <c r="J168" s="915"/>
      <c r="K168" s="917">
        <v>3</v>
      </c>
      <c r="L168" s="916">
        <v>6</v>
      </c>
      <c r="M168" s="916">
        <v>54</v>
      </c>
      <c r="N168" s="918">
        <v>18</v>
      </c>
      <c r="O168" s="916" t="s">
        <v>6173</v>
      </c>
      <c r="P168" s="929" t="s">
        <v>6482</v>
      </c>
      <c r="Q168" s="919">
        <f t="shared" si="6"/>
        <v>0</v>
      </c>
      <c r="R168" s="974">
        <f t="shared" si="6"/>
        <v>0</v>
      </c>
      <c r="S168" s="919">
        <f t="shared" si="7"/>
        <v>-1</v>
      </c>
      <c r="T168" s="974">
        <f t="shared" si="8"/>
        <v>-3</v>
      </c>
      <c r="U168" s="981" t="s">
        <v>576</v>
      </c>
      <c r="V168" s="930" t="s">
        <v>576</v>
      </c>
      <c r="W168" s="930" t="s">
        <v>576</v>
      </c>
      <c r="X168" s="979" t="s">
        <v>576</v>
      </c>
      <c r="Y168" s="977"/>
    </row>
    <row r="169" spans="1:25" ht="14.4" customHeight="1" x14ac:dyDescent="0.3">
      <c r="A169" s="947" t="s">
        <v>6483</v>
      </c>
      <c r="B169" s="930">
        <v>1</v>
      </c>
      <c r="C169" s="931">
        <v>0.78</v>
      </c>
      <c r="D169" s="932">
        <v>2</v>
      </c>
      <c r="E169" s="928"/>
      <c r="F169" s="914"/>
      <c r="G169" s="915"/>
      <c r="H169" s="924">
        <v>4</v>
      </c>
      <c r="I169" s="925">
        <v>4.75</v>
      </c>
      <c r="J169" s="926">
        <v>5.3</v>
      </c>
      <c r="K169" s="917">
        <v>1.43</v>
      </c>
      <c r="L169" s="916">
        <v>4</v>
      </c>
      <c r="M169" s="916">
        <v>36</v>
      </c>
      <c r="N169" s="918">
        <v>12</v>
      </c>
      <c r="O169" s="916" t="s">
        <v>6173</v>
      </c>
      <c r="P169" s="929" t="s">
        <v>6484</v>
      </c>
      <c r="Q169" s="919">
        <f t="shared" si="6"/>
        <v>3</v>
      </c>
      <c r="R169" s="974">
        <f t="shared" si="6"/>
        <v>3.9699999999999998</v>
      </c>
      <c r="S169" s="919">
        <f t="shared" si="7"/>
        <v>4</v>
      </c>
      <c r="T169" s="974">
        <f t="shared" si="8"/>
        <v>4.75</v>
      </c>
      <c r="U169" s="981">
        <v>48</v>
      </c>
      <c r="V169" s="930">
        <v>21.2</v>
      </c>
      <c r="W169" s="930">
        <v>-26.8</v>
      </c>
      <c r="X169" s="979">
        <v>0.44166666666666665</v>
      </c>
      <c r="Y169" s="977"/>
    </row>
    <row r="170" spans="1:25" ht="14.4" customHeight="1" x14ac:dyDescent="0.3">
      <c r="A170" s="947" t="s">
        <v>6485</v>
      </c>
      <c r="B170" s="911">
        <v>1</v>
      </c>
      <c r="C170" s="912">
        <v>2.02</v>
      </c>
      <c r="D170" s="913">
        <v>10</v>
      </c>
      <c r="E170" s="928"/>
      <c r="F170" s="914"/>
      <c r="G170" s="915"/>
      <c r="H170" s="916"/>
      <c r="I170" s="914"/>
      <c r="J170" s="915"/>
      <c r="K170" s="917">
        <v>2.02</v>
      </c>
      <c r="L170" s="916">
        <v>4</v>
      </c>
      <c r="M170" s="916">
        <v>39</v>
      </c>
      <c r="N170" s="918">
        <v>13</v>
      </c>
      <c r="O170" s="916" t="s">
        <v>6173</v>
      </c>
      <c r="P170" s="929" t="s">
        <v>6486</v>
      </c>
      <c r="Q170" s="919">
        <f t="shared" si="6"/>
        <v>-1</v>
      </c>
      <c r="R170" s="974">
        <f t="shared" si="6"/>
        <v>-2.02</v>
      </c>
      <c r="S170" s="919">
        <f t="shared" si="7"/>
        <v>0</v>
      </c>
      <c r="T170" s="974">
        <f t="shared" si="8"/>
        <v>0</v>
      </c>
      <c r="U170" s="981" t="s">
        <v>576</v>
      </c>
      <c r="V170" s="930" t="s">
        <v>576</v>
      </c>
      <c r="W170" s="930" t="s">
        <v>576</v>
      </c>
      <c r="X170" s="979" t="s">
        <v>576</v>
      </c>
      <c r="Y170" s="977"/>
    </row>
    <row r="171" spans="1:25" ht="14.4" customHeight="1" x14ac:dyDescent="0.3">
      <c r="A171" s="947" t="s">
        <v>6487</v>
      </c>
      <c r="B171" s="911">
        <v>2</v>
      </c>
      <c r="C171" s="912">
        <v>1.08</v>
      </c>
      <c r="D171" s="913">
        <v>12.5</v>
      </c>
      <c r="E171" s="928">
        <v>1</v>
      </c>
      <c r="F171" s="914">
        <v>0.54</v>
      </c>
      <c r="G171" s="915">
        <v>5</v>
      </c>
      <c r="H171" s="916">
        <v>1</v>
      </c>
      <c r="I171" s="914">
        <v>0.54</v>
      </c>
      <c r="J171" s="920">
        <v>8</v>
      </c>
      <c r="K171" s="917">
        <v>0.54</v>
      </c>
      <c r="L171" s="916">
        <v>2</v>
      </c>
      <c r="M171" s="916">
        <v>21</v>
      </c>
      <c r="N171" s="918">
        <v>7</v>
      </c>
      <c r="O171" s="916" t="s">
        <v>6173</v>
      </c>
      <c r="P171" s="929" t="s">
        <v>6488</v>
      </c>
      <c r="Q171" s="919">
        <f t="shared" si="6"/>
        <v>-1</v>
      </c>
      <c r="R171" s="974">
        <f t="shared" si="6"/>
        <v>-0.54</v>
      </c>
      <c r="S171" s="919">
        <f t="shared" si="7"/>
        <v>0</v>
      </c>
      <c r="T171" s="974">
        <f t="shared" si="8"/>
        <v>0</v>
      </c>
      <c r="U171" s="981">
        <v>7</v>
      </c>
      <c r="V171" s="930">
        <v>8</v>
      </c>
      <c r="W171" s="930">
        <v>1</v>
      </c>
      <c r="X171" s="979">
        <v>1.1428571428571428</v>
      </c>
      <c r="Y171" s="977">
        <v>1</v>
      </c>
    </row>
    <row r="172" spans="1:25" ht="14.4" customHeight="1" x14ac:dyDescent="0.3">
      <c r="A172" s="947" t="s">
        <v>6489</v>
      </c>
      <c r="B172" s="930">
        <v>3</v>
      </c>
      <c r="C172" s="931">
        <v>4.08</v>
      </c>
      <c r="D172" s="932">
        <v>7.3</v>
      </c>
      <c r="E172" s="928"/>
      <c r="F172" s="914"/>
      <c r="G172" s="915"/>
      <c r="H172" s="924">
        <v>6</v>
      </c>
      <c r="I172" s="925">
        <v>8.59</v>
      </c>
      <c r="J172" s="926">
        <v>10</v>
      </c>
      <c r="K172" s="917">
        <v>1.6</v>
      </c>
      <c r="L172" s="916">
        <v>4</v>
      </c>
      <c r="M172" s="916">
        <v>39</v>
      </c>
      <c r="N172" s="918">
        <v>13</v>
      </c>
      <c r="O172" s="916" t="s">
        <v>6173</v>
      </c>
      <c r="P172" s="929" t="s">
        <v>6490</v>
      </c>
      <c r="Q172" s="919">
        <f t="shared" si="6"/>
        <v>3</v>
      </c>
      <c r="R172" s="974">
        <f t="shared" si="6"/>
        <v>4.51</v>
      </c>
      <c r="S172" s="919">
        <f t="shared" si="7"/>
        <v>6</v>
      </c>
      <c r="T172" s="974">
        <f t="shared" si="8"/>
        <v>8.59</v>
      </c>
      <c r="U172" s="981">
        <v>78</v>
      </c>
      <c r="V172" s="930">
        <v>60</v>
      </c>
      <c r="W172" s="930">
        <v>-18</v>
      </c>
      <c r="X172" s="979">
        <v>0.76923076923076927</v>
      </c>
      <c r="Y172" s="977">
        <v>19</v>
      </c>
    </row>
    <row r="173" spans="1:25" ht="14.4" customHeight="1" x14ac:dyDescent="0.3">
      <c r="A173" s="948" t="s">
        <v>6491</v>
      </c>
      <c r="B173" s="943">
        <v>3</v>
      </c>
      <c r="C173" s="944">
        <v>16.64</v>
      </c>
      <c r="D173" s="933">
        <v>25.7</v>
      </c>
      <c r="E173" s="936"/>
      <c r="F173" s="937"/>
      <c r="G173" s="922"/>
      <c r="H173" s="945"/>
      <c r="I173" s="946"/>
      <c r="J173" s="927"/>
      <c r="K173" s="939">
        <v>5.27</v>
      </c>
      <c r="L173" s="938">
        <v>8</v>
      </c>
      <c r="M173" s="938">
        <v>72</v>
      </c>
      <c r="N173" s="940">
        <v>24</v>
      </c>
      <c r="O173" s="938" t="s">
        <v>6173</v>
      </c>
      <c r="P173" s="941" t="s">
        <v>6492</v>
      </c>
      <c r="Q173" s="942">
        <f t="shared" si="6"/>
        <v>-3</v>
      </c>
      <c r="R173" s="975">
        <f t="shared" si="6"/>
        <v>-16.64</v>
      </c>
      <c r="S173" s="942">
        <f t="shared" si="7"/>
        <v>0</v>
      </c>
      <c r="T173" s="975">
        <f t="shared" si="8"/>
        <v>0</v>
      </c>
      <c r="U173" s="982" t="s">
        <v>576</v>
      </c>
      <c r="V173" s="943" t="s">
        <v>576</v>
      </c>
      <c r="W173" s="943" t="s">
        <v>576</v>
      </c>
      <c r="X173" s="980" t="s">
        <v>576</v>
      </c>
      <c r="Y173" s="978"/>
    </row>
    <row r="174" spans="1:25" ht="14.4" customHeight="1" x14ac:dyDescent="0.3">
      <c r="A174" s="947" t="s">
        <v>6493</v>
      </c>
      <c r="B174" s="930">
        <v>1</v>
      </c>
      <c r="C174" s="931">
        <v>1.28</v>
      </c>
      <c r="D174" s="932">
        <v>3</v>
      </c>
      <c r="E174" s="928"/>
      <c r="F174" s="914"/>
      <c r="G174" s="915"/>
      <c r="H174" s="924">
        <v>1</v>
      </c>
      <c r="I174" s="925">
        <v>1.28</v>
      </c>
      <c r="J174" s="926">
        <v>4</v>
      </c>
      <c r="K174" s="917">
        <v>1.28</v>
      </c>
      <c r="L174" s="916">
        <v>3</v>
      </c>
      <c r="M174" s="916">
        <v>24</v>
      </c>
      <c r="N174" s="918">
        <v>8</v>
      </c>
      <c r="O174" s="916" t="s">
        <v>6173</v>
      </c>
      <c r="P174" s="929" t="s">
        <v>6494</v>
      </c>
      <c r="Q174" s="919">
        <f t="shared" si="6"/>
        <v>0</v>
      </c>
      <c r="R174" s="974">
        <f t="shared" si="6"/>
        <v>0</v>
      </c>
      <c r="S174" s="919">
        <f t="shared" si="7"/>
        <v>1</v>
      </c>
      <c r="T174" s="974">
        <f t="shared" si="8"/>
        <v>1.28</v>
      </c>
      <c r="U174" s="981">
        <v>8</v>
      </c>
      <c r="V174" s="930">
        <v>4</v>
      </c>
      <c r="W174" s="930">
        <v>-4</v>
      </c>
      <c r="X174" s="979">
        <v>0.5</v>
      </c>
      <c r="Y174" s="977"/>
    </row>
    <row r="175" spans="1:25" ht="14.4" customHeight="1" x14ac:dyDescent="0.3">
      <c r="A175" s="948" t="s">
        <v>6495</v>
      </c>
      <c r="B175" s="943">
        <v>1</v>
      </c>
      <c r="C175" s="944">
        <v>2.36</v>
      </c>
      <c r="D175" s="933">
        <v>4</v>
      </c>
      <c r="E175" s="936"/>
      <c r="F175" s="937"/>
      <c r="G175" s="922"/>
      <c r="H175" s="945">
        <v>1</v>
      </c>
      <c r="I175" s="946">
        <v>2.36</v>
      </c>
      <c r="J175" s="927">
        <v>7</v>
      </c>
      <c r="K175" s="939">
        <v>2.36</v>
      </c>
      <c r="L175" s="938">
        <v>4</v>
      </c>
      <c r="M175" s="938">
        <v>39</v>
      </c>
      <c r="N175" s="940">
        <v>13</v>
      </c>
      <c r="O175" s="938" t="s">
        <v>6173</v>
      </c>
      <c r="P175" s="941" t="s">
        <v>6496</v>
      </c>
      <c r="Q175" s="942">
        <f t="shared" si="6"/>
        <v>0</v>
      </c>
      <c r="R175" s="975">
        <f t="shared" si="6"/>
        <v>0</v>
      </c>
      <c r="S175" s="942">
        <f t="shared" si="7"/>
        <v>1</v>
      </c>
      <c r="T175" s="975">
        <f t="shared" si="8"/>
        <v>2.36</v>
      </c>
      <c r="U175" s="982">
        <v>13</v>
      </c>
      <c r="V175" s="943">
        <v>7</v>
      </c>
      <c r="W175" s="943">
        <v>-6</v>
      </c>
      <c r="X175" s="980">
        <v>0.53846153846153844</v>
      </c>
      <c r="Y175" s="978"/>
    </row>
    <row r="176" spans="1:25" ht="14.4" customHeight="1" x14ac:dyDescent="0.3">
      <c r="A176" s="947" t="s">
        <v>6497</v>
      </c>
      <c r="B176" s="911">
        <v>1</v>
      </c>
      <c r="C176" s="912">
        <v>3.18</v>
      </c>
      <c r="D176" s="913">
        <v>24</v>
      </c>
      <c r="E176" s="928"/>
      <c r="F176" s="914"/>
      <c r="G176" s="915"/>
      <c r="H176" s="916"/>
      <c r="I176" s="914"/>
      <c r="J176" s="915"/>
      <c r="K176" s="917">
        <v>3.18</v>
      </c>
      <c r="L176" s="916">
        <v>4</v>
      </c>
      <c r="M176" s="916">
        <v>33</v>
      </c>
      <c r="N176" s="918">
        <v>11</v>
      </c>
      <c r="O176" s="916" t="s">
        <v>6173</v>
      </c>
      <c r="P176" s="929" t="s">
        <v>6498</v>
      </c>
      <c r="Q176" s="919">
        <f t="shared" si="6"/>
        <v>-1</v>
      </c>
      <c r="R176" s="974">
        <f t="shared" si="6"/>
        <v>-3.18</v>
      </c>
      <c r="S176" s="919">
        <f t="shared" si="7"/>
        <v>0</v>
      </c>
      <c r="T176" s="974">
        <f t="shared" si="8"/>
        <v>0</v>
      </c>
      <c r="U176" s="981" t="s">
        <v>576</v>
      </c>
      <c r="V176" s="930" t="s">
        <v>576</v>
      </c>
      <c r="W176" s="930" t="s">
        <v>576</v>
      </c>
      <c r="X176" s="979" t="s">
        <v>576</v>
      </c>
      <c r="Y176" s="977"/>
    </row>
    <row r="177" spans="1:25" ht="14.4" customHeight="1" x14ac:dyDescent="0.3">
      <c r="A177" s="947" t="s">
        <v>6499</v>
      </c>
      <c r="B177" s="930">
        <v>3</v>
      </c>
      <c r="C177" s="931">
        <v>1.1599999999999999</v>
      </c>
      <c r="D177" s="932">
        <v>3.7</v>
      </c>
      <c r="E177" s="924">
        <v>5</v>
      </c>
      <c r="F177" s="925">
        <v>2.04</v>
      </c>
      <c r="G177" s="926">
        <v>5</v>
      </c>
      <c r="H177" s="916">
        <v>4</v>
      </c>
      <c r="I177" s="914">
        <v>1.64</v>
      </c>
      <c r="J177" s="915">
        <v>4.8</v>
      </c>
      <c r="K177" s="917">
        <v>0.39</v>
      </c>
      <c r="L177" s="916">
        <v>2</v>
      </c>
      <c r="M177" s="916">
        <v>15</v>
      </c>
      <c r="N177" s="918">
        <v>5</v>
      </c>
      <c r="O177" s="916" t="s">
        <v>6173</v>
      </c>
      <c r="P177" s="929" t="s">
        <v>6500</v>
      </c>
      <c r="Q177" s="919">
        <f t="shared" si="6"/>
        <v>1</v>
      </c>
      <c r="R177" s="974">
        <f t="shared" si="6"/>
        <v>0.48</v>
      </c>
      <c r="S177" s="919">
        <f t="shared" si="7"/>
        <v>-1</v>
      </c>
      <c r="T177" s="974">
        <f t="shared" si="8"/>
        <v>-0.40000000000000013</v>
      </c>
      <c r="U177" s="981">
        <v>20</v>
      </c>
      <c r="V177" s="930">
        <v>19.2</v>
      </c>
      <c r="W177" s="930">
        <v>-0.80000000000000071</v>
      </c>
      <c r="X177" s="979">
        <v>0.96</v>
      </c>
      <c r="Y177" s="977">
        <v>4</v>
      </c>
    </row>
    <row r="178" spans="1:25" ht="14.4" customHeight="1" x14ac:dyDescent="0.3">
      <c r="A178" s="948" t="s">
        <v>6501</v>
      </c>
      <c r="B178" s="943">
        <v>1</v>
      </c>
      <c r="C178" s="944">
        <v>1.49</v>
      </c>
      <c r="D178" s="933">
        <v>3</v>
      </c>
      <c r="E178" s="945">
        <v>1</v>
      </c>
      <c r="F178" s="946">
        <v>1.21</v>
      </c>
      <c r="G178" s="927">
        <v>4</v>
      </c>
      <c r="H178" s="938"/>
      <c r="I178" s="937"/>
      <c r="J178" s="922"/>
      <c r="K178" s="939">
        <v>1.21</v>
      </c>
      <c r="L178" s="938">
        <v>3</v>
      </c>
      <c r="M178" s="938">
        <v>30</v>
      </c>
      <c r="N178" s="940">
        <v>10</v>
      </c>
      <c r="O178" s="938" t="s">
        <v>6173</v>
      </c>
      <c r="P178" s="941" t="s">
        <v>6502</v>
      </c>
      <c r="Q178" s="942">
        <f t="shared" si="6"/>
        <v>-1</v>
      </c>
      <c r="R178" s="975">
        <f t="shared" si="6"/>
        <v>-1.49</v>
      </c>
      <c r="S178" s="942">
        <f t="shared" si="7"/>
        <v>-1</v>
      </c>
      <c r="T178" s="975">
        <f t="shared" si="8"/>
        <v>-1.21</v>
      </c>
      <c r="U178" s="982" t="s">
        <v>576</v>
      </c>
      <c r="V178" s="943" t="s">
        <v>576</v>
      </c>
      <c r="W178" s="943" t="s">
        <v>576</v>
      </c>
      <c r="X178" s="980" t="s">
        <v>576</v>
      </c>
      <c r="Y178" s="978"/>
    </row>
    <row r="179" spans="1:25" ht="14.4" customHeight="1" x14ac:dyDescent="0.3">
      <c r="A179" s="947" t="s">
        <v>6503</v>
      </c>
      <c r="B179" s="911">
        <v>1</v>
      </c>
      <c r="C179" s="912">
        <v>0.33</v>
      </c>
      <c r="D179" s="913">
        <v>10</v>
      </c>
      <c r="E179" s="928"/>
      <c r="F179" s="914"/>
      <c r="G179" s="915"/>
      <c r="H179" s="916"/>
      <c r="I179" s="914"/>
      <c r="J179" s="915"/>
      <c r="K179" s="917">
        <v>0.28000000000000003</v>
      </c>
      <c r="L179" s="916">
        <v>1</v>
      </c>
      <c r="M179" s="916">
        <v>9</v>
      </c>
      <c r="N179" s="918">
        <v>3</v>
      </c>
      <c r="O179" s="916" t="s">
        <v>6173</v>
      </c>
      <c r="P179" s="929" t="s">
        <v>6504</v>
      </c>
      <c r="Q179" s="919">
        <f t="shared" si="6"/>
        <v>-1</v>
      </c>
      <c r="R179" s="974">
        <f t="shared" si="6"/>
        <v>-0.33</v>
      </c>
      <c r="S179" s="919">
        <f t="shared" si="7"/>
        <v>0</v>
      </c>
      <c r="T179" s="974">
        <f t="shared" si="8"/>
        <v>0</v>
      </c>
      <c r="U179" s="981" t="s">
        <v>576</v>
      </c>
      <c r="V179" s="930" t="s">
        <v>576</v>
      </c>
      <c r="W179" s="930" t="s">
        <v>576</v>
      </c>
      <c r="X179" s="979" t="s">
        <v>576</v>
      </c>
      <c r="Y179" s="977"/>
    </row>
    <row r="180" spans="1:25" ht="14.4" customHeight="1" x14ac:dyDescent="0.3">
      <c r="A180" s="947" t="s">
        <v>6505</v>
      </c>
      <c r="B180" s="930">
        <v>1</v>
      </c>
      <c r="C180" s="931">
        <v>1.35</v>
      </c>
      <c r="D180" s="932">
        <v>3</v>
      </c>
      <c r="E180" s="928"/>
      <c r="F180" s="914"/>
      <c r="G180" s="915"/>
      <c r="H180" s="924">
        <v>2</v>
      </c>
      <c r="I180" s="925">
        <v>5.6</v>
      </c>
      <c r="J180" s="926">
        <v>10</v>
      </c>
      <c r="K180" s="917">
        <v>2.68</v>
      </c>
      <c r="L180" s="916">
        <v>6</v>
      </c>
      <c r="M180" s="916">
        <v>57</v>
      </c>
      <c r="N180" s="918">
        <v>19</v>
      </c>
      <c r="O180" s="916" t="s">
        <v>6173</v>
      </c>
      <c r="P180" s="929" t="s">
        <v>6506</v>
      </c>
      <c r="Q180" s="919">
        <f t="shared" si="6"/>
        <v>1</v>
      </c>
      <c r="R180" s="974">
        <f t="shared" si="6"/>
        <v>4.25</v>
      </c>
      <c r="S180" s="919">
        <f t="shared" si="7"/>
        <v>2</v>
      </c>
      <c r="T180" s="974">
        <f t="shared" si="8"/>
        <v>5.6</v>
      </c>
      <c r="U180" s="981">
        <v>38</v>
      </c>
      <c r="V180" s="930">
        <v>20</v>
      </c>
      <c r="W180" s="930">
        <v>-18</v>
      </c>
      <c r="X180" s="979">
        <v>0.52631578947368418</v>
      </c>
      <c r="Y180" s="977"/>
    </row>
    <row r="181" spans="1:25" ht="14.4" customHeight="1" x14ac:dyDescent="0.3">
      <c r="A181" s="947" t="s">
        <v>6507</v>
      </c>
      <c r="B181" s="930"/>
      <c r="C181" s="931"/>
      <c r="D181" s="932"/>
      <c r="E181" s="924">
        <v>4</v>
      </c>
      <c r="F181" s="925">
        <v>2.2599999999999998</v>
      </c>
      <c r="G181" s="926">
        <v>6.8</v>
      </c>
      <c r="H181" s="916">
        <v>1</v>
      </c>
      <c r="I181" s="914">
        <v>0.56999999999999995</v>
      </c>
      <c r="J181" s="915">
        <v>4</v>
      </c>
      <c r="K181" s="917">
        <v>0.56999999999999995</v>
      </c>
      <c r="L181" s="916">
        <v>2</v>
      </c>
      <c r="M181" s="916">
        <v>15</v>
      </c>
      <c r="N181" s="918">
        <v>5</v>
      </c>
      <c r="O181" s="916" t="s">
        <v>6173</v>
      </c>
      <c r="P181" s="929" t="s">
        <v>6508</v>
      </c>
      <c r="Q181" s="919">
        <f t="shared" si="6"/>
        <v>1</v>
      </c>
      <c r="R181" s="974">
        <f t="shared" si="6"/>
        <v>0.56999999999999995</v>
      </c>
      <c r="S181" s="919">
        <f t="shared" si="7"/>
        <v>-3</v>
      </c>
      <c r="T181" s="974">
        <f t="shared" si="8"/>
        <v>-1.69</v>
      </c>
      <c r="U181" s="981">
        <v>5</v>
      </c>
      <c r="V181" s="930">
        <v>4</v>
      </c>
      <c r="W181" s="930">
        <v>-1</v>
      </c>
      <c r="X181" s="979">
        <v>0.8</v>
      </c>
      <c r="Y181" s="977"/>
    </row>
    <row r="182" spans="1:25" ht="14.4" customHeight="1" x14ac:dyDescent="0.3">
      <c r="A182" s="948" t="s">
        <v>6509</v>
      </c>
      <c r="B182" s="943"/>
      <c r="C182" s="944"/>
      <c r="D182" s="933"/>
      <c r="E182" s="945">
        <v>1</v>
      </c>
      <c r="F182" s="946">
        <v>2.0699999999999998</v>
      </c>
      <c r="G182" s="927">
        <v>4</v>
      </c>
      <c r="H182" s="938"/>
      <c r="I182" s="937"/>
      <c r="J182" s="922"/>
      <c r="K182" s="939">
        <v>3.07</v>
      </c>
      <c r="L182" s="938">
        <v>6</v>
      </c>
      <c r="M182" s="938">
        <v>54</v>
      </c>
      <c r="N182" s="940">
        <v>18</v>
      </c>
      <c r="O182" s="938" t="s">
        <v>6173</v>
      </c>
      <c r="P182" s="941" t="s">
        <v>6508</v>
      </c>
      <c r="Q182" s="942">
        <f t="shared" si="6"/>
        <v>0</v>
      </c>
      <c r="R182" s="975">
        <f t="shared" si="6"/>
        <v>0</v>
      </c>
      <c r="S182" s="942">
        <f t="shared" si="7"/>
        <v>-1</v>
      </c>
      <c r="T182" s="975">
        <f t="shared" si="8"/>
        <v>-2.0699999999999998</v>
      </c>
      <c r="U182" s="982" t="s">
        <v>576</v>
      </c>
      <c r="V182" s="943" t="s">
        <v>576</v>
      </c>
      <c r="W182" s="943" t="s">
        <v>576</v>
      </c>
      <c r="X182" s="980" t="s">
        <v>576</v>
      </c>
      <c r="Y182" s="978"/>
    </row>
    <row r="183" spans="1:25" ht="14.4" customHeight="1" x14ac:dyDescent="0.3">
      <c r="A183" s="947" t="s">
        <v>6510</v>
      </c>
      <c r="B183" s="911">
        <v>19</v>
      </c>
      <c r="C183" s="912">
        <v>12.35</v>
      </c>
      <c r="D183" s="913">
        <v>9.1</v>
      </c>
      <c r="E183" s="928">
        <v>11</v>
      </c>
      <c r="F183" s="914">
        <v>8.6199999999999992</v>
      </c>
      <c r="G183" s="915">
        <v>9.4</v>
      </c>
      <c r="H183" s="916">
        <v>4</v>
      </c>
      <c r="I183" s="914">
        <v>3.37</v>
      </c>
      <c r="J183" s="920">
        <v>8.8000000000000007</v>
      </c>
      <c r="K183" s="917">
        <v>0.64</v>
      </c>
      <c r="L183" s="916">
        <v>1</v>
      </c>
      <c r="M183" s="916">
        <v>12</v>
      </c>
      <c r="N183" s="918">
        <v>4</v>
      </c>
      <c r="O183" s="916" t="s">
        <v>6173</v>
      </c>
      <c r="P183" s="929" t="s">
        <v>6511</v>
      </c>
      <c r="Q183" s="919">
        <f t="shared" si="6"/>
        <v>-15</v>
      </c>
      <c r="R183" s="974">
        <f t="shared" si="6"/>
        <v>-8.98</v>
      </c>
      <c r="S183" s="919">
        <f t="shared" si="7"/>
        <v>-7</v>
      </c>
      <c r="T183" s="974">
        <f t="shared" si="8"/>
        <v>-5.2499999999999991</v>
      </c>
      <c r="U183" s="981">
        <v>16</v>
      </c>
      <c r="V183" s="930">
        <v>35.200000000000003</v>
      </c>
      <c r="W183" s="930">
        <v>19.200000000000003</v>
      </c>
      <c r="X183" s="979">
        <v>2.2000000000000002</v>
      </c>
      <c r="Y183" s="977">
        <v>19</v>
      </c>
    </row>
    <row r="184" spans="1:25" ht="14.4" customHeight="1" x14ac:dyDescent="0.3">
      <c r="A184" s="948" t="s">
        <v>6512</v>
      </c>
      <c r="B184" s="934">
        <v>11</v>
      </c>
      <c r="C184" s="935">
        <v>9.67</v>
      </c>
      <c r="D184" s="921">
        <v>11.4</v>
      </c>
      <c r="E184" s="936">
        <v>2</v>
      </c>
      <c r="F184" s="937">
        <v>2.2000000000000002</v>
      </c>
      <c r="G184" s="922">
        <v>10.5</v>
      </c>
      <c r="H184" s="938">
        <v>9</v>
      </c>
      <c r="I184" s="937">
        <v>7.89</v>
      </c>
      <c r="J184" s="923">
        <v>11.1</v>
      </c>
      <c r="K184" s="939">
        <v>0.88</v>
      </c>
      <c r="L184" s="938">
        <v>2</v>
      </c>
      <c r="M184" s="938">
        <v>18</v>
      </c>
      <c r="N184" s="940">
        <v>6</v>
      </c>
      <c r="O184" s="938" t="s">
        <v>6173</v>
      </c>
      <c r="P184" s="941" t="s">
        <v>6511</v>
      </c>
      <c r="Q184" s="942">
        <f t="shared" si="6"/>
        <v>-2</v>
      </c>
      <c r="R184" s="975">
        <f t="shared" si="6"/>
        <v>-1.7800000000000002</v>
      </c>
      <c r="S184" s="942">
        <f t="shared" si="7"/>
        <v>7</v>
      </c>
      <c r="T184" s="975">
        <f t="shared" si="8"/>
        <v>5.6899999999999995</v>
      </c>
      <c r="U184" s="982">
        <v>54</v>
      </c>
      <c r="V184" s="943">
        <v>99.899999999999991</v>
      </c>
      <c r="W184" s="943">
        <v>45.899999999999991</v>
      </c>
      <c r="X184" s="980">
        <v>1.8499999999999999</v>
      </c>
      <c r="Y184" s="978">
        <v>46</v>
      </c>
    </row>
    <row r="185" spans="1:25" ht="14.4" customHeight="1" x14ac:dyDescent="0.3">
      <c r="A185" s="948" t="s">
        <v>6513</v>
      </c>
      <c r="B185" s="934">
        <v>2</v>
      </c>
      <c r="C185" s="935">
        <v>4.34</v>
      </c>
      <c r="D185" s="921">
        <v>28</v>
      </c>
      <c r="E185" s="936">
        <v>4</v>
      </c>
      <c r="F185" s="937">
        <v>9.27</v>
      </c>
      <c r="G185" s="922">
        <v>17.5</v>
      </c>
      <c r="H185" s="938"/>
      <c r="I185" s="937"/>
      <c r="J185" s="922"/>
      <c r="K185" s="939">
        <v>2.17</v>
      </c>
      <c r="L185" s="938">
        <v>4</v>
      </c>
      <c r="M185" s="938">
        <v>39</v>
      </c>
      <c r="N185" s="940">
        <v>13</v>
      </c>
      <c r="O185" s="938" t="s">
        <v>6173</v>
      </c>
      <c r="P185" s="941" t="s">
        <v>6511</v>
      </c>
      <c r="Q185" s="942">
        <f t="shared" si="6"/>
        <v>-2</v>
      </c>
      <c r="R185" s="975">
        <f t="shared" si="6"/>
        <v>-4.34</v>
      </c>
      <c r="S185" s="942">
        <f t="shared" si="7"/>
        <v>-4</v>
      </c>
      <c r="T185" s="975">
        <f t="shared" si="8"/>
        <v>-9.27</v>
      </c>
      <c r="U185" s="982" t="s">
        <v>576</v>
      </c>
      <c r="V185" s="943" t="s">
        <v>576</v>
      </c>
      <c r="W185" s="943" t="s">
        <v>576</v>
      </c>
      <c r="X185" s="980" t="s">
        <v>576</v>
      </c>
      <c r="Y185" s="978"/>
    </row>
    <row r="186" spans="1:25" ht="14.4" customHeight="1" x14ac:dyDescent="0.3">
      <c r="A186" s="947" t="s">
        <v>6514</v>
      </c>
      <c r="B186" s="911">
        <v>4</v>
      </c>
      <c r="C186" s="912">
        <v>1.0900000000000001</v>
      </c>
      <c r="D186" s="913">
        <v>3.3</v>
      </c>
      <c r="E186" s="928">
        <v>1</v>
      </c>
      <c r="F186" s="914">
        <v>0.26</v>
      </c>
      <c r="G186" s="915">
        <v>2</v>
      </c>
      <c r="H186" s="916"/>
      <c r="I186" s="914"/>
      <c r="J186" s="915"/>
      <c r="K186" s="917">
        <v>0.26</v>
      </c>
      <c r="L186" s="916">
        <v>1</v>
      </c>
      <c r="M186" s="916">
        <v>9</v>
      </c>
      <c r="N186" s="918">
        <v>3</v>
      </c>
      <c r="O186" s="916" t="s">
        <v>6173</v>
      </c>
      <c r="P186" s="929" t="s">
        <v>6515</v>
      </c>
      <c r="Q186" s="919">
        <f t="shared" si="6"/>
        <v>-4</v>
      </c>
      <c r="R186" s="974">
        <f t="shared" si="6"/>
        <v>-1.0900000000000001</v>
      </c>
      <c r="S186" s="919">
        <f t="shared" si="7"/>
        <v>-1</v>
      </c>
      <c r="T186" s="974">
        <f t="shared" si="8"/>
        <v>-0.26</v>
      </c>
      <c r="U186" s="981" t="s">
        <v>576</v>
      </c>
      <c r="V186" s="930" t="s">
        <v>576</v>
      </c>
      <c r="W186" s="930" t="s">
        <v>576</v>
      </c>
      <c r="X186" s="979" t="s">
        <v>576</v>
      </c>
      <c r="Y186" s="977"/>
    </row>
    <row r="187" spans="1:25" ht="14.4" customHeight="1" x14ac:dyDescent="0.3">
      <c r="A187" s="948" t="s">
        <v>6516</v>
      </c>
      <c r="B187" s="934"/>
      <c r="C187" s="935"/>
      <c r="D187" s="921"/>
      <c r="E187" s="936">
        <v>1</v>
      </c>
      <c r="F187" s="937">
        <v>0.85</v>
      </c>
      <c r="G187" s="922">
        <v>5</v>
      </c>
      <c r="H187" s="938"/>
      <c r="I187" s="937"/>
      <c r="J187" s="922"/>
      <c r="K187" s="939">
        <v>0.85</v>
      </c>
      <c r="L187" s="938">
        <v>3</v>
      </c>
      <c r="M187" s="938">
        <v>24</v>
      </c>
      <c r="N187" s="940">
        <v>8</v>
      </c>
      <c r="O187" s="938" t="s">
        <v>6173</v>
      </c>
      <c r="P187" s="941" t="s">
        <v>6517</v>
      </c>
      <c r="Q187" s="942">
        <f t="shared" si="6"/>
        <v>0</v>
      </c>
      <c r="R187" s="975">
        <f t="shared" si="6"/>
        <v>0</v>
      </c>
      <c r="S187" s="942">
        <f t="shared" si="7"/>
        <v>-1</v>
      </c>
      <c r="T187" s="975">
        <f t="shared" si="8"/>
        <v>-0.85</v>
      </c>
      <c r="U187" s="982" t="s">
        <v>576</v>
      </c>
      <c r="V187" s="943" t="s">
        <v>576</v>
      </c>
      <c r="W187" s="943" t="s">
        <v>576</v>
      </c>
      <c r="X187" s="980" t="s">
        <v>576</v>
      </c>
      <c r="Y187" s="978"/>
    </row>
    <row r="188" spans="1:25" ht="14.4" customHeight="1" x14ac:dyDescent="0.3">
      <c r="A188" s="947" t="s">
        <v>6518</v>
      </c>
      <c r="B188" s="930"/>
      <c r="C188" s="931"/>
      <c r="D188" s="932"/>
      <c r="E188" s="928"/>
      <c r="F188" s="914"/>
      <c r="G188" s="915"/>
      <c r="H188" s="924">
        <v>1</v>
      </c>
      <c r="I188" s="925">
        <v>6.83</v>
      </c>
      <c r="J188" s="920">
        <v>24</v>
      </c>
      <c r="K188" s="917">
        <v>6.6</v>
      </c>
      <c r="L188" s="916">
        <v>6</v>
      </c>
      <c r="M188" s="916">
        <v>51</v>
      </c>
      <c r="N188" s="918">
        <v>17</v>
      </c>
      <c r="O188" s="916" t="s">
        <v>6173</v>
      </c>
      <c r="P188" s="929" t="s">
        <v>6519</v>
      </c>
      <c r="Q188" s="919">
        <f t="shared" si="6"/>
        <v>1</v>
      </c>
      <c r="R188" s="974">
        <f t="shared" si="6"/>
        <v>6.83</v>
      </c>
      <c r="S188" s="919">
        <f t="shared" si="7"/>
        <v>1</v>
      </c>
      <c r="T188" s="974">
        <f t="shared" si="8"/>
        <v>6.83</v>
      </c>
      <c r="U188" s="981">
        <v>17</v>
      </c>
      <c r="V188" s="930">
        <v>24</v>
      </c>
      <c r="W188" s="930">
        <v>7</v>
      </c>
      <c r="X188" s="979">
        <v>1.411764705882353</v>
      </c>
      <c r="Y188" s="977">
        <v>7</v>
      </c>
    </row>
    <row r="189" spans="1:25" ht="14.4" customHeight="1" x14ac:dyDescent="0.3">
      <c r="A189" s="947" t="s">
        <v>6520</v>
      </c>
      <c r="B189" s="930"/>
      <c r="C189" s="931"/>
      <c r="D189" s="932"/>
      <c r="E189" s="928"/>
      <c r="F189" s="914"/>
      <c r="G189" s="915"/>
      <c r="H189" s="924">
        <v>1</v>
      </c>
      <c r="I189" s="925">
        <v>16.940000000000001</v>
      </c>
      <c r="J189" s="920">
        <v>37</v>
      </c>
      <c r="K189" s="917">
        <v>16.940000000000001</v>
      </c>
      <c r="L189" s="916">
        <v>5</v>
      </c>
      <c r="M189" s="916">
        <v>72</v>
      </c>
      <c r="N189" s="918">
        <v>24</v>
      </c>
      <c r="O189" s="916" t="s">
        <v>6173</v>
      </c>
      <c r="P189" s="929" t="s">
        <v>6521</v>
      </c>
      <c r="Q189" s="919">
        <f t="shared" si="6"/>
        <v>1</v>
      </c>
      <c r="R189" s="974">
        <f t="shared" si="6"/>
        <v>16.940000000000001</v>
      </c>
      <c r="S189" s="919">
        <f t="shared" si="7"/>
        <v>1</v>
      </c>
      <c r="T189" s="974">
        <f t="shared" si="8"/>
        <v>16.940000000000001</v>
      </c>
      <c r="U189" s="981">
        <v>24</v>
      </c>
      <c r="V189" s="930">
        <v>37</v>
      </c>
      <c r="W189" s="930">
        <v>13</v>
      </c>
      <c r="X189" s="979">
        <v>1.5416666666666667</v>
      </c>
      <c r="Y189" s="977">
        <v>13</v>
      </c>
    </row>
    <row r="190" spans="1:25" ht="14.4" customHeight="1" x14ac:dyDescent="0.3">
      <c r="A190" s="947" t="s">
        <v>6522</v>
      </c>
      <c r="B190" s="930"/>
      <c r="C190" s="931"/>
      <c r="D190" s="932"/>
      <c r="E190" s="924">
        <v>1</v>
      </c>
      <c r="F190" s="925">
        <v>3.34</v>
      </c>
      <c r="G190" s="926">
        <v>40</v>
      </c>
      <c r="H190" s="916"/>
      <c r="I190" s="914"/>
      <c r="J190" s="915"/>
      <c r="K190" s="917">
        <v>1.62</v>
      </c>
      <c r="L190" s="916">
        <v>4</v>
      </c>
      <c r="M190" s="916">
        <v>36</v>
      </c>
      <c r="N190" s="918">
        <v>12</v>
      </c>
      <c r="O190" s="916" t="s">
        <v>6173</v>
      </c>
      <c r="P190" s="929" t="s">
        <v>6523</v>
      </c>
      <c r="Q190" s="919">
        <f t="shared" si="6"/>
        <v>0</v>
      </c>
      <c r="R190" s="974">
        <f t="shared" si="6"/>
        <v>0</v>
      </c>
      <c r="S190" s="919">
        <f t="shared" si="7"/>
        <v>-1</v>
      </c>
      <c r="T190" s="974">
        <f t="shared" si="8"/>
        <v>-3.34</v>
      </c>
      <c r="U190" s="981" t="s">
        <v>576</v>
      </c>
      <c r="V190" s="930" t="s">
        <v>576</v>
      </c>
      <c r="W190" s="930" t="s">
        <v>576</v>
      </c>
      <c r="X190" s="979" t="s">
        <v>576</v>
      </c>
      <c r="Y190" s="977"/>
    </row>
    <row r="191" spans="1:25" ht="14.4" customHeight="1" x14ac:dyDescent="0.3">
      <c r="A191" s="947" t="s">
        <v>6524</v>
      </c>
      <c r="B191" s="930">
        <v>6</v>
      </c>
      <c r="C191" s="931">
        <v>6.2</v>
      </c>
      <c r="D191" s="932">
        <v>6.7</v>
      </c>
      <c r="E191" s="924">
        <v>8</v>
      </c>
      <c r="F191" s="925">
        <v>8.1999999999999993</v>
      </c>
      <c r="G191" s="926">
        <v>6.8</v>
      </c>
      <c r="H191" s="916">
        <v>6</v>
      </c>
      <c r="I191" s="914">
        <v>6.27</v>
      </c>
      <c r="J191" s="915">
        <v>4.8</v>
      </c>
      <c r="K191" s="917">
        <v>1</v>
      </c>
      <c r="L191" s="916">
        <v>2</v>
      </c>
      <c r="M191" s="916">
        <v>18</v>
      </c>
      <c r="N191" s="918">
        <v>6</v>
      </c>
      <c r="O191" s="916" t="s">
        <v>6173</v>
      </c>
      <c r="P191" s="929" t="s">
        <v>6525</v>
      </c>
      <c r="Q191" s="919">
        <f t="shared" si="6"/>
        <v>0</v>
      </c>
      <c r="R191" s="974">
        <f t="shared" si="6"/>
        <v>6.9999999999999396E-2</v>
      </c>
      <c r="S191" s="919">
        <f t="shared" si="7"/>
        <v>-2</v>
      </c>
      <c r="T191" s="974">
        <f t="shared" si="8"/>
        <v>-1.9299999999999997</v>
      </c>
      <c r="U191" s="981">
        <v>36</v>
      </c>
      <c r="V191" s="930">
        <v>28.799999999999997</v>
      </c>
      <c r="W191" s="930">
        <v>-7.2000000000000028</v>
      </c>
      <c r="X191" s="979">
        <v>0.79999999999999993</v>
      </c>
      <c r="Y191" s="977">
        <v>6</v>
      </c>
    </row>
    <row r="192" spans="1:25" ht="14.4" customHeight="1" x14ac:dyDescent="0.3">
      <c r="A192" s="948" t="s">
        <v>6526</v>
      </c>
      <c r="B192" s="943">
        <v>1</v>
      </c>
      <c r="C192" s="944">
        <v>2.2599999999999998</v>
      </c>
      <c r="D192" s="933">
        <v>6</v>
      </c>
      <c r="E192" s="945">
        <v>2</v>
      </c>
      <c r="F192" s="946">
        <v>4.51</v>
      </c>
      <c r="G192" s="927">
        <v>11</v>
      </c>
      <c r="H192" s="938">
        <v>5</v>
      </c>
      <c r="I192" s="937">
        <v>10.79</v>
      </c>
      <c r="J192" s="922">
        <v>11.8</v>
      </c>
      <c r="K192" s="939">
        <v>2.2599999999999998</v>
      </c>
      <c r="L192" s="938">
        <v>4</v>
      </c>
      <c r="M192" s="938">
        <v>39</v>
      </c>
      <c r="N192" s="940">
        <v>13</v>
      </c>
      <c r="O192" s="938" t="s">
        <v>6173</v>
      </c>
      <c r="P192" s="941" t="s">
        <v>6527</v>
      </c>
      <c r="Q192" s="942">
        <f t="shared" si="6"/>
        <v>4</v>
      </c>
      <c r="R192" s="975">
        <f t="shared" si="6"/>
        <v>8.5299999999999994</v>
      </c>
      <c r="S192" s="942">
        <f t="shared" si="7"/>
        <v>3</v>
      </c>
      <c r="T192" s="975">
        <f t="shared" si="8"/>
        <v>6.2799999999999994</v>
      </c>
      <c r="U192" s="982">
        <v>65</v>
      </c>
      <c r="V192" s="943">
        <v>59</v>
      </c>
      <c r="W192" s="943">
        <v>-6</v>
      </c>
      <c r="X192" s="980">
        <v>0.90769230769230769</v>
      </c>
      <c r="Y192" s="978">
        <v>15</v>
      </c>
    </row>
    <row r="193" spans="1:25" ht="14.4" customHeight="1" x14ac:dyDescent="0.3">
      <c r="A193" s="948" t="s">
        <v>6528</v>
      </c>
      <c r="B193" s="943">
        <v>4</v>
      </c>
      <c r="C193" s="944">
        <v>17.68</v>
      </c>
      <c r="D193" s="933">
        <v>17.5</v>
      </c>
      <c r="E193" s="945">
        <v>3</v>
      </c>
      <c r="F193" s="946">
        <v>13.59</v>
      </c>
      <c r="G193" s="927">
        <v>16.7</v>
      </c>
      <c r="H193" s="938">
        <v>1</v>
      </c>
      <c r="I193" s="937">
        <v>4.42</v>
      </c>
      <c r="J193" s="923">
        <v>22</v>
      </c>
      <c r="K193" s="939">
        <v>4.42</v>
      </c>
      <c r="L193" s="938">
        <v>6</v>
      </c>
      <c r="M193" s="938">
        <v>57</v>
      </c>
      <c r="N193" s="940">
        <v>19</v>
      </c>
      <c r="O193" s="938" t="s">
        <v>6173</v>
      </c>
      <c r="P193" s="941" t="s">
        <v>6529</v>
      </c>
      <c r="Q193" s="942">
        <f t="shared" si="6"/>
        <v>-3</v>
      </c>
      <c r="R193" s="975">
        <f t="shared" si="6"/>
        <v>-13.26</v>
      </c>
      <c r="S193" s="942">
        <f t="shared" si="7"/>
        <v>-2</v>
      </c>
      <c r="T193" s="975">
        <f t="shared" si="8"/>
        <v>-9.17</v>
      </c>
      <c r="U193" s="982">
        <v>19</v>
      </c>
      <c r="V193" s="943">
        <v>22</v>
      </c>
      <c r="W193" s="943">
        <v>3</v>
      </c>
      <c r="X193" s="980">
        <v>1.1578947368421053</v>
      </c>
      <c r="Y193" s="978">
        <v>3</v>
      </c>
    </row>
    <row r="194" spans="1:25" ht="14.4" customHeight="1" x14ac:dyDescent="0.3">
      <c r="A194" s="947" t="s">
        <v>6530</v>
      </c>
      <c r="B194" s="911">
        <v>9</v>
      </c>
      <c r="C194" s="912">
        <v>6.14</v>
      </c>
      <c r="D194" s="913">
        <v>5.2</v>
      </c>
      <c r="E194" s="928">
        <v>7</v>
      </c>
      <c r="F194" s="914">
        <v>4.93</v>
      </c>
      <c r="G194" s="915">
        <v>3.6</v>
      </c>
      <c r="H194" s="916">
        <v>5</v>
      </c>
      <c r="I194" s="914">
        <v>3.44</v>
      </c>
      <c r="J194" s="920">
        <v>5.4</v>
      </c>
      <c r="K194" s="917">
        <v>0.68</v>
      </c>
      <c r="L194" s="916">
        <v>2</v>
      </c>
      <c r="M194" s="916">
        <v>15</v>
      </c>
      <c r="N194" s="918">
        <v>5</v>
      </c>
      <c r="O194" s="916" t="s">
        <v>6173</v>
      </c>
      <c r="P194" s="929" t="s">
        <v>6531</v>
      </c>
      <c r="Q194" s="919">
        <f t="shared" si="6"/>
        <v>-4</v>
      </c>
      <c r="R194" s="974">
        <f t="shared" si="6"/>
        <v>-2.6999999999999997</v>
      </c>
      <c r="S194" s="919">
        <f t="shared" si="7"/>
        <v>-2</v>
      </c>
      <c r="T194" s="974">
        <f t="shared" si="8"/>
        <v>-1.4899999999999998</v>
      </c>
      <c r="U194" s="981">
        <v>25</v>
      </c>
      <c r="V194" s="930">
        <v>27</v>
      </c>
      <c r="W194" s="930">
        <v>2</v>
      </c>
      <c r="X194" s="979">
        <v>1.08</v>
      </c>
      <c r="Y194" s="977">
        <v>5</v>
      </c>
    </row>
    <row r="195" spans="1:25" ht="14.4" customHeight="1" x14ac:dyDescent="0.3">
      <c r="A195" s="948" t="s">
        <v>6532</v>
      </c>
      <c r="B195" s="934">
        <v>1</v>
      </c>
      <c r="C195" s="935">
        <v>1.1499999999999999</v>
      </c>
      <c r="D195" s="921">
        <v>6</v>
      </c>
      <c r="E195" s="936"/>
      <c r="F195" s="937"/>
      <c r="G195" s="922"/>
      <c r="H195" s="938">
        <v>1</v>
      </c>
      <c r="I195" s="937">
        <v>1.98</v>
      </c>
      <c r="J195" s="923">
        <v>13</v>
      </c>
      <c r="K195" s="939">
        <v>1.1499999999999999</v>
      </c>
      <c r="L195" s="938">
        <v>3</v>
      </c>
      <c r="M195" s="938">
        <v>27</v>
      </c>
      <c r="N195" s="940">
        <v>9</v>
      </c>
      <c r="O195" s="938" t="s">
        <v>6173</v>
      </c>
      <c r="P195" s="941" t="s">
        <v>6533</v>
      </c>
      <c r="Q195" s="942">
        <f t="shared" si="6"/>
        <v>0</v>
      </c>
      <c r="R195" s="975">
        <f t="shared" si="6"/>
        <v>0.83000000000000007</v>
      </c>
      <c r="S195" s="942">
        <f t="shared" si="7"/>
        <v>1</v>
      </c>
      <c r="T195" s="975">
        <f t="shared" si="8"/>
        <v>1.98</v>
      </c>
      <c r="U195" s="982">
        <v>9</v>
      </c>
      <c r="V195" s="943">
        <v>13</v>
      </c>
      <c r="W195" s="943">
        <v>4</v>
      </c>
      <c r="X195" s="980">
        <v>1.4444444444444444</v>
      </c>
      <c r="Y195" s="978">
        <v>4</v>
      </c>
    </row>
    <row r="196" spans="1:25" ht="14.4" customHeight="1" thickBot="1" x14ac:dyDescent="0.35">
      <c r="A196" s="961" t="s">
        <v>6534</v>
      </c>
      <c r="B196" s="962">
        <v>2</v>
      </c>
      <c r="C196" s="963">
        <v>4.88</v>
      </c>
      <c r="D196" s="964">
        <v>10.5</v>
      </c>
      <c r="E196" s="965"/>
      <c r="F196" s="966"/>
      <c r="G196" s="967"/>
      <c r="H196" s="968"/>
      <c r="I196" s="966"/>
      <c r="J196" s="967"/>
      <c r="K196" s="969">
        <v>2.44</v>
      </c>
      <c r="L196" s="968">
        <v>5</v>
      </c>
      <c r="M196" s="968">
        <v>45</v>
      </c>
      <c r="N196" s="970">
        <v>15</v>
      </c>
      <c r="O196" s="968" t="s">
        <v>6173</v>
      </c>
      <c r="P196" s="971" t="s">
        <v>6533</v>
      </c>
      <c r="Q196" s="972">
        <f t="shared" si="6"/>
        <v>-2</v>
      </c>
      <c r="R196" s="976">
        <f t="shared" si="6"/>
        <v>-4.88</v>
      </c>
      <c r="S196" s="972">
        <f t="shared" si="7"/>
        <v>0</v>
      </c>
      <c r="T196" s="976">
        <f t="shared" si="8"/>
        <v>0</v>
      </c>
      <c r="U196" s="987" t="s">
        <v>576</v>
      </c>
      <c r="V196" s="988" t="s">
        <v>576</v>
      </c>
      <c r="W196" s="988" t="s">
        <v>576</v>
      </c>
      <c r="X196" s="989" t="s">
        <v>576</v>
      </c>
      <c r="Y196" s="990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97:Q1048576">
    <cfRule type="cellIs" dxfId="14" priority="11" stopIfTrue="1" operator="lessThan">
      <formula>0</formula>
    </cfRule>
  </conditionalFormatting>
  <conditionalFormatting sqref="W197:W1048576">
    <cfRule type="cellIs" dxfId="13" priority="10" stopIfTrue="1" operator="greaterThan">
      <formula>0</formula>
    </cfRule>
  </conditionalFormatting>
  <conditionalFormatting sqref="X197:X1048576">
    <cfRule type="cellIs" dxfId="12" priority="9" stopIfTrue="1" operator="greaterThan">
      <formula>1</formula>
    </cfRule>
  </conditionalFormatting>
  <conditionalFormatting sqref="X197:X1048576">
    <cfRule type="cellIs" dxfId="11" priority="6" stopIfTrue="1" operator="greaterThan">
      <formula>1</formula>
    </cfRule>
  </conditionalFormatting>
  <conditionalFormatting sqref="W197:W1048576">
    <cfRule type="cellIs" dxfId="10" priority="7" stopIfTrue="1" operator="greaterThan">
      <formula>0</formula>
    </cfRule>
  </conditionalFormatting>
  <conditionalFormatting sqref="Q19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96">
    <cfRule type="cellIs" dxfId="7" priority="4" stopIfTrue="1" operator="lessThan">
      <formula>0</formula>
    </cfRule>
  </conditionalFormatting>
  <conditionalFormatting sqref="X5:X196">
    <cfRule type="cellIs" dxfId="6" priority="2" stopIfTrue="1" operator="greaterThan">
      <formula>1</formula>
    </cfRule>
  </conditionalFormatting>
  <conditionalFormatting sqref="W5:W196">
    <cfRule type="cellIs" dxfId="5" priority="3" stopIfTrue="1" operator="greaterThan">
      <formula>0</formula>
    </cfRule>
  </conditionalFormatting>
  <conditionalFormatting sqref="S5:S19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10744736</v>
      </c>
      <c r="C3" s="344">
        <f t="shared" ref="C3:L3" si="0">SUBTOTAL(9,C6:C1048576)</f>
        <v>9.8101026522900572</v>
      </c>
      <c r="D3" s="344">
        <f t="shared" si="0"/>
        <v>13061181</v>
      </c>
      <c r="E3" s="344">
        <f t="shared" si="0"/>
        <v>10</v>
      </c>
      <c r="F3" s="344">
        <f t="shared" si="0"/>
        <v>12021851</v>
      </c>
      <c r="G3" s="347">
        <f>IF(D3&lt;&gt;0,F3/D3,"")</f>
        <v>0.9204260319185531</v>
      </c>
      <c r="H3" s="343">
        <f t="shared" si="0"/>
        <v>1185767.0999999996</v>
      </c>
      <c r="I3" s="344">
        <f t="shared" si="0"/>
        <v>1.9221117252003292</v>
      </c>
      <c r="J3" s="344">
        <f t="shared" si="0"/>
        <v>1685958.4299999988</v>
      </c>
      <c r="K3" s="344">
        <f t="shared" si="0"/>
        <v>2</v>
      </c>
      <c r="L3" s="344">
        <f t="shared" si="0"/>
        <v>1242422.1899999997</v>
      </c>
      <c r="M3" s="345">
        <f>IF(J3&lt;&gt;0,L3/J3,"")</f>
        <v>0.73692338309907235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1"/>
      <c r="B5" s="992">
        <v>2015</v>
      </c>
      <c r="C5" s="993"/>
      <c r="D5" s="993">
        <v>2018</v>
      </c>
      <c r="E5" s="993"/>
      <c r="F5" s="993">
        <v>2019</v>
      </c>
      <c r="G5" s="905" t="s">
        <v>2</v>
      </c>
      <c r="H5" s="992">
        <v>2015</v>
      </c>
      <c r="I5" s="993"/>
      <c r="J5" s="993">
        <v>2018</v>
      </c>
      <c r="K5" s="993"/>
      <c r="L5" s="993">
        <v>2019</v>
      </c>
      <c r="M5" s="905" t="s">
        <v>2</v>
      </c>
    </row>
    <row r="6" spans="1:13" ht="14.4" customHeight="1" x14ac:dyDescent="0.3">
      <c r="A6" s="856" t="s">
        <v>5100</v>
      </c>
      <c r="B6" s="887"/>
      <c r="C6" s="825"/>
      <c r="D6" s="887">
        <v>266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2045</v>
      </c>
      <c r="B7" s="889">
        <v>486</v>
      </c>
      <c r="C7" s="832"/>
      <c r="D7" s="889"/>
      <c r="E7" s="832"/>
      <c r="F7" s="889"/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5110</v>
      </c>
      <c r="B8" s="889"/>
      <c r="C8" s="832"/>
      <c r="D8" s="889"/>
      <c r="E8" s="832"/>
      <c r="F8" s="889">
        <v>1896</v>
      </c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6536</v>
      </c>
      <c r="B9" s="889">
        <v>211150</v>
      </c>
      <c r="C9" s="832">
        <v>1.3034191991209714</v>
      </c>
      <c r="D9" s="889">
        <v>161997</v>
      </c>
      <c r="E9" s="832">
        <v>1</v>
      </c>
      <c r="F9" s="889">
        <v>196912</v>
      </c>
      <c r="G9" s="837">
        <v>1.2155286826299252</v>
      </c>
      <c r="H9" s="889">
        <v>98916.220000000016</v>
      </c>
      <c r="I9" s="832">
        <v>1.2455976162994664</v>
      </c>
      <c r="J9" s="889">
        <v>79412.660000000018</v>
      </c>
      <c r="K9" s="832">
        <v>1</v>
      </c>
      <c r="L9" s="889">
        <v>118834.51</v>
      </c>
      <c r="M9" s="838">
        <v>1.4964176996463785</v>
      </c>
    </row>
    <row r="10" spans="1:13" ht="14.4" customHeight="1" x14ac:dyDescent="0.3">
      <c r="A10" s="857" t="s">
        <v>5122</v>
      </c>
      <c r="B10" s="889">
        <v>427502</v>
      </c>
      <c r="C10" s="832">
        <v>1.7474524102467677</v>
      </c>
      <c r="D10" s="889">
        <v>244643</v>
      </c>
      <c r="E10" s="832">
        <v>1</v>
      </c>
      <c r="F10" s="889">
        <v>239957</v>
      </c>
      <c r="G10" s="837">
        <v>0.98084555863033074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6537</v>
      </c>
      <c r="B11" s="889">
        <v>907933</v>
      </c>
      <c r="C11" s="832">
        <v>1.0220338849496655</v>
      </c>
      <c r="D11" s="889">
        <v>888359</v>
      </c>
      <c r="E11" s="832">
        <v>1</v>
      </c>
      <c r="F11" s="889">
        <v>908754</v>
      </c>
      <c r="G11" s="837">
        <v>1.0229580608740385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6538</v>
      </c>
      <c r="B12" s="889">
        <v>1282564</v>
      </c>
      <c r="C12" s="832">
        <v>0.86479058615379223</v>
      </c>
      <c r="D12" s="889">
        <v>1483092</v>
      </c>
      <c r="E12" s="832">
        <v>1</v>
      </c>
      <c r="F12" s="889">
        <v>1559275</v>
      </c>
      <c r="G12" s="837">
        <v>1.0513676831916023</v>
      </c>
      <c r="H12" s="889">
        <v>1086850.8799999997</v>
      </c>
      <c r="I12" s="832">
        <v>0.67651410890086272</v>
      </c>
      <c r="J12" s="889">
        <v>1606545.7699999989</v>
      </c>
      <c r="K12" s="832">
        <v>1</v>
      </c>
      <c r="L12" s="889">
        <v>1123587.6799999997</v>
      </c>
      <c r="M12" s="838">
        <v>0.69938105778337112</v>
      </c>
    </row>
    <row r="13" spans="1:13" ht="14.4" customHeight="1" x14ac:dyDescent="0.3">
      <c r="A13" s="857" t="s">
        <v>6539</v>
      </c>
      <c r="B13" s="889">
        <v>547223</v>
      </c>
      <c r="C13" s="832">
        <v>0.97874992845695974</v>
      </c>
      <c r="D13" s="889">
        <v>559104</v>
      </c>
      <c r="E13" s="832">
        <v>1</v>
      </c>
      <c r="F13" s="889">
        <v>642650</v>
      </c>
      <c r="G13" s="837">
        <v>1.1494283711080586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6540</v>
      </c>
      <c r="B14" s="889">
        <v>5362349</v>
      </c>
      <c r="C14" s="832">
        <v>0.88996074436504136</v>
      </c>
      <c r="D14" s="889">
        <v>6025377</v>
      </c>
      <c r="E14" s="832">
        <v>1</v>
      </c>
      <c r="F14" s="889">
        <v>6916580</v>
      </c>
      <c r="G14" s="837">
        <v>1.1479082553672575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6541</v>
      </c>
      <c r="B15" s="889">
        <v>468266</v>
      </c>
      <c r="C15" s="832">
        <v>0.83961521565674224</v>
      </c>
      <c r="D15" s="889">
        <v>557715</v>
      </c>
      <c r="E15" s="832">
        <v>1</v>
      </c>
      <c r="F15" s="889">
        <v>589342</v>
      </c>
      <c r="G15" s="837">
        <v>1.0567081753225214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6542</v>
      </c>
      <c r="B16" s="889">
        <v>8265</v>
      </c>
      <c r="C16" s="832">
        <v>1.6764705882352942</v>
      </c>
      <c r="D16" s="889">
        <v>4930</v>
      </c>
      <c r="E16" s="832">
        <v>1</v>
      </c>
      <c r="F16" s="889">
        <v>10340</v>
      </c>
      <c r="G16" s="837">
        <v>2.0973630831643004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6543</v>
      </c>
      <c r="B17" s="891">
        <v>1528998</v>
      </c>
      <c r="C17" s="840">
        <v>0.48761009510482195</v>
      </c>
      <c r="D17" s="891">
        <v>3135698</v>
      </c>
      <c r="E17" s="840">
        <v>1</v>
      </c>
      <c r="F17" s="891">
        <v>956145</v>
      </c>
      <c r="G17" s="845">
        <v>0.30492254037219146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4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7368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50893.11</v>
      </c>
      <c r="G3" s="211">
        <f t="shared" si="0"/>
        <v>11930503.1</v>
      </c>
      <c r="H3" s="212"/>
      <c r="I3" s="212"/>
      <c r="J3" s="207">
        <f t="shared" si="0"/>
        <v>50306.720000000001</v>
      </c>
      <c r="K3" s="211">
        <f t="shared" si="0"/>
        <v>14747139.43</v>
      </c>
      <c r="L3" s="212"/>
      <c r="M3" s="212"/>
      <c r="N3" s="207">
        <f t="shared" si="0"/>
        <v>52677.72</v>
      </c>
      <c r="O3" s="211">
        <f t="shared" si="0"/>
        <v>13264273.189999999</v>
      </c>
      <c r="P3" s="177">
        <f>IF(K3=0,"",O3/K3)</f>
        <v>0.89944719468892953</v>
      </c>
      <c r="Q3" s="209">
        <f>IF(N3=0,"",O3/N3)</f>
        <v>251.80044219833354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5125</v>
      </c>
      <c r="B6" s="825" t="s">
        <v>6544</v>
      </c>
      <c r="C6" s="825" t="s">
        <v>4932</v>
      </c>
      <c r="D6" s="825" t="s">
        <v>6545</v>
      </c>
      <c r="E6" s="825" t="s">
        <v>6546</v>
      </c>
      <c r="F6" s="225"/>
      <c r="G6" s="225"/>
      <c r="H6" s="225"/>
      <c r="I6" s="225"/>
      <c r="J6" s="225">
        <v>1</v>
      </c>
      <c r="K6" s="225">
        <v>266</v>
      </c>
      <c r="L6" s="225">
        <v>1</v>
      </c>
      <c r="M6" s="225">
        <v>266</v>
      </c>
      <c r="N6" s="225"/>
      <c r="O6" s="225"/>
      <c r="P6" s="830"/>
      <c r="Q6" s="848"/>
    </row>
    <row r="7" spans="1:17" ht="14.4" customHeight="1" x14ac:dyDescent="0.3">
      <c r="A7" s="831" t="s">
        <v>574</v>
      </c>
      <c r="B7" s="832" t="s">
        <v>6145</v>
      </c>
      <c r="C7" s="832" t="s">
        <v>4932</v>
      </c>
      <c r="D7" s="832" t="s">
        <v>6146</v>
      </c>
      <c r="E7" s="832" t="s">
        <v>6147</v>
      </c>
      <c r="F7" s="849">
        <v>1</v>
      </c>
      <c r="G7" s="849">
        <v>486</v>
      </c>
      <c r="H7" s="849"/>
      <c r="I7" s="849">
        <v>486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6154</v>
      </c>
      <c r="B8" s="832" t="s">
        <v>6145</v>
      </c>
      <c r="C8" s="832" t="s">
        <v>4932</v>
      </c>
      <c r="D8" s="832" t="s">
        <v>6547</v>
      </c>
      <c r="E8" s="832" t="s">
        <v>6548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1141</v>
      </c>
      <c r="P8" s="837"/>
      <c r="Q8" s="850">
        <v>1141</v>
      </c>
    </row>
    <row r="9" spans="1:17" ht="14.4" customHeight="1" x14ac:dyDescent="0.3">
      <c r="A9" s="831" t="s">
        <v>6154</v>
      </c>
      <c r="B9" s="832" t="s">
        <v>6145</v>
      </c>
      <c r="C9" s="832" t="s">
        <v>4932</v>
      </c>
      <c r="D9" s="832" t="s">
        <v>6545</v>
      </c>
      <c r="E9" s="832" t="s">
        <v>6546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267</v>
      </c>
      <c r="P9" s="837"/>
      <c r="Q9" s="850">
        <v>267</v>
      </c>
    </row>
    <row r="10" spans="1:17" ht="14.4" customHeight="1" x14ac:dyDescent="0.3">
      <c r="A10" s="831" t="s">
        <v>6154</v>
      </c>
      <c r="B10" s="832" t="s">
        <v>6145</v>
      </c>
      <c r="C10" s="832" t="s">
        <v>4932</v>
      </c>
      <c r="D10" s="832" t="s">
        <v>6146</v>
      </c>
      <c r="E10" s="832" t="s">
        <v>6147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488</v>
      </c>
      <c r="P10" s="837"/>
      <c r="Q10" s="850">
        <v>488</v>
      </c>
    </row>
    <row r="11" spans="1:17" ht="14.4" customHeight="1" x14ac:dyDescent="0.3">
      <c r="A11" s="831" t="s">
        <v>6549</v>
      </c>
      <c r="B11" s="832" t="s">
        <v>6550</v>
      </c>
      <c r="C11" s="832" t="s">
        <v>4951</v>
      </c>
      <c r="D11" s="832" t="s">
        <v>6551</v>
      </c>
      <c r="E11" s="832" t="s">
        <v>5164</v>
      </c>
      <c r="F11" s="849">
        <v>0.85</v>
      </c>
      <c r="G11" s="849">
        <v>1546.1799999999998</v>
      </c>
      <c r="H11" s="849">
        <v>0.53124935577193988</v>
      </c>
      <c r="I11" s="849">
        <v>1819.035294117647</v>
      </c>
      <c r="J11" s="849">
        <v>1.6</v>
      </c>
      <c r="K11" s="849">
        <v>2910.4599999999996</v>
      </c>
      <c r="L11" s="849">
        <v>1</v>
      </c>
      <c r="M11" s="849">
        <v>1819.0374999999997</v>
      </c>
      <c r="N11" s="849"/>
      <c r="O11" s="849"/>
      <c r="P11" s="837"/>
      <c r="Q11" s="850"/>
    </row>
    <row r="12" spans="1:17" ht="14.4" customHeight="1" x14ac:dyDescent="0.3">
      <c r="A12" s="831" t="s">
        <v>6549</v>
      </c>
      <c r="B12" s="832" t="s">
        <v>6550</v>
      </c>
      <c r="C12" s="832" t="s">
        <v>4951</v>
      </c>
      <c r="D12" s="832" t="s">
        <v>6552</v>
      </c>
      <c r="E12" s="832" t="s">
        <v>5164</v>
      </c>
      <c r="F12" s="849"/>
      <c r="G12" s="849"/>
      <c r="H12" s="849"/>
      <c r="I12" s="849"/>
      <c r="J12" s="849"/>
      <c r="K12" s="849"/>
      <c r="L12" s="849"/>
      <c r="M12" s="849"/>
      <c r="N12" s="849">
        <v>1.2</v>
      </c>
      <c r="O12" s="849">
        <v>786.62</v>
      </c>
      <c r="P12" s="837"/>
      <c r="Q12" s="850">
        <v>655.51666666666665</v>
      </c>
    </row>
    <row r="13" spans="1:17" ht="14.4" customHeight="1" x14ac:dyDescent="0.3">
      <c r="A13" s="831" t="s">
        <v>6549</v>
      </c>
      <c r="B13" s="832" t="s">
        <v>6550</v>
      </c>
      <c r="C13" s="832" t="s">
        <v>5237</v>
      </c>
      <c r="D13" s="832" t="s">
        <v>6553</v>
      </c>
      <c r="E13" s="832" t="s">
        <v>6554</v>
      </c>
      <c r="F13" s="849">
        <v>641</v>
      </c>
      <c r="G13" s="849">
        <v>2416.5700000000002</v>
      </c>
      <c r="H13" s="849"/>
      <c r="I13" s="849">
        <v>3.7700000000000005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6549</v>
      </c>
      <c r="B14" s="832" t="s">
        <v>6550</v>
      </c>
      <c r="C14" s="832" t="s">
        <v>5237</v>
      </c>
      <c r="D14" s="832" t="s">
        <v>6555</v>
      </c>
      <c r="E14" s="832" t="s">
        <v>6556</v>
      </c>
      <c r="F14" s="849">
        <v>657</v>
      </c>
      <c r="G14" s="849">
        <v>21794.57</v>
      </c>
      <c r="H14" s="849">
        <v>0.79483107090419602</v>
      </c>
      <c r="I14" s="849">
        <v>33.172861491628616</v>
      </c>
      <c r="J14" s="849">
        <v>802</v>
      </c>
      <c r="K14" s="849">
        <v>27420.38</v>
      </c>
      <c r="L14" s="849">
        <v>1</v>
      </c>
      <c r="M14" s="849">
        <v>34.19</v>
      </c>
      <c r="N14" s="849">
        <v>818</v>
      </c>
      <c r="O14" s="849">
        <v>27795.64</v>
      </c>
      <c r="P14" s="837">
        <v>1.0136854412666783</v>
      </c>
      <c r="Q14" s="850">
        <v>33.979999999999997</v>
      </c>
    </row>
    <row r="15" spans="1:17" ht="14.4" customHeight="1" x14ac:dyDescent="0.3">
      <c r="A15" s="831" t="s">
        <v>6549</v>
      </c>
      <c r="B15" s="832" t="s">
        <v>6550</v>
      </c>
      <c r="C15" s="832" t="s">
        <v>5237</v>
      </c>
      <c r="D15" s="832" t="s">
        <v>6557</v>
      </c>
      <c r="E15" s="832" t="s">
        <v>6558</v>
      </c>
      <c r="F15" s="849">
        <v>3620</v>
      </c>
      <c r="G15" s="849">
        <v>73158.899999999994</v>
      </c>
      <c r="H15" s="849">
        <v>1.5726393610293414</v>
      </c>
      <c r="I15" s="849">
        <v>20.209640883977897</v>
      </c>
      <c r="J15" s="849">
        <v>2243</v>
      </c>
      <c r="K15" s="849">
        <v>46519.820000000007</v>
      </c>
      <c r="L15" s="849">
        <v>1</v>
      </c>
      <c r="M15" s="849">
        <v>20.740000000000002</v>
      </c>
      <c r="N15" s="849">
        <v>4435</v>
      </c>
      <c r="O15" s="849">
        <v>90252.25</v>
      </c>
      <c r="P15" s="837">
        <v>1.9400816684157416</v>
      </c>
      <c r="Q15" s="850">
        <v>20.350000000000001</v>
      </c>
    </row>
    <row r="16" spans="1:17" ht="14.4" customHeight="1" x14ac:dyDescent="0.3">
      <c r="A16" s="831" t="s">
        <v>6549</v>
      </c>
      <c r="B16" s="832" t="s">
        <v>6550</v>
      </c>
      <c r="C16" s="832" t="s">
        <v>5237</v>
      </c>
      <c r="D16" s="832" t="s">
        <v>6559</v>
      </c>
      <c r="E16" s="832"/>
      <c r="F16" s="849"/>
      <c r="G16" s="849"/>
      <c r="H16" s="849"/>
      <c r="I16" s="849"/>
      <c r="J16" s="849">
        <v>300</v>
      </c>
      <c r="K16" s="849">
        <v>2562</v>
      </c>
      <c r="L16" s="849">
        <v>1</v>
      </c>
      <c r="M16" s="849">
        <v>8.5399999999999991</v>
      </c>
      <c r="N16" s="849"/>
      <c r="O16" s="849"/>
      <c r="P16" s="837"/>
      <c r="Q16" s="850"/>
    </row>
    <row r="17" spans="1:17" ht="14.4" customHeight="1" x14ac:dyDescent="0.3">
      <c r="A17" s="831" t="s">
        <v>6549</v>
      </c>
      <c r="B17" s="832" t="s">
        <v>6550</v>
      </c>
      <c r="C17" s="832" t="s">
        <v>4932</v>
      </c>
      <c r="D17" s="832" t="s">
        <v>6560</v>
      </c>
      <c r="E17" s="832" t="s">
        <v>6561</v>
      </c>
      <c r="F17" s="849">
        <v>1</v>
      </c>
      <c r="G17" s="849">
        <v>717</v>
      </c>
      <c r="H17" s="849"/>
      <c r="I17" s="849">
        <v>717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6549</v>
      </c>
      <c r="B18" s="832" t="s">
        <v>6550</v>
      </c>
      <c r="C18" s="832" t="s">
        <v>4932</v>
      </c>
      <c r="D18" s="832" t="s">
        <v>6562</v>
      </c>
      <c r="E18" s="832" t="s">
        <v>6563</v>
      </c>
      <c r="F18" s="849">
        <v>2</v>
      </c>
      <c r="G18" s="849">
        <v>3650</v>
      </c>
      <c r="H18" s="849">
        <v>0.9994523548740416</v>
      </c>
      <c r="I18" s="849">
        <v>1825</v>
      </c>
      <c r="J18" s="849">
        <v>2</v>
      </c>
      <c r="K18" s="849">
        <v>3652</v>
      </c>
      <c r="L18" s="849">
        <v>1</v>
      </c>
      <c r="M18" s="849">
        <v>1826</v>
      </c>
      <c r="N18" s="849">
        <v>1</v>
      </c>
      <c r="O18" s="849">
        <v>1831</v>
      </c>
      <c r="P18" s="837">
        <v>0.50136911281489593</v>
      </c>
      <c r="Q18" s="850">
        <v>1831</v>
      </c>
    </row>
    <row r="19" spans="1:17" ht="14.4" customHeight="1" x14ac:dyDescent="0.3">
      <c r="A19" s="831" t="s">
        <v>6549</v>
      </c>
      <c r="B19" s="832" t="s">
        <v>6550</v>
      </c>
      <c r="C19" s="832" t="s">
        <v>4932</v>
      </c>
      <c r="D19" s="832" t="s">
        <v>6564</v>
      </c>
      <c r="E19" s="832" t="s">
        <v>6565</v>
      </c>
      <c r="F19" s="849">
        <v>46</v>
      </c>
      <c r="G19" s="849">
        <v>161920</v>
      </c>
      <c r="H19" s="849">
        <v>1.6419242313620508</v>
      </c>
      <c r="I19" s="849">
        <v>3520</v>
      </c>
      <c r="J19" s="849">
        <v>28</v>
      </c>
      <c r="K19" s="849">
        <v>98616</v>
      </c>
      <c r="L19" s="849">
        <v>1</v>
      </c>
      <c r="M19" s="849">
        <v>3522</v>
      </c>
      <c r="N19" s="849">
        <v>47</v>
      </c>
      <c r="O19" s="849">
        <v>166051</v>
      </c>
      <c r="P19" s="837">
        <v>1.6838139855601526</v>
      </c>
      <c r="Q19" s="850">
        <v>3533</v>
      </c>
    </row>
    <row r="20" spans="1:17" ht="14.4" customHeight="1" x14ac:dyDescent="0.3">
      <c r="A20" s="831" t="s">
        <v>6549</v>
      </c>
      <c r="B20" s="832" t="s">
        <v>6550</v>
      </c>
      <c r="C20" s="832" t="s">
        <v>4932</v>
      </c>
      <c r="D20" s="832" t="s">
        <v>6566</v>
      </c>
      <c r="E20" s="832" t="s">
        <v>6567</v>
      </c>
      <c r="F20" s="849">
        <v>3</v>
      </c>
      <c r="G20" s="849">
        <v>43521</v>
      </c>
      <c r="H20" s="849">
        <v>0.74989661589358325</v>
      </c>
      <c r="I20" s="849">
        <v>14507</v>
      </c>
      <c r="J20" s="849">
        <v>4</v>
      </c>
      <c r="K20" s="849">
        <v>58036</v>
      </c>
      <c r="L20" s="849">
        <v>1</v>
      </c>
      <c r="M20" s="849">
        <v>14509</v>
      </c>
      <c r="N20" s="849">
        <v>2</v>
      </c>
      <c r="O20" s="849">
        <v>29030</v>
      </c>
      <c r="P20" s="837">
        <v>0.50020676821283339</v>
      </c>
      <c r="Q20" s="850">
        <v>14515</v>
      </c>
    </row>
    <row r="21" spans="1:17" ht="14.4" customHeight="1" x14ac:dyDescent="0.3">
      <c r="A21" s="831" t="s">
        <v>6549</v>
      </c>
      <c r="B21" s="832" t="s">
        <v>6550</v>
      </c>
      <c r="C21" s="832" t="s">
        <v>4932</v>
      </c>
      <c r="D21" s="832" t="s">
        <v>6568</v>
      </c>
      <c r="E21" s="832" t="s">
        <v>6569</v>
      </c>
      <c r="F21" s="849">
        <v>1</v>
      </c>
      <c r="G21" s="849">
        <v>1342</v>
      </c>
      <c r="H21" s="849"/>
      <c r="I21" s="849">
        <v>1342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6549</v>
      </c>
      <c r="B22" s="832" t="s">
        <v>6550</v>
      </c>
      <c r="C22" s="832" t="s">
        <v>4932</v>
      </c>
      <c r="D22" s="832" t="s">
        <v>6570</v>
      </c>
      <c r="E22" s="832" t="s">
        <v>6571</v>
      </c>
      <c r="F22" s="849"/>
      <c r="G22" s="849"/>
      <c r="H22" s="849"/>
      <c r="I22" s="849"/>
      <c r="J22" s="849">
        <v>1</v>
      </c>
      <c r="K22" s="849">
        <v>1693</v>
      </c>
      <c r="L22" s="849">
        <v>1</v>
      </c>
      <c r="M22" s="849">
        <v>1693</v>
      </c>
      <c r="N22" s="849"/>
      <c r="O22" s="849"/>
      <c r="P22" s="837"/>
      <c r="Q22" s="850"/>
    </row>
    <row r="23" spans="1:17" ht="14.4" customHeight="1" x14ac:dyDescent="0.3">
      <c r="A23" s="831" t="s">
        <v>6168</v>
      </c>
      <c r="B23" s="832" t="s">
        <v>6572</v>
      </c>
      <c r="C23" s="832" t="s">
        <v>4932</v>
      </c>
      <c r="D23" s="832" t="s">
        <v>6573</v>
      </c>
      <c r="E23" s="832" t="s">
        <v>6574</v>
      </c>
      <c r="F23" s="849">
        <v>1</v>
      </c>
      <c r="G23" s="849">
        <v>49</v>
      </c>
      <c r="H23" s="849"/>
      <c r="I23" s="849">
        <v>49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6168</v>
      </c>
      <c r="B24" s="832" t="s">
        <v>6575</v>
      </c>
      <c r="C24" s="832" t="s">
        <v>4932</v>
      </c>
      <c r="D24" s="832" t="s">
        <v>6576</v>
      </c>
      <c r="E24" s="832" t="s">
        <v>6577</v>
      </c>
      <c r="F24" s="849">
        <v>3</v>
      </c>
      <c r="G24" s="849">
        <v>2799</v>
      </c>
      <c r="H24" s="849"/>
      <c r="I24" s="849">
        <v>933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6168</v>
      </c>
      <c r="B25" s="832" t="s">
        <v>6575</v>
      </c>
      <c r="C25" s="832" t="s">
        <v>4932</v>
      </c>
      <c r="D25" s="832" t="s">
        <v>6578</v>
      </c>
      <c r="E25" s="832" t="s">
        <v>6579</v>
      </c>
      <c r="F25" s="849">
        <v>3</v>
      </c>
      <c r="G25" s="849">
        <v>945</v>
      </c>
      <c r="H25" s="849"/>
      <c r="I25" s="849">
        <v>315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6168</v>
      </c>
      <c r="B26" s="832" t="s">
        <v>6575</v>
      </c>
      <c r="C26" s="832" t="s">
        <v>4932</v>
      </c>
      <c r="D26" s="832" t="s">
        <v>6580</v>
      </c>
      <c r="E26" s="832" t="s">
        <v>6581</v>
      </c>
      <c r="F26" s="849"/>
      <c r="G26" s="849"/>
      <c r="H26" s="849"/>
      <c r="I26" s="849"/>
      <c r="J26" s="849"/>
      <c r="K26" s="849"/>
      <c r="L26" s="849"/>
      <c r="M26" s="849"/>
      <c r="N26" s="849">
        <v>7</v>
      </c>
      <c r="O26" s="849">
        <v>89628</v>
      </c>
      <c r="P26" s="837"/>
      <c r="Q26" s="850">
        <v>12804</v>
      </c>
    </row>
    <row r="27" spans="1:17" ht="14.4" customHeight="1" x14ac:dyDescent="0.3">
      <c r="A27" s="831" t="s">
        <v>6168</v>
      </c>
      <c r="B27" s="832" t="s">
        <v>6575</v>
      </c>
      <c r="C27" s="832" t="s">
        <v>4932</v>
      </c>
      <c r="D27" s="832" t="s">
        <v>6582</v>
      </c>
      <c r="E27" s="832" t="s">
        <v>6583</v>
      </c>
      <c r="F27" s="849">
        <v>22</v>
      </c>
      <c r="G27" s="849">
        <v>214764</v>
      </c>
      <c r="H27" s="849">
        <v>2.2798000063692241</v>
      </c>
      <c r="I27" s="849">
        <v>9762</v>
      </c>
      <c r="J27" s="849">
        <v>9</v>
      </c>
      <c r="K27" s="849">
        <v>94203</v>
      </c>
      <c r="L27" s="849">
        <v>1</v>
      </c>
      <c r="M27" s="849">
        <v>10467</v>
      </c>
      <c r="N27" s="849"/>
      <c r="O27" s="849"/>
      <c r="P27" s="837"/>
      <c r="Q27" s="850"/>
    </row>
    <row r="28" spans="1:17" ht="14.4" customHeight="1" x14ac:dyDescent="0.3">
      <c r="A28" s="831" t="s">
        <v>6168</v>
      </c>
      <c r="B28" s="832" t="s">
        <v>6575</v>
      </c>
      <c r="C28" s="832" t="s">
        <v>4932</v>
      </c>
      <c r="D28" s="832" t="s">
        <v>6584</v>
      </c>
      <c r="E28" s="832" t="s">
        <v>6585</v>
      </c>
      <c r="F28" s="849">
        <v>4</v>
      </c>
      <c r="G28" s="849">
        <v>41524</v>
      </c>
      <c r="H28" s="849">
        <v>3.6437346437346436</v>
      </c>
      <c r="I28" s="849">
        <v>10381</v>
      </c>
      <c r="J28" s="849">
        <v>1</v>
      </c>
      <c r="K28" s="849">
        <v>11396</v>
      </c>
      <c r="L28" s="849">
        <v>1</v>
      </c>
      <c r="M28" s="849">
        <v>11396</v>
      </c>
      <c r="N28" s="849"/>
      <c r="O28" s="849"/>
      <c r="P28" s="837"/>
      <c r="Q28" s="850"/>
    </row>
    <row r="29" spans="1:17" ht="14.4" customHeight="1" x14ac:dyDescent="0.3">
      <c r="A29" s="831" t="s">
        <v>6168</v>
      </c>
      <c r="B29" s="832" t="s">
        <v>6575</v>
      </c>
      <c r="C29" s="832" t="s">
        <v>4932</v>
      </c>
      <c r="D29" s="832" t="s">
        <v>6586</v>
      </c>
      <c r="E29" s="832" t="s">
        <v>6587</v>
      </c>
      <c r="F29" s="849">
        <v>2</v>
      </c>
      <c r="G29" s="849">
        <v>748</v>
      </c>
      <c r="H29" s="849"/>
      <c r="I29" s="849">
        <v>374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6168</v>
      </c>
      <c r="B30" s="832" t="s">
        <v>6575</v>
      </c>
      <c r="C30" s="832" t="s">
        <v>4932</v>
      </c>
      <c r="D30" s="832" t="s">
        <v>6588</v>
      </c>
      <c r="E30" s="832" t="s">
        <v>6589</v>
      </c>
      <c r="F30" s="849"/>
      <c r="G30" s="849"/>
      <c r="H30" s="849"/>
      <c r="I30" s="849"/>
      <c r="J30" s="849">
        <v>2</v>
      </c>
      <c r="K30" s="849">
        <v>2214</v>
      </c>
      <c r="L30" s="849">
        <v>1</v>
      </c>
      <c r="M30" s="849">
        <v>1107</v>
      </c>
      <c r="N30" s="849"/>
      <c r="O30" s="849"/>
      <c r="P30" s="837"/>
      <c r="Q30" s="850"/>
    </row>
    <row r="31" spans="1:17" ht="14.4" customHeight="1" x14ac:dyDescent="0.3">
      <c r="A31" s="831" t="s">
        <v>6168</v>
      </c>
      <c r="B31" s="832" t="s">
        <v>6575</v>
      </c>
      <c r="C31" s="832" t="s">
        <v>4932</v>
      </c>
      <c r="D31" s="832" t="s">
        <v>6590</v>
      </c>
      <c r="E31" s="832" t="s">
        <v>6591</v>
      </c>
      <c r="F31" s="849"/>
      <c r="G31" s="849"/>
      <c r="H31" s="849"/>
      <c r="I31" s="849"/>
      <c r="J31" s="849">
        <v>4</v>
      </c>
      <c r="K31" s="849">
        <v>6516</v>
      </c>
      <c r="L31" s="849">
        <v>1</v>
      </c>
      <c r="M31" s="849">
        <v>1629</v>
      </c>
      <c r="N31" s="849"/>
      <c r="O31" s="849"/>
      <c r="P31" s="837"/>
      <c r="Q31" s="850"/>
    </row>
    <row r="32" spans="1:17" ht="14.4" customHeight="1" x14ac:dyDescent="0.3">
      <c r="A32" s="831" t="s">
        <v>6168</v>
      </c>
      <c r="B32" s="832" t="s">
        <v>6592</v>
      </c>
      <c r="C32" s="832" t="s">
        <v>4932</v>
      </c>
      <c r="D32" s="832" t="s">
        <v>6593</v>
      </c>
      <c r="E32" s="832" t="s">
        <v>6594</v>
      </c>
      <c r="F32" s="849"/>
      <c r="G32" s="849"/>
      <c r="H32" s="849"/>
      <c r="I32" s="849"/>
      <c r="J32" s="849">
        <v>2</v>
      </c>
      <c r="K32" s="849">
        <v>444</v>
      </c>
      <c r="L32" s="849">
        <v>1</v>
      </c>
      <c r="M32" s="849">
        <v>222</v>
      </c>
      <c r="N32" s="849">
        <v>1</v>
      </c>
      <c r="O32" s="849">
        <v>223</v>
      </c>
      <c r="P32" s="837">
        <v>0.50225225225225223</v>
      </c>
      <c r="Q32" s="850">
        <v>223</v>
      </c>
    </row>
    <row r="33" spans="1:17" ht="14.4" customHeight="1" x14ac:dyDescent="0.3">
      <c r="A33" s="831" t="s">
        <v>6168</v>
      </c>
      <c r="B33" s="832" t="s">
        <v>6592</v>
      </c>
      <c r="C33" s="832" t="s">
        <v>4932</v>
      </c>
      <c r="D33" s="832" t="s">
        <v>6595</v>
      </c>
      <c r="E33" s="832" t="s">
        <v>6596</v>
      </c>
      <c r="F33" s="849">
        <v>1</v>
      </c>
      <c r="G33" s="849">
        <v>508</v>
      </c>
      <c r="H33" s="849">
        <v>0.49901768172888017</v>
      </c>
      <c r="I33" s="849">
        <v>508</v>
      </c>
      <c r="J33" s="849">
        <v>2</v>
      </c>
      <c r="K33" s="849">
        <v>1018</v>
      </c>
      <c r="L33" s="849">
        <v>1</v>
      </c>
      <c r="M33" s="849">
        <v>509</v>
      </c>
      <c r="N33" s="849">
        <v>1</v>
      </c>
      <c r="O33" s="849">
        <v>513</v>
      </c>
      <c r="P33" s="837">
        <v>0.50392927308447932</v>
      </c>
      <c r="Q33" s="850">
        <v>513</v>
      </c>
    </row>
    <row r="34" spans="1:17" ht="14.4" customHeight="1" x14ac:dyDescent="0.3">
      <c r="A34" s="831" t="s">
        <v>6168</v>
      </c>
      <c r="B34" s="832" t="s">
        <v>6592</v>
      </c>
      <c r="C34" s="832" t="s">
        <v>4932</v>
      </c>
      <c r="D34" s="832" t="s">
        <v>6597</v>
      </c>
      <c r="E34" s="832" t="s">
        <v>6598</v>
      </c>
      <c r="F34" s="849">
        <v>30</v>
      </c>
      <c r="G34" s="849">
        <v>10620</v>
      </c>
      <c r="H34" s="849">
        <v>0.6</v>
      </c>
      <c r="I34" s="849">
        <v>354</v>
      </c>
      <c r="J34" s="849">
        <v>50</v>
      </c>
      <c r="K34" s="849">
        <v>17700</v>
      </c>
      <c r="L34" s="849">
        <v>1</v>
      </c>
      <c r="M34" s="849">
        <v>354</v>
      </c>
      <c r="N34" s="849">
        <v>61</v>
      </c>
      <c r="O34" s="849">
        <v>21655</v>
      </c>
      <c r="P34" s="837">
        <v>1.2234463276836158</v>
      </c>
      <c r="Q34" s="850">
        <v>355</v>
      </c>
    </row>
    <row r="35" spans="1:17" ht="14.4" customHeight="1" x14ac:dyDescent="0.3">
      <c r="A35" s="831" t="s">
        <v>6168</v>
      </c>
      <c r="B35" s="832" t="s">
        <v>6592</v>
      </c>
      <c r="C35" s="832" t="s">
        <v>4932</v>
      </c>
      <c r="D35" s="832" t="s">
        <v>6599</v>
      </c>
      <c r="E35" s="832" t="s">
        <v>6600</v>
      </c>
      <c r="F35" s="849">
        <v>320</v>
      </c>
      <c r="G35" s="849">
        <v>20800</v>
      </c>
      <c r="H35" s="849">
        <v>1.0738255033557047</v>
      </c>
      <c r="I35" s="849">
        <v>65</v>
      </c>
      <c r="J35" s="849">
        <v>298</v>
      </c>
      <c r="K35" s="849">
        <v>19370</v>
      </c>
      <c r="L35" s="849">
        <v>1</v>
      </c>
      <c r="M35" s="849">
        <v>65</v>
      </c>
      <c r="N35" s="849">
        <v>316</v>
      </c>
      <c r="O35" s="849">
        <v>20540</v>
      </c>
      <c r="P35" s="837">
        <v>1.0604026845637584</v>
      </c>
      <c r="Q35" s="850">
        <v>65</v>
      </c>
    </row>
    <row r="36" spans="1:17" ht="14.4" customHeight="1" x14ac:dyDescent="0.3">
      <c r="A36" s="831" t="s">
        <v>6168</v>
      </c>
      <c r="B36" s="832" t="s">
        <v>6592</v>
      </c>
      <c r="C36" s="832" t="s">
        <v>4932</v>
      </c>
      <c r="D36" s="832" t="s">
        <v>6601</v>
      </c>
      <c r="E36" s="832" t="s">
        <v>6602</v>
      </c>
      <c r="F36" s="849">
        <v>27</v>
      </c>
      <c r="G36" s="849">
        <v>15984</v>
      </c>
      <c r="H36" s="849">
        <v>3.375</v>
      </c>
      <c r="I36" s="849">
        <v>592</v>
      </c>
      <c r="J36" s="849">
        <v>8</v>
      </c>
      <c r="K36" s="849">
        <v>4736</v>
      </c>
      <c r="L36" s="849">
        <v>1</v>
      </c>
      <c r="M36" s="849">
        <v>592</v>
      </c>
      <c r="N36" s="849">
        <v>13</v>
      </c>
      <c r="O36" s="849">
        <v>7722</v>
      </c>
      <c r="P36" s="837">
        <v>1.6304898648648649</v>
      </c>
      <c r="Q36" s="850">
        <v>594</v>
      </c>
    </row>
    <row r="37" spans="1:17" ht="14.4" customHeight="1" x14ac:dyDescent="0.3">
      <c r="A37" s="831" t="s">
        <v>6168</v>
      </c>
      <c r="B37" s="832" t="s">
        <v>6592</v>
      </c>
      <c r="C37" s="832" t="s">
        <v>4932</v>
      </c>
      <c r="D37" s="832" t="s">
        <v>6603</v>
      </c>
      <c r="E37" s="832" t="s">
        <v>6604</v>
      </c>
      <c r="F37" s="849">
        <v>1</v>
      </c>
      <c r="G37" s="849">
        <v>617</v>
      </c>
      <c r="H37" s="849"/>
      <c r="I37" s="849">
        <v>617</v>
      </c>
      <c r="J37" s="849"/>
      <c r="K37" s="849"/>
      <c r="L37" s="849"/>
      <c r="M37" s="849"/>
      <c r="N37" s="849">
        <v>1</v>
      </c>
      <c r="O37" s="849">
        <v>618</v>
      </c>
      <c r="P37" s="837"/>
      <c r="Q37" s="850">
        <v>618</v>
      </c>
    </row>
    <row r="38" spans="1:17" ht="14.4" customHeight="1" x14ac:dyDescent="0.3">
      <c r="A38" s="831" t="s">
        <v>6168</v>
      </c>
      <c r="B38" s="832" t="s">
        <v>6592</v>
      </c>
      <c r="C38" s="832" t="s">
        <v>4932</v>
      </c>
      <c r="D38" s="832" t="s">
        <v>6605</v>
      </c>
      <c r="E38" s="832" t="s">
        <v>6606</v>
      </c>
      <c r="F38" s="849"/>
      <c r="G38" s="849"/>
      <c r="H38" s="849"/>
      <c r="I38" s="849"/>
      <c r="J38" s="849"/>
      <c r="K38" s="849"/>
      <c r="L38" s="849"/>
      <c r="M38" s="849"/>
      <c r="N38" s="849">
        <v>2</v>
      </c>
      <c r="O38" s="849">
        <v>308</v>
      </c>
      <c r="P38" s="837"/>
      <c r="Q38" s="850">
        <v>154</v>
      </c>
    </row>
    <row r="39" spans="1:17" ht="14.4" customHeight="1" x14ac:dyDescent="0.3">
      <c r="A39" s="831" t="s">
        <v>6168</v>
      </c>
      <c r="B39" s="832" t="s">
        <v>6592</v>
      </c>
      <c r="C39" s="832" t="s">
        <v>4932</v>
      </c>
      <c r="D39" s="832" t="s">
        <v>6607</v>
      </c>
      <c r="E39" s="832" t="s">
        <v>6608</v>
      </c>
      <c r="F39" s="849">
        <v>13</v>
      </c>
      <c r="G39" s="849">
        <v>312</v>
      </c>
      <c r="H39" s="849">
        <v>1.8571428571428572</v>
      </c>
      <c r="I39" s="849">
        <v>24</v>
      </c>
      <c r="J39" s="849">
        <v>7</v>
      </c>
      <c r="K39" s="849">
        <v>168</v>
      </c>
      <c r="L39" s="849">
        <v>1</v>
      </c>
      <c r="M39" s="849">
        <v>24</v>
      </c>
      <c r="N39" s="849">
        <v>12</v>
      </c>
      <c r="O39" s="849">
        <v>312</v>
      </c>
      <c r="P39" s="837">
        <v>1.8571428571428572</v>
      </c>
      <c r="Q39" s="850">
        <v>26</v>
      </c>
    </row>
    <row r="40" spans="1:17" ht="14.4" customHeight="1" x14ac:dyDescent="0.3">
      <c r="A40" s="831" t="s">
        <v>6168</v>
      </c>
      <c r="B40" s="832" t="s">
        <v>6592</v>
      </c>
      <c r="C40" s="832" t="s">
        <v>4932</v>
      </c>
      <c r="D40" s="832" t="s">
        <v>6609</v>
      </c>
      <c r="E40" s="832" t="s">
        <v>6610</v>
      </c>
      <c r="F40" s="849">
        <v>16</v>
      </c>
      <c r="G40" s="849">
        <v>880</v>
      </c>
      <c r="H40" s="849">
        <v>0.69565217391304346</v>
      </c>
      <c r="I40" s="849">
        <v>55</v>
      </c>
      <c r="J40" s="849">
        <v>23</v>
      </c>
      <c r="K40" s="849">
        <v>1265</v>
      </c>
      <c r="L40" s="849">
        <v>1</v>
      </c>
      <c r="M40" s="849">
        <v>55</v>
      </c>
      <c r="N40" s="849">
        <v>11</v>
      </c>
      <c r="O40" s="849">
        <v>605</v>
      </c>
      <c r="P40" s="837">
        <v>0.47826086956521741</v>
      </c>
      <c r="Q40" s="850">
        <v>55</v>
      </c>
    </row>
    <row r="41" spans="1:17" ht="14.4" customHeight="1" x14ac:dyDescent="0.3">
      <c r="A41" s="831" t="s">
        <v>6168</v>
      </c>
      <c r="B41" s="832" t="s">
        <v>6592</v>
      </c>
      <c r="C41" s="832" t="s">
        <v>4932</v>
      </c>
      <c r="D41" s="832" t="s">
        <v>6611</v>
      </c>
      <c r="E41" s="832" t="s">
        <v>6612</v>
      </c>
      <c r="F41" s="849">
        <v>844</v>
      </c>
      <c r="G41" s="849">
        <v>64988</v>
      </c>
      <c r="H41" s="849">
        <v>1.1253333333333333</v>
      </c>
      <c r="I41" s="849">
        <v>77</v>
      </c>
      <c r="J41" s="849">
        <v>750</v>
      </c>
      <c r="K41" s="849">
        <v>57750</v>
      </c>
      <c r="L41" s="849">
        <v>1</v>
      </c>
      <c r="M41" s="849">
        <v>77</v>
      </c>
      <c r="N41" s="849">
        <v>800</v>
      </c>
      <c r="O41" s="849">
        <v>62400</v>
      </c>
      <c r="P41" s="837">
        <v>1.0805194805194804</v>
      </c>
      <c r="Q41" s="850">
        <v>78</v>
      </c>
    </row>
    <row r="42" spans="1:17" ht="14.4" customHeight="1" x14ac:dyDescent="0.3">
      <c r="A42" s="831" t="s">
        <v>6168</v>
      </c>
      <c r="B42" s="832" t="s">
        <v>6592</v>
      </c>
      <c r="C42" s="832" t="s">
        <v>4932</v>
      </c>
      <c r="D42" s="832" t="s">
        <v>6613</v>
      </c>
      <c r="E42" s="832" t="s">
        <v>6614</v>
      </c>
      <c r="F42" s="849">
        <v>34</v>
      </c>
      <c r="G42" s="849">
        <v>816</v>
      </c>
      <c r="H42" s="849">
        <v>1.0303030303030303</v>
      </c>
      <c r="I42" s="849">
        <v>24</v>
      </c>
      <c r="J42" s="849">
        <v>33</v>
      </c>
      <c r="K42" s="849">
        <v>792</v>
      </c>
      <c r="L42" s="849">
        <v>1</v>
      </c>
      <c r="M42" s="849">
        <v>24</v>
      </c>
      <c r="N42" s="849">
        <v>41</v>
      </c>
      <c r="O42" s="849">
        <v>984</v>
      </c>
      <c r="P42" s="837">
        <v>1.2424242424242424</v>
      </c>
      <c r="Q42" s="850">
        <v>24</v>
      </c>
    </row>
    <row r="43" spans="1:17" ht="14.4" customHeight="1" x14ac:dyDescent="0.3">
      <c r="A43" s="831" t="s">
        <v>6168</v>
      </c>
      <c r="B43" s="832" t="s">
        <v>6592</v>
      </c>
      <c r="C43" s="832" t="s">
        <v>4932</v>
      </c>
      <c r="D43" s="832" t="s">
        <v>6615</v>
      </c>
      <c r="E43" s="832" t="s">
        <v>6616</v>
      </c>
      <c r="F43" s="849">
        <v>1</v>
      </c>
      <c r="G43" s="849">
        <v>410</v>
      </c>
      <c r="H43" s="849"/>
      <c r="I43" s="849">
        <v>410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6168</v>
      </c>
      <c r="B44" s="832" t="s">
        <v>6592</v>
      </c>
      <c r="C44" s="832" t="s">
        <v>4932</v>
      </c>
      <c r="D44" s="832" t="s">
        <v>6617</v>
      </c>
      <c r="E44" s="832" t="s">
        <v>6618</v>
      </c>
      <c r="F44" s="849">
        <v>1</v>
      </c>
      <c r="G44" s="849">
        <v>631</v>
      </c>
      <c r="H44" s="849"/>
      <c r="I44" s="849">
        <v>631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6168</v>
      </c>
      <c r="B45" s="832" t="s">
        <v>6592</v>
      </c>
      <c r="C45" s="832" t="s">
        <v>4932</v>
      </c>
      <c r="D45" s="832" t="s">
        <v>6619</v>
      </c>
      <c r="E45" s="832" t="s">
        <v>6620</v>
      </c>
      <c r="F45" s="849">
        <v>23</v>
      </c>
      <c r="G45" s="849">
        <v>1518</v>
      </c>
      <c r="H45" s="849">
        <v>1.2777777777777777</v>
      </c>
      <c r="I45" s="849">
        <v>66</v>
      </c>
      <c r="J45" s="849">
        <v>18</v>
      </c>
      <c r="K45" s="849">
        <v>1188</v>
      </c>
      <c r="L45" s="849">
        <v>1</v>
      </c>
      <c r="M45" s="849">
        <v>66</v>
      </c>
      <c r="N45" s="849">
        <v>6</v>
      </c>
      <c r="O45" s="849">
        <v>396</v>
      </c>
      <c r="P45" s="837">
        <v>0.33333333333333331</v>
      </c>
      <c r="Q45" s="850">
        <v>66</v>
      </c>
    </row>
    <row r="46" spans="1:17" ht="14.4" customHeight="1" x14ac:dyDescent="0.3">
      <c r="A46" s="831" t="s">
        <v>6168</v>
      </c>
      <c r="B46" s="832" t="s">
        <v>6592</v>
      </c>
      <c r="C46" s="832" t="s">
        <v>4932</v>
      </c>
      <c r="D46" s="832" t="s">
        <v>6621</v>
      </c>
      <c r="E46" s="832" t="s">
        <v>6622</v>
      </c>
      <c r="F46" s="849">
        <v>41</v>
      </c>
      <c r="G46" s="849">
        <v>14350</v>
      </c>
      <c r="H46" s="849">
        <v>1.1388888888888888</v>
      </c>
      <c r="I46" s="849">
        <v>350</v>
      </c>
      <c r="J46" s="849">
        <v>36</v>
      </c>
      <c r="K46" s="849">
        <v>12600</v>
      </c>
      <c r="L46" s="849">
        <v>1</v>
      </c>
      <c r="M46" s="849">
        <v>350</v>
      </c>
      <c r="N46" s="849">
        <v>21</v>
      </c>
      <c r="O46" s="849">
        <v>7371</v>
      </c>
      <c r="P46" s="837">
        <v>0.58499999999999996</v>
      </c>
      <c r="Q46" s="850">
        <v>351</v>
      </c>
    </row>
    <row r="47" spans="1:17" ht="14.4" customHeight="1" x14ac:dyDescent="0.3">
      <c r="A47" s="831" t="s">
        <v>6168</v>
      </c>
      <c r="B47" s="832" t="s">
        <v>6592</v>
      </c>
      <c r="C47" s="832" t="s">
        <v>4932</v>
      </c>
      <c r="D47" s="832" t="s">
        <v>6623</v>
      </c>
      <c r="E47" s="832" t="s">
        <v>6624</v>
      </c>
      <c r="F47" s="849">
        <v>19</v>
      </c>
      <c r="G47" s="849">
        <v>475</v>
      </c>
      <c r="H47" s="849">
        <v>0.73076923076923073</v>
      </c>
      <c r="I47" s="849">
        <v>25</v>
      </c>
      <c r="J47" s="849">
        <v>26</v>
      </c>
      <c r="K47" s="849">
        <v>650</v>
      </c>
      <c r="L47" s="849">
        <v>1</v>
      </c>
      <c r="M47" s="849">
        <v>25</v>
      </c>
      <c r="N47" s="849">
        <v>26</v>
      </c>
      <c r="O47" s="849">
        <v>650</v>
      </c>
      <c r="P47" s="837">
        <v>1</v>
      </c>
      <c r="Q47" s="850">
        <v>25</v>
      </c>
    </row>
    <row r="48" spans="1:17" ht="14.4" customHeight="1" x14ac:dyDescent="0.3">
      <c r="A48" s="831" t="s">
        <v>6168</v>
      </c>
      <c r="B48" s="832" t="s">
        <v>6592</v>
      </c>
      <c r="C48" s="832" t="s">
        <v>4932</v>
      </c>
      <c r="D48" s="832" t="s">
        <v>6625</v>
      </c>
      <c r="E48" s="832" t="s">
        <v>6626</v>
      </c>
      <c r="F48" s="849">
        <v>1</v>
      </c>
      <c r="G48" s="849">
        <v>742</v>
      </c>
      <c r="H48" s="849"/>
      <c r="I48" s="849">
        <v>742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6168</v>
      </c>
      <c r="B49" s="832" t="s">
        <v>6592</v>
      </c>
      <c r="C49" s="832" t="s">
        <v>4932</v>
      </c>
      <c r="D49" s="832" t="s">
        <v>6627</v>
      </c>
      <c r="E49" s="832" t="s">
        <v>6628</v>
      </c>
      <c r="F49" s="849">
        <v>29</v>
      </c>
      <c r="G49" s="849">
        <v>5249</v>
      </c>
      <c r="H49" s="849">
        <v>3.2222222222222223</v>
      </c>
      <c r="I49" s="849">
        <v>181</v>
      </c>
      <c r="J49" s="849">
        <v>9</v>
      </c>
      <c r="K49" s="849">
        <v>1629</v>
      </c>
      <c r="L49" s="849">
        <v>1</v>
      </c>
      <c r="M49" s="849">
        <v>181</v>
      </c>
      <c r="N49" s="849">
        <v>11</v>
      </c>
      <c r="O49" s="849">
        <v>1991</v>
      </c>
      <c r="P49" s="837">
        <v>1.2222222222222223</v>
      </c>
      <c r="Q49" s="850">
        <v>181</v>
      </c>
    </row>
    <row r="50" spans="1:17" ht="14.4" customHeight="1" x14ac:dyDescent="0.3">
      <c r="A50" s="831" t="s">
        <v>6168</v>
      </c>
      <c r="B50" s="832" t="s">
        <v>6592</v>
      </c>
      <c r="C50" s="832" t="s">
        <v>4932</v>
      </c>
      <c r="D50" s="832" t="s">
        <v>6629</v>
      </c>
      <c r="E50" s="832" t="s">
        <v>6630</v>
      </c>
      <c r="F50" s="849">
        <v>47</v>
      </c>
      <c r="G50" s="849">
        <v>11938</v>
      </c>
      <c r="H50" s="849">
        <v>1.6785714285714286</v>
      </c>
      <c r="I50" s="849">
        <v>254</v>
      </c>
      <c r="J50" s="849">
        <v>28</v>
      </c>
      <c r="K50" s="849">
        <v>7112</v>
      </c>
      <c r="L50" s="849">
        <v>1</v>
      </c>
      <c r="M50" s="849">
        <v>254</v>
      </c>
      <c r="N50" s="849">
        <v>38</v>
      </c>
      <c r="O50" s="849">
        <v>9652</v>
      </c>
      <c r="P50" s="837">
        <v>1.3571428571428572</v>
      </c>
      <c r="Q50" s="850">
        <v>254</v>
      </c>
    </row>
    <row r="51" spans="1:17" ht="14.4" customHeight="1" x14ac:dyDescent="0.3">
      <c r="A51" s="831" t="s">
        <v>6168</v>
      </c>
      <c r="B51" s="832" t="s">
        <v>6592</v>
      </c>
      <c r="C51" s="832" t="s">
        <v>4932</v>
      </c>
      <c r="D51" s="832" t="s">
        <v>6631</v>
      </c>
      <c r="E51" s="832" t="s">
        <v>6632</v>
      </c>
      <c r="F51" s="849">
        <v>1</v>
      </c>
      <c r="G51" s="849">
        <v>268</v>
      </c>
      <c r="H51" s="849"/>
      <c r="I51" s="849">
        <v>268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6168</v>
      </c>
      <c r="B52" s="832" t="s">
        <v>6592</v>
      </c>
      <c r="C52" s="832" t="s">
        <v>4932</v>
      </c>
      <c r="D52" s="832" t="s">
        <v>6633</v>
      </c>
      <c r="E52" s="832" t="s">
        <v>6634</v>
      </c>
      <c r="F52" s="849">
        <v>25</v>
      </c>
      <c r="G52" s="849">
        <v>5425</v>
      </c>
      <c r="H52" s="849">
        <v>1.6666666666666667</v>
      </c>
      <c r="I52" s="849">
        <v>217</v>
      </c>
      <c r="J52" s="849">
        <v>15</v>
      </c>
      <c r="K52" s="849">
        <v>3255</v>
      </c>
      <c r="L52" s="849">
        <v>1</v>
      </c>
      <c r="M52" s="849">
        <v>217</v>
      </c>
      <c r="N52" s="849">
        <v>18</v>
      </c>
      <c r="O52" s="849">
        <v>3906</v>
      </c>
      <c r="P52" s="837">
        <v>1.2</v>
      </c>
      <c r="Q52" s="850">
        <v>217</v>
      </c>
    </row>
    <row r="53" spans="1:17" ht="14.4" customHeight="1" x14ac:dyDescent="0.3">
      <c r="A53" s="831" t="s">
        <v>6168</v>
      </c>
      <c r="B53" s="832" t="s">
        <v>6592</v>
      </c>
      <c r="C53" s="832" t="s">
        <v>4932</v>
      </c>
      <c r="D53" s="832" t="s">
        <v>6635</v>
      </c>
      <c r="E53" s="832" t="s">
        <v>6636</v>
      </c>
      <c r="F53" s="849">
        <v>1</v>
      </c>
      <c r="G53" s="849">
        <v>37</v>
      </c>
      <c r="H53" s="849"/>
      <c r="I53" s="849">
        <v>37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6168</v>
      </c>
      <c r="B54" s="832" t="s">
        <v>6592</v>
      </c>
      <c r="C54" s="832" t="s">
        <v>4932</v>
      </c>
      <c r="D54" s="832" t="s">
        <v>6637</v>
      </c>
      <c r="E54" s="832" t="s">
        <v>6638</v>
      </c>
      <c r="F54" s="849">
        <v>1</v>
      </c>
      <c r="G54" s="849">
        <v>592</v>
      </c>
      <c r="H54" s="849"/>
      <c r="I54" s="849">
        <v>592</v>
      </c>
      <c r="J54" s="849"/>
      <c r="K54" s="849"/>
      <c r="L54" s="849"/>
      <c r="M54" s="849"/>
      <c r="N54" s="849">
        <v>1</v>
      </c>
      <c r="O54" s="849">
        <v>594</v>
      </c>
      <c r="P54" s="837"/>
      <c r="Q54" s="850">
        <v>594</v>
      </c>
    </row>
    <row r="55" spans="1:17" ht="14.4" customHeight="1" x14ac:dyDescent="0.3">
      <c r="A55" s="831" t="s">
        <v>6168</v>
      </c>
      <c r="B55" s="832" t="s">
        <v>6592</v>
      </c>
      <c r="C55" s="832" t="s">
        <v>4932</v>
      </c>
      <c r="D55" s="832" t="s">
        <v>6639</v>
      </c>
      <c r="E55" s="832" t="s">
        <v>6640</v>
      </c>
      <c r="F55" s="849"/>
      <c r="G55" s="849"/>
      <c r="H55" s="849"/>
      <c r="I55" s="849"/>
      <c r="J55" s="849">
        <v>5</v>
      </c>
      <c r="K55" s="849">
        <v>250</v>
      </c>
      <c r="L55" s="849">
        <v>1</v>
      </c>
      <c r="M55" s="849">
        <v>50</v>
      </c>
      <c r="N55" s="849">
        <v>1</v>
      </c>
      <c r="O55" s="849">
        <v>50</v>
      </c>
      <c r="P55" s="837">
        <v>0.2</v>
      </c>
      <c r="Q55" s="850">
        <v>50</v>
      </c>
    </row>
    <row r="56" spans="1:17" ht="14.4" customHeight="1" x14ac:dyDescent="0.3">
      <c r="A56" s="831" t="s">
        <v>6168</v>
      </c>
      <c r="B56" s="832" t="s">
        <v>6592</v>
      </c>
      <c r="C56" s="832" t="s">
        <v>4932</v>
      </c>
      <c r="D56" s="832" t="s">
        <v>6641</v>
      </c>
      <c r="E56" s="832" t="s">
        <v>6642</v>
      </c>
      <c r="F56" s="849">
        <v>1</v>
      </c>
      <c r="G56" s="849">
        <v>547</v>
      </c>
      <c r="H56" s="849"/>
      <c r="I56" s="849">
        <v>547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6168</v>
      </c>
      <c r="B57" s="832" t="s">
        <v>6592</v>
      </c>
      <c r="C57" s="832" t="s">
        <v>4932</v>
      </c>
      <c r="D57" s="832" t="s">
        <v>6643</v>
      </c>
      <c r="E57" s="832" t="s">
        <v>6644</v>
      </c>
      <c r="F57" s="849">
        <v>1</v>
      </c>
      <c r="G57" s="849">
        <v>517</v>
      </c>
      <c r="H57" s="849"/>
      <c r="I57" s="849">
        <v>517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6168</v>
      </c>
      <c r="B58" s="832" t="s">
        <v>6592</v>
      </c>
      <c r="C58" s="832" t="s">
        <v>4932</v>
      </c>
      <c r="D58" s="832" t="s">
        <v>6645</v>
      </c>
      <c r="E58" s="832" t="s">
        <v>6646</v>
      </c>
      <c r="F58" s="849">
        <v>1</v>
      </c>
      <c r="G58" s="849">
        <v>736</v>
      </c>
      <c r="H58" s="849"/>
      <c r="I58" s="849">
        <v>736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6168</v>
      </c>
      <c r="B59" s="832" t="s">
        <v>6592</v>
      </c>
      <c r="C59" s="832" t="s">
        <v>4932</v>
      </c>
      <c r="D59" s="832" t="s">
        <v>6647</v>
      </c>
      <c r="E59" s="832" t="s">
        <v>6648</v>
      </c>
      <c r="F59" s="849">
        <v>2</v>
      </c>
      <c r="G59" s="849">
        <v>658</v>
      </c>
      <c r="H59" s="849"/>
      <c r="I59" s="849">
        <v>329</v>
      </c>
      <c r="J59" s="849"/>
      <c r="K59" s="849"/>
      <c r="L59" s="849"/>
      <c r="M59" s="849"/>
      <c r="N59" s="849">
        <v>1</v>
      </c>
      <c r="O59" s="849">
        <v>330</v>
      </c>
      <c r="P59" s="837"/>
      <c r="Q59" s="850">
        <v>330</v>
      </c>
    </row>
    <row r="60" spans="1:17" ht="14.4" customHeight="1" x14ac:dyDescent="0.3">
      <c r="A60" s="831" t="s">
        <v>6168</v>
      </c>
      <c r="B60" s="832" t="s">
        <v>6592</v>
      </c>
      <c r="C60" s="832" t="s">
        <v>4932</v>
      </c>
      <c r="D60" s="832" t="s">
        <v>6649</v>
      </c>
      <c r="E60" s="832" t="s">
        <v>6650</v>
      </c>
      <c r="F60" s="849">
        <v>1</v>
      </c>
      <c r="G60" s="849">
        <v>346</v>
      </c>
      <c r="H60" s="849"/>
      <c r="I60" s="849">
        <v>346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6168</v>
      </c>
      <c r="B61" s="832" t="s">
        <v>6592</v>
      </c>
      <c r="C61" s="832" t="s">
        <v>4932</v>
      </c>
      <c r="D61" s="832" t="s">
        <v>6651</v>
      </c>
      <c r="E61" s="832" t="s">
        <v>6652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754</v>
      </c>
      <c r="P61" s="837"/>
      <c r="Q61" s="850">
        <v>754</v>
      </c>
    </row>
    <row r="62" spans="1:17" ht="14.4" customHeight="1" x14ac:dyDescent="0.3">
      <c r="A62" s="831" t="s">
        <v>6168</v>
      </c>
      <c r="B62" s="832" t="s">
        <v>6592</v>
      </c>
      <c r="C62" s="832" t="s">
        <v>4932</v>
      </c>
      <c r="D62" s="832" t="s">
        <v>6653</v>
      </c>
      <c r="E62" s="832" t="s">
        <v>6654</v>
      </c>
      <c r="F62" s="849">
        <v>3</v>
      </c>
      <c r="G62" s="849">
        <v>696</v>
      </c>
      <c r="H62" s="849"/>
      <c r="I62" s="849">
        <v>232</v>
      </c>
      <c r="J62" s="849"/>
      <c r="K62" s="849"/>
      <c r="L62" s="849"/>
      <c r="M62" s="849"/>
      <c r="N62" s="849">
        <v>3</v>
      </c>
      <c r="O62" s="849">
        <v>696</v>
      </c>
      <c r="P62" s="837"/>
      <c r="Q62" s="850">
        <v>232</v>
      </c>
    </row>
    <row r="63" spans="1:17" ht="14.4" customHeight="1" x14ac:dyDescent="0.3">
      <c r="A63" s="831" t="s">
        <v>6168</v>
      </c>
      <c r="B63" s="832" t="s">
        <v>6592</v>
      </c>
      <c r="C63" s="832" t="s">
        <v>4932</v>
      </c>
      <c r="D63" s="832" t="s">
        <v>6655</v>
      </c>
      <c r="E63" s="832" t="s">
        <v>6656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234</v>
      </c>
      <c r="P63" s="837"/>
      <c r="Q63" s="850">
        <v>234</v>
      </c>
    </row>
    <row r="64" spans="1:17" ht="14.4" customHeight="1" x14ac:dyDescent="0.3">
      <c r="A64" s="831" t="s">
        <v>6168</v>
      </c>
      <c r="B64" s="832" t="s">
        <v>6592</v>
      </c>
      <c r="C64" s="832" t="s">
        <v>4932</v>
      </c>
      <c r="D64" s="832" t="s">
        <v>6657</v>
      </c>
      <c r="E64" s="832" t="s">
        <v>6658</v>
      </c>
      <c r="F64" s="849"/>
      <c r="G64" s="849"/>
      <c r="H64" s="849"/>
      <c r="I64" s="849"/>
      <c r="J64" s="849"/>
      <c r="K64" s="849"/>
      <c r="L64" s="849"/>
      <c r="M64" s="849"/>
      <c r="N64" s="849">
        <v>6</v>
      </c>
      <c r="O64" s="849">
        <v>2466</v>
      </c>
      <c r="P64" s="837"/>
      <c r="Q64" s="850">
        <v>411</v>
      </c>
    </row>
    <row r="65" spans="1:17" ht="14.4" customHeight="1" x14ac:dyDescent="0.3">
      <c r="A65" s="831" t="s">
        <v>6168</v>
      </c>
      <c r="B65" s="832" t="s">
        <v>6592</v>
      </c>
      <c r="C65" s="832" t="s">
        <v>4932</v>
      </c>
      <c r="D65" s="832" t="s">
        <v>6659</v>
      </c>
      <c r="E65" s="832" t="s">
        <v>6660</v>
      </c>
      <c r="F65" s="849">
        <v>4</v>
      </c>
      <c r="G65" s="849">
        <v>2608</v>
      </c>
      <c r="H65" s="849"/>
      <c r="I65" s="849">
        <v>652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6168</v>
      </c>
      <c r="B66" s="832" t="s">
        <v>6592</v>
      </c>
      <c r="C66" s="832" t="s">
        <v>4932</v>
      </c>
      <c r="D66" s="832" t="s">
        <v>6661</v>
      </c>
      <c r="E66" s="832" t="s">
        <v>6662</v>
      </c>
      <c r="F66" s="849"/>
      <c r="G66" s="849"/>
      <c r="H66" s="849"/>
      <c r="I66" s="849"/>
      <c r="J66" s="849"/>
      <c r="K66" s="849"/>
      <c r="L66" s="849"/>
      <c r="M66" s="849"/>
      <c r="N66" s="849">
        <v>7</v>
      </c>
      <c r="O66" s="849">
        <v>4137</v>
      </c>
      <c r="P66" s="837"/>
      <c r="Q66" s="850">
        <v>591</v>
      </c>
    </row>
    <row r="67" spans="1:17" ht="14.4" customHeight="1" x14ac:dyDescent="0.3">
      <c r="A67" s="831" t="s">
        <v>6168</v>
      </c>
      <c r="B67" s="832" t="s">
        <v>6592</v>
      </c>
      <c r="C67" s="832" t="s">
        <v>4932</v>
      </c>
      <c r="D67" s="832" t="s">
        <v>6663</v>
      </c>
      <c r="E67" s="832" t="s">
        <v>6664</v>
      </c>
      <c r="F67" s="849"/>
      <c r="G67" s="849"/>
      <c r="H67" s="849"/>
      <c r="I67" s="849"/>
      <c r="J67" s="849">
        <v>1</v>
      </c>
      <c r="K67" s="849">
        <v>387</v>
      </c>
      <c r="L67" s="849">
        <v>1</v>
      </c>
      <c r="M67" s="849">
        <v>387</v>
      </c>
      <c r="N67" s="849">
        <v>1</v>
      </c>
      <c r="O67" s="849">
        <v>388</v>
      </c>
      <c r="P67" s="837">
        <v>1.0025839793281655</v>
      </c>
      <c r="Q67" s="850">
        <v>388</v>
      </c>
    </row>
    <row r="68" spans="1:17" ht="14.4" customHeight="1" x14ac:dyDescent="0.3">
      <c r="A68" s="831" t="s">
        <v>6168</v>
      </c>
      <c r="B68" s="832" t="s">
        <v>6592</v>
      </c>
      <c r="C68" s="832" t="s">
        <v>4932</v>
      </c>
      <c r="D68" s="832" t="s">
        <v>6665</v>
      </c>
      <c r="E68" s="832" t="s">
        <v>6666</v>
      </c>
      <c r="F68" s="849">
        <v>1</v>
      </c>
      <c r="G68" s="849">
        <v>420</v>
      </c>
      <c r="H68" s="849"/>
      <c r="I68" s="849">
        <v>420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6168</v>
      </c>
      <c r="B69" s="832" t="s">
        <v>6592</v>
      </c>
      <c r="C69" s="832" t="s">
        <v>4932</v>
      </c>
      <c r="D69" s="832" t="s">
        <v>6667</v>
      </c>
      <c r="E69" s="832" t="s">
        <v>6668</v>
      </c>
      <c r="F69" s="849">
        <v>1</v>
      </c>
      <c r="G69" s="849">
        <v>170</v>
      </c>
      <c r="H69" s="849"/>
      <c r="I69" s="849">
        <v>170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6168</v>
      </c>
      <c r="B70" s="832" t="s">
        <v>6592</v>
      </c>
      <c r="C70" s="832" t="s">
        <v>4932</v>
      </c>
      <c r="D70" s="832" t="s">
        <v>6669</v>
      </c>
      <c r="E70" s="832" t="s">
        <v>6670</v>
      </c>
      <c r="F70" s="849">
        <v>3</v>
      </c>
      <c r="G70" s="849">
        <v>2367</v>
      </c>
      <c r="H70" s="849"/>
      <c r="I70" s="849">
        <v>789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6168</v>
      </c>
      <c r="B71" s="832" t="s">
        <v>6592</v>
      </c>
      <c r="C71" s="832" t="s">
        <v>4932</v>
      </c>
      <c r="D71" s="832" t="s">
        <v>6671</v>
      </c>
      <c r="E71" s="832" t="s">
        <v>6672</v>
      </c>
      <c r="F71" s="849">
        <v>2</v>
      </c>
      <c r="G71" s="849">
        <v>448</v>
      </c>
      <c r="H71" s="849"/>
      <c r="I71" s="849">
        <v>224</v>
      </c>
      <c r="J71" s="849"/>
      <c r="K71" s="849"/>
      <c r="L71" s="849"/>
      <c r="M71" s="849"/>
      <c r="N71" s="849">
        <v>1</v>
      </c>
      <c r="O71" s="849">
        <v>225</v>
      </c>
      <c r="P71" s="837"/>
      <c r="Q71" s="850">
        <v>225</v>
      </c>
    </row>
    <row r="72" spans="1:17" ht="14.4" customHeight="1" x14ac:dyDescent="0.3">
      <c r="A72" s="831" t="s">
        <v>6168</v>
      </c>
      <c r="B72" s="832" t="s">
        <v>6592</v>
      </c>
      <c r="C72" s="832" t="s">
        <v>4932</v>
      </c>
      <c r="D72" s="832" t="s">
        <v>6673</v>
      </c>
      <c r="E72" s="832" t="s">
        <v>6674</v>
      </c>
      <c r="F72" s="849"/>
      <c r="G72" s="849"/>
      <c r="H72" s="849"/>
      <c r="I72" s="849"/>
      <c r="J72" s="849"/>
      <c r="K72" s="849"/>
      <c r="L72" s="849"/>
      <c r="M72" s="849"/>
      <c r="N72" s="849">
        <v>3</v>
      </c>
      <c r="O72" s="849">
        <v>609</v>
      </c>
      <c r="P72" s="837"/>
      <c r="Q72" s="850">
        <v>203</v>
      </c>
    </row>
    <row r="73" spans="1:17" ht="14.4" customHeight="1" x14ac:dyDescent="0.3">
      <c r="A73" s="831" t="s">
        <v>6675</v>
      </c>
      <c r="B73" s="832" t="s">
        <v>6676</v>
      </c>
      <c r="C73" s="832" t="s">
        <v>4932</v>
      </c>
      <c r="D73" s="832" t="s">
        <v>6677</v>
      </c>
      <c r="E73" s="832" t="s">
        <v>6678</v>
      </c>
      <c r="F73" s="849">
        <v>631</v>
      </c>
      <c r="G73" s="849">
        <v>17037</v>
      </c>
      <c r="H73" s="849">
        <v>0.96483180428134552</v>
      </c>
      <c r="I73" s="849">
        <v>27</v>
      </c>
      <c r="J73" s="849">
        <v>654</v>
      </c>
      <c r="K73" s="849">
        <v>17658</v>
      </c>
      <c r="L73" s="849">
        <v>1</v>
      </c>
      <c r="M73" s="849">
        <v>27</v>
      </c>
      <c r="N73" s="849">
        <v>539</v>
      </c>
      <c r="O73" s="849">
        <v>15092</v>
      </c>
      <c r="P73" s="837">
        <v>0.85468342960697696</v>
      </c>
      <c r="Q73" s="850">
        <v>28</v>
      </c>
    </row>
    <row r="74" spans="1:17" ht="14.4" customHeight="1" x14ac:dyDescent="0.3">
      <c r="A74" s="831" t="s">
        <v>6675</v>
      </c>
      <c r="B74" s="832" t="s">
        <v>6676</v>
      </c>
      <c r="C74" s="832" t="s">
        <v>4932</v>
      </c>
      <c r="D74" s="832" t="s">
        <v>6679</v>
      </c>
      <c r="E74" s="832" t="s">
        <v>6680</v>
      </c>
      <c r="F74" s="849">
        <v>554</v>
      </c>
      <c r="G74" s="849">
        <v>29916</v>
      </c>
      <c r="H74" s="849">
        <v>0.88076311605723367</v>
      </c>
      <c r="I74" s="849">
        <v>54</v>
      </c>
      <c r="J74" s="849">
        <v>629</v>
      </c>
      <c r="K74" s="849">
        <v>33966</v>
      </c>
      <c r="L74" s="849">
        <v>1</v>
      </c>
      <c r="M74" s="849">
        <v>54</v>
      </c>
      <c r="N74" s="849">
        <v>557</v>
      </c>
      <c r="O74" s="849">
        <v>30078</v>
      </c>
      <c r="P74" s="837">
        <v>0.88553259141494434</v>
      </c>
      <c r="Q74" s="850">
        <v>54</v>
      </c>
    </row>
    <row r="75" spans="1:17" ht="14.4" customHeight="1" x14ac:dyDescent="0.3">
      <c r="A75" s="831" t="s">
        <v>6675</v>
      </c>
      <c r="B75" s="832" t="s">
        <v>6676</v>
      </c>
      <c r="C75" s="832" t="s">
        <v>4932</v>
      </c>
      <c r="D75" s="832" t="s">
        <v>6681</v>
      </c>
      <c r="E75" s="832" t="s">
        <v>6682</v>
      </c>
      <c r="F75" s="849">
        <v>621</v>
      </c>
      <c r="G75" s="849">
        <v>14904</v>
      </c>
      <c r="H75" s="849">
        <v>0.94809160305343509</v>
      </c>
      <c r="I75" s="849">
        <v>24</v>
      </c>
      <c r="J75" s="849">
        <v>655</v>
      </c>
      <c r="K75" s="849">
        <v>15720</v>
      </c>
      <c r="L75" s="849">
        <v>1</v>
      </c>
      <c r="M75" s="849">
        <v>24</v>
      </c>
      <c r="N75" s="849">
        <v>515</v>
      </c>
      <c r="O75" s="849">
        <v>12360</v>
      </c>
      <c r="P75" s="837">
        <v>0.7862595419847328</v>
      </c>
      <c r="Q75" s="850">
        <v>24</v>
      </c>
    </row>
    <row r="76" spans="1:17" ht="14.4" customHeight="1" x14ac:dyDescent="0.3">
      <c r="A76" s="831" t="s">
        <v>6675</v>
      </c>
      <c r="B76" s="832" t="s">
        <v>6676</v>
      </c>
      <c r="C76" s="832" t="s">
        <v>4932</v>
      </c>
      <c r="D76" s="832" t="s">
        <v>6683</v>
      </c>
      <c r="E76" s="832" t="s">
        <v>6684</v>
      </c>
      <c r="F76" s="849">
        <v>856</v>
      </c>
      <c r="G76" s="849">
        <v>23112</v>
      </c>
      <c r="H76" s="849">
        <v>1.0490196078431373</v>
      </c>
      <c r="I76" s="849">
        <v>27</v>
      </c>
      <c r="J76" s="849">
        <v>816</v>
      </c>
      <c r="K76" s="849">
        <v>22032</v>
      </c>
      <c r="L76" s="849">
        <v>1</v>
      </c>
      <c r="M76" s="849">
        <v>27</v>
      </c>
      <c r="N76" s="849">
        <v>815</v>
      </c>
      <c r="O76" s="849">
        <v>22005</v>
      </c>
      <c r="P76" s="837">
        <v>0.99877450980392157</v>
      </c>
      <c r="Q76" s="850">
        <v>27</v>
      </c>
    </row>
    <row r="77" spans="1:17" ht="14.4" customHeight="1" x14ac:dyDescent="0.3">
      <c r="A77" s="831" t="s">
        <v>6675</v>
      </c>
      <c r="B77" s="832" t="s">
        <v>6676</v>
      </c>
      <c r="C77" s="832" t="s">
        <v>4932</v>
      </c>
      <c r="D77" s="832" t="s">
        <v>6685</v>
      </c>
      <c r="E77" s="832" t="s">
        <v>6686</v>
      </c>
      <c r="F77" s="849">
        <v>611</v>
      </c>
      <c r="G77" s="849">
        <v>16497</v>
      </c>
      <c r="H77" s="849">
        <v>0.95618153364632241</v>
      </c>
      <c r="I77" s="849">
        <v>27</v>
      </c>
      <c r="J77" s="849">
        <v>639</v>
      </c>
      <c r="K77" s="849">
        <v>17253</v>
      </c>
      <c r="L77" s="849">
        <v>1</v>
      </c>
      <c r="M77" s="849">
        <v>27</v>
      </c>
      <c r="N77" s="849">
        <v>517</v>
      </c>
      <c r="O77" s="849">
        <v>13959</v>
      </c>
      <c r="P77" s="837">
        <v>0.80907668231611896</v>
      </c>
      <c r="Q77" s="850">
        <v>27</v>
      </c>
    </row>
    <row r="78" spans="1:17" ht="14.4" customHeight="1" x14ac:dyDescent="0.3">
      <c r="A78" s="831" t="s">
        <v>6675</v>
      </c>
      <c r="B78" s="832" t="s">
        <v>6676</v>
      </c>
      <c r="C78" s="832" t="s">
        <v>4932</v>
      </c>
      <c r="D78" s="832" t="s">
        <v>6687</v>
      </c>
      <c r="E78" s="832" t="s">
        <v>6688</v>
      </c>
      <c r="F78" s="849">
        <v>1688</v>
      </c>
      <c r="G78" s="849">
        <v>37136</v>
      </c>
      <c r="H78" s="849">
        <v>0.94091415830546266</v>
      </c>
      <c r="I78" s="849">
        <v>22</v>
      </c>
      <c r="J78" s="849">
        <v>1794</v>
      </c>
      <c r="K78" s="849">
        <v>39468</v>
      </c>
      <c r="L78" s="849">
        <v>1</v>
      </c>
      <c r="M78" s="849">
        <v>22</v>
      </c>
      <c r="N78" s="849">
        <v>1802</v>
      </c>
      <c r="O78" s="849">
        <v>41446</v>
      </c>
      <c r="P78" s="837">
        <v>1.0501165501165501</v>
      </c>
      <c r="Q78" s="850">
        <v>23</v>
      </c>
    </row>
    <row r="79" spans="1:17" ht="14.4" customHeight="1" x14ac:dyDescent="0.3">
      <c r="A79" s="831" t="s">
        <v>6675</v>
      </c>
      <c r="B79" s="832" t="s">
        <v>6676</v>
      </c>
      <c r="C79" s="832" t="s">
        <v>4932</v>
      </c>
      <c r="D79" s="832" t="s">
        <v>6689</v>
      </c>
      <c r="E79" s="832" t="s">
        <v>6690</v>
      </c>
      <c r="F79" s="849">
        <v>17</v>
      </c>
      <c r="G79" s="849">
        <v>1156</v>
      </c>
      <c r="H79" s="849">
        <v>2.8333333333333335</v>
      </c>
      <c r="I79" s="849">
        <v>68</v>
      </c>
      <c r="J79" s="849">
        <v>6</v>
      </c>
      <c r="K79" s="849">
        <v>408</v>
      </c>
      <c r="L79" s="849">
        <v>1</v>
      </c>
      <c r="M79" s="849">
        <v>68</v>
      </c>
      <c r="N79" s="849">
        <v>10</v>
      </c>
      <c r="O79" s="849">
        <v>690</v>
      </c>
      <c r="P79" s="837">
        <v>1.6911764705882353</v>
      </c>
      <c r="Q79" s="850">
        <v>69</v>
      </c>
    </row>
    <row r="80" spans="1:17" ht="14.4" customHeight="1" x14ac:dyDescent="0.3">
      <c r="A80" s="831" t="s">
        <v>6675</v>
      </c>
      <c r="B80" s="832" t="s">
        <v>6676</v>
      </c>
      <c r="C80" s="832" t="s">
        <v>4932</v>
      </c>
      <c r="D80" s="832" t="s">
        <v>6691</v>
      </c>
      <c r="E80" s="832" t="s">
        <v>6692</v>
      </c>
      <c r="F80" s="849">
        <v>80</v>
      </c>
      <c r="G80" s="849">
        <v>4960</v>
      </c>
      <c r="H80" s="849">
        <v>1.1764705882352942</v>
      </c>
      <c r="I80" s="849">
        <v>62</v>
      </c>
      <c r="J80" s="849">
        <v>68</v>
      </c>
      <c r="K80" s="849">
        <v>4216</v>
      </c>
      <c r="L80" s="849">
        <v>1</v>
      </c>
      <c r="M80" s="849">
        <v>62</v>
      </c>
      <c r="N80" s="849">
        <v>70</v>
      </c>
      <c r="O80" s="849">
        <v>4340</v>
      </c>
      <c r="P80" s="837">
        <v>1.0294117647058822</v>
      </c>
      <c r="Q80" s="850">
        <v>62</v>
      </c>
    </row>
    <row r="81" spans="1:17" ht="14.4" customHeight="1" x14ac:dyDescent="0.3">
      <c r="A81" s="831" t="s">
        <v>6675</v>
      </c>
      <c r="B81" s="832" t="s">
        <v>6676</v>
      </c>
      <c r="C81" s="832" t="s">
        <v>4932</v>
      </c>
      <c r="D81" s="832" t="s">
        <v>6693</v>
      </c>
      <c r="E81" s="832" t="s">
        <v>6694</v>
      </c>
      <c r="F81" s="849"/>
      <c r="G81" s="849"/>
      <c r="H81" s="849"/>
      <c r="I81" s="849"/>
      <c r="J81" s="849">
        <v>1</v>
      </c>
      <c r="K81" s="849">
        <v>394</v>
      </c>
      <c r="L81" s="849">
        <v>1</v>
      </c>
      <c r="M81" s="849">
        <v>394</v>
      </c>
      <c r="N81" s="849">
        <v>1</v>
      </c>
      <c r="O81" s="849">
        <v>395</v>
      </c>
      <c r="P81" s="837">
        <v>1.0025380710659899</v>
      </c>
      <c r="Q81" s="850">
        <v>395</v>
      </c>
    </row>
    <row r="82" spans="1:17" ht="14.4" customHeight="1" x14ac:dyDescent="0.3">
      <c r="A82" s="831" t="s">
        <v>6675</v>
      </c>
      <c r="B82" s="832" t="s">
        <v>6676</v>
      </c>
      <c r="C82" s="832" t="s">
        <v>4932</v>
      </c>
      <c r="D82" s="832" t="s">
        <v>6695</v>
      </c>
      <c r="E82" s="832" t="s">
        <v>6696</v>
      </c>
      <c r="F82" s="849">
        <v>25</v>
      </c>
      <c r="G82" s="849">
        <v>2050</v>
      </c>
      <c r="H82" s="849">
        <v>4.166666666666667</v>
      </c>
      <c r="I82" s="849">
        <v>82</v>
      </c>
      <c r="J82" s="849">
        <v>6</v>
      </c>
      <c r="K82" s="849">
        <v>492</v>
      </c>
      <c r="L82" s="849">
        <v>1</v>
      </c>
      <c r="M82" s="849">
        <v>82</v>
      </c>
      <c r="N82" s="849">
        <v>8</v>
      </c>
      <c r="O82" s="849">
        <v>672</v>
      </c>
      <c r="P82" s="837">
        <v>1.3658536585365855</v>
      </c>
      <c r="Q82" s="850">
        <v>84</v>
      </c>
    </row>
    <row r="83" spans="1:17" ht="14.4" customHeight="1" x14ac:dyDescent="0.3">
      <c r="A83" s="831" t="s">
        <v>6675</v>
      </c>
      <c r="B83" s="832" t="s">
        <v>6676</v>
      </c>
      <c r="C83" s="832" t="s">
        <v>4932</v>
      </c>
      <c r="D83" s="832" t="s">
        <v>6697</v>
      </c>
      <c r="E83" s="832" t="s">
        <v>6698</v>
      </c>
      <c r="F83" s="849">
        <v>36</v>
      </c>
      <c r="G83" s="849">
        <v>35568</v>
      </c>
      <c r="H83" s="849">
        <v>0.76595744680851063</v>
      </c>
      <c r="I83" s="849">
        <v>988</v>
      </c>
      <c r="J83" s="849">
        <v>47</v>
      </c>
      <c r="K83" s="849">
        <v>46436</v>
      </c>
      <c r="L83" s="849">
        <v>1</v>
      </c>
      <c r="M83" s="849">
        <v>988</v>
      </c>
      <c r="N83" s="849">
        <v>43</v>
      </c>
      <c r="O83" s="849">
        <v>42484</v>
      </c>
      <c r="P83" s="837">
        <v>0.91489361702127658</v>
      </c>
      <c r="Q83" s="850">
        <v>988</v>
      </c>
    </row>
    <row r="84" spans="1:17" ht="14.4" customHeight="1" x14ac:dyDescent="0.3">
      <c r="A84" s="831" t="s">
        <v>6675</v>
      </c>
      <c r="B84" s="832" t="s">
        <v>6676</v>
      </c>
      <c r="C84" s="832" t="s">
        <v>4932</v>
      </c>
      <c r="D84" s="832" t="s">
        <v>6699</v>
      </c>
      <c r="E84" s="832" t="s">
        <v>6700</v>
      </c>
      <c r="F84" s="849">
        <v>1</v>
      </c>
      <c r="G84" s="849">
        <v>82</v>
      </c>
      <c r="H84" s="849">
        <v>1</v>
      </c>
      <c r="I84" s="849">
        <v>82</v>
      </c>
      <c r="J84" s="849">
        <v>1</v>
      </c>
      <c r="K84" s="849">
        <v>82</v>
      </c>
      <c r="L84" s="849">
        <v>1</v>
      </c>
      <c r="M84" s="849">
        <v>82</v>
      </c>
      <c r="N84" s="849"/>
      <c r="O84" s="849"/>
      <c r="P84" s="837"/>
      <c r="Q84" s="850"/>
    </row>
    <row r="85" spans="1:17" ht="14.4" customHeight="1" x14ac:dyDescent="0.3">
      <c r="A85" s="831" t="s">
        <v>6675</v>
      </c>
      <c r="B85" s="832" t="s">
        <v>6676</v>
      </c>
      <c r="C85" s="832" t="s">
        <v>4932</v>
      </c>
      <c r="D85" s="832" t="s">
        <v>6701</v>
      </c>
      <c r="E85" s="832" t="s">
        <v>6702</v>
      </c>
      <c r="F85" s="849">
        <v>1</v>
      </c>
      <c r="G85" s="849">
        <v>63</v>
      </c>
      <c r="H85" s="849"/>
      <c r="I85" s="849">
        <v>63</v>
      </c>
      <c r="J85" s="849"/>
      <c r="K85" s="849"/>
      <c r="L85" s="849"/>
      <c r="M85" s="849"/>
      <c r="N85" s="849">
        <v>1</v>
      </c>
      <c r="O85" s="849">
        <v>64</v>
      </c>
      <c r="P85" s="837"/>
      <c r="Q85" s="850">
        <v>64</v>
      </c>
    </row>
    <row r="86" spans="1:17" ht="14.4" customHeight="1" x14ac:dyDescent="0.3">
      <c r="A86" s="831" t="s">
        <v>6675</v>
      </c>
      <c r="B86" s="832" t="s">
        <v>6676</v>
      </c>
      <c r="C86" s="832" t="s">
        <v>4932</v>
      </c>
      <c r="D86" s="832" t="s">
        <v>6703</v>
      </c>
      <c r="E86" s="832" t="s">
        <v>6704</v>
      </c>
      <c r="F86" s="849">
        <v>76</v>
      </c>
      <c r="G86" s="849">
        <v>1292</v>
      </c>
      <c r="H86" s="849">
        <v>0.8539325842696629</v>
      </c>
      <c r="I86" s="849">
        <v>17</v>
      </c>
      <c r="J86" s="849">
        <v>89</v>
      </c>
      <c r="K86" s="849">
        <v>1513</v>
      </c>
      <c r="L86" s="849">
        <v>1</v>
      </c>
      <c r="M86" s="849">
        <v>17</v>
      </c>
      <c r="N86" s="849">
        <v>89</v>
      </c>
      <c r="O86" s="849">
        <v>1513</v>
      </c>
      <c r="P86" s="837">
        <v>1</v>
      </c>
      <c r="Q86" s="850">
        <v>17</v>
      </c>
    </row>
    <row r="87" spans="1:17" ht="14.4" customHeight="1" x14ac:dyDescent="0.3">
      <c r="A87" s="831" t="s">
        <v>6675</v>
      </c>
      <c r="B87" s="832" t="s">
        <v>6676</v>
      </c>
      <c r="C87" s="832" t="s">
        <v>4932</v>
      </c>
      <c r="D87" s="832" t="s">
        <v>6705</v>
      </c>
      <c r="E87" s="832" t="s">
        <v>6706</v>
      </c>
      <c r="F87" s="849">
        <v>1</v>
      </c>
      <c r="G87" s="849">
        <v>483</v>
      </c>
      <c r="H87" s="849"/>
      <c r="I87" s="849">
        <v>483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6675</v>
      </c>
      <c r="B88" s="832" t="s">
        <v>6676</v>
      </c>
      <c r="C88" s="832" t="s">
        <v>4932</v>
      </c>
      <c r="D88" s="832" t="s">
        <v>6707</v>
      </c>
      <c r="E88" s="832" t="s">
        <v>6708</v>
      </c>
      <c r="F88" s="849"/>
      <c r="G88" s="849"/>
      <c r="H88" s="849"/>
      <c r="I88" s="849"/>
      <c r="J88" s="849">
        <v>7</v>
      </c>
      <c r="K88" s="849">
        <v>329</v>
      </c>
      <c r="L88" s="849">
        <v>1</v>
      </c>
      <c r="M88" s="849">
        <v>47</v>
      </c>
      <c r="N88" s="849">
        <v>10</v>
      </c>
      <c r="O88" s="849">
        <v>470</v>
      </c>
      <c r="P88" s="837">
        <v>1.4285714285714286</v>
      </c>
      <c r="Q88" s="850">
        <v>47</v>
      </c>
    </row>
    <row r="89" spans="1:17" ht="14.4" customHeight="1" x14ac:dyDescent="0.3">
      <c r="A89" s="831" t="s">
        <v>6675</v>
      </c>
      <c r="B89" s="832" t="s">
        <v>6676</v>
      </c>
      <c r="C89" s="832" t="s">
        <v>4932</v>
      </c>
      <c r="D89" s="832" t="s">
        <v>6709</v>
      </c>
      <c r="E89" s="832" t="s">
        <v>6710</v>
      </c>
      <c r="F89" s="849">
        <v>8</v>
      </c>
      <c r="G89" s="849">
        <v>480</v>
      </c>
      <c r="H89" s="849">
        <v>2</v>
      </c>
      <c r="I89" s="849">
        <v>60</v>
      </c>
      <c r="J89" s="849">
        <v>4</v>
      </c>
      <c r="K89" s="849">
        <v>240</v>
      </c>
      <c r="L89" s="849">
        <v>1</v>
      </c>
      <c r="M89" s="849">
        <v>60</v>
      </c>
      <c r="N89" s="849">
        <v>1</v>
      </c>
      <c r="O89" s="849">
        <v>61</v>
      </c>
      <c r="P89" s="837">
        <v>0.25416666666666665</v>
      </c>
      <c r="Q89" s="850">
        <v>61</v>
      </c>
    </row>
    <row r="90" spans="1:17" ht="14.4" customHeight="1" x14ac:dyDescent="0.3">
      <c r="A90" s="831" t="s">
        <v>6675</v>
      </c>
      <c r="B90" s="832" t="s">
        <v>6676</v>
      </c>
      <c r="C90" s="832" t="s">
        <v>4932</v>
      </c>
      <c r="D90" s="832" t="s">
        <v>6711</v>
      </c>
      <c r="E90" s="832" t="s">
        <v>6712</v>
      </c>
      <c r="F90" s="849">
        <v>3</v>
      </c>
      <c r="G90" s="849">
        <v>57</v>
      </c>
      <c r="H90" s="849">
        <v>3</v>
      </c>
      <c r="I90" s="849">
        <v>19</v>
      </c>
      <c r="J90" s="849">
        <v>1</v>
      </c>
      <c r="K90" s="849">
        <v>19</v>
      </c>
      <c r="L90" s="849">
        <v>1</v>
      </c>
      <c r="M90" s="849">
        <v>19</v>
      </c>
      <c r="N90" s="849"/>
      <c r="O90" s="849"/>
      <c r="P90" s="837"/>
      <c r="Q90" s="850"/>
    </row>
    <row r="91" spans="1:17" ht="14.4" customHeight="1" x14ac:dyDescent="0.3">
      <c r="A91" s="831" t="s">
        <v>6675</v>
      </c>
      <c r="B91" s="832" t="s">
        <v>6676</v>
      </c>
      <c r="C91" s="832" t="s">
        <v>4932</v>
      </c>
      <c r="D91" s="832" t="s">
        <v>6713</v>
      </c>
      <c r="E91" s="832" t="s">
        <v>6714</v>
      </c>
      <c r="F91" s="849">
        <v>1</v>
      </c>
      <c r="G91" s="849">
        <v>1463</v>
      </c>
      <c r="H91" s="849">
        <v>0.99863481228668938</v>
      </c>
      <c r="I91" s="849">
        <v>1463</v>
      </c>
      <c r="J91" s="849">
        <v>1</v>
      </c>
      <c r="K91" s="849">
        <v>1465</v>
      </c>
      <c r="L91" s="849">
        <v>1</v>
      </c>
      <c r="M91" s="849">
        <v>1465</v>
      </c>
      <c r="N91" s="849"/>
      <c r="O91" s="849"/>
      <c r="P91" s="837"/>
      <c r="Q91" s="850"/>
    </row>
    <row r="92" spans="1:17" ht="14.4" customHeight="1" x14ac:dyDescent="0.3">
      <c r="A92" s="831" t="s">
        <v>6675</v>
      </c>
      <c r="B92" s="832" t="s">
        <v>6676</v>
      </c>
      <c r="C92" s="832" t="s">
        <v>4932</v>
      </c>
      <c r="D92" s="832" t="s">
        <v>6715</v>
      </c>
      <c r="E92" s="832" t="s">
        <v>6716</v>
      </c>
      <c r="F92" s="849">
        <v>1</v>
      </c>
      <c r="G92" s="849">
        <v>392</v>
      </c>
      <c r="H92" s="849"/>
      <c r="I92" s="849">
        <v>392</v>
      </c>
      <c r="J92" s="849"/>
      <c r="K92" s="849"/>
      <c r="L92" s="849"/>
      <c r="M92" s="849"/>
      <c r="N92" s="849">
        <v>1</v>
      </c>
      <c r="O92" s="849">
        <v>392</v>
      </c>
      <c r="P92" s="837"/>
      <c r="Q92" s="850">
        <v>392</v>
      </c>
    </row>
    <row r="93" spans="1:17" ht="14.4" customHeight="1" x14ac:dyDescent="0.3">
      <c r="A93" s="831" t="s">
        <v>6675</v>
      </c>
      <c r="B93" s="832" t="s">
        <v>6676</v>
      </c>
      <c r="C93" s="832" t="s">
        <v>4932</v>
      </c>
      <c r="D93" s="832" t="s">
        <v>6717</v>
      </c>
      <c r="E93" s="832" t="s">
        <v>6718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464</v>
      </c>
      <c r="P93" s="837"/>
      <c r="Q93" s="850">
        <v>464</v>
      </c>
    </row>
    <row r="94" spans="1:17" ht="14.4" customHeight="1" x14ac:dyDescent="0.3">
      <c r="A94" s="831" t="s">
        <v>6675</v>
      </c>
      <c r="B94" s="832" t="s">
        <v>6676</v>
      </c>
      <c r="C94" s="832" t="s">
        <v>4932</v>
      </c>
      <c r="D94" s="832" t="s">
        <v>6719</v>
      </c>
      <c r="E94" s="832" t="s">
        <v>6720</v>
      </c>
      <c r="F94" s="849">
        <v>2</v>
      </c>
      <c r="G94" s="849">
        <v>626</v>
      </c>
      <c r="H94" s="849"/>
      <c r="I94" s="849">
        <v>313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6675</v>
      </c>
      <c r="B95" s="832" t="s">
        <v>6676</v>
      </c>
      <c r="C95" s="832" t="s">
        <v>4932</v>
      </c>
      <c r="D95" s="832" t="s">
        <v>6721</v>
      </c>
      <c r="E95" s="832" t="s">
        <v>6722</v>
      </c>
      <c r="F95" s="849">
        <v>33</v>
      </c>
      <c r="G95" s="849">
        <v>28149</v>
      </c>
      <c r="H95" s="849">
        <v>1</v>
      </c>
      <c r="I95" s="849">
        <v>853</v>
      </c>
      <c r="J95" s="849">
        <v>33</v>
      </c>
      <c r="K95" s="849">
        <v>28149</v>
      </c>
      <c r="L95" s="849">
        <v>1</v>
      </c>
      <c r="M95" s="849">
        <v>853</v>
      </c>
      <c r="N95" s="849">
        <v>26</v>
      </c>
      <c r="O95" s="849">
        <v>22204</v>
      </c>
      <c r="P95" s="837">
        <v>0.78880244413655898</v>
      </c>
      <c r="Q95" s="850">
        <v>854</v>
      </c>
    </row>
    <row r="96" spans="1:17" ht="14.4" customHeight="1" x14ac:dyDescent="0.3">
      <c r="A96" s="831" t="s">
        <v>6675</v>
      </c>
      <c r="B96" s="832" t="s">
        <v>6676</v>
      </c>
      <c r="C96" s="832" t="s">
        <v>4932</v>
      </c>
      <c r="D96" s="832" t="s">
        <v>6723</v>
      </c>
      <c r="E96" s="832" t="s">
        <v>6724</v>
      </c>
      <c r="F96" s="849">
        <v>30</v>
      </c>
      <c r="G96" s="849">
        <v>5610</v>
      </c>
      <c r="H96" s="849">
        <v>2.5</v>
      </c>
      <c r="I96" s="849">
        <v>187</v>
      </c>
      <c r="J96" s="849">
        <v>12</v>
      </c>
      <c r="K96" s="849">
        <v>2244</v>
      </c>
      <c r="L96" s="849">
        <v>1</v>
      </c>
      <c r="M96" s="849">
        <v>187</v>
      </c>
      <c r="N96" s="849">
        <v>14</v>
      </c>
      <c r="O96" s="849">
        <v>2632</v>
      </c>
      <c r="P96" s="837">
        <v>1.1729055258467023</v>
      </c>
      <c r="Q96" s="850">
        <v>188</v>
      </c>
    </row>
    <row r="97" spans="1:17" ht="14.4" customHeight="1" x14ac:dyDescent="0.3">
      <c r="A97" s="831" t="s">
        <v>6675</v>
      </c>
      <c r="B97" s="832" t="s">
        <v>6676</v>
      </c>
      <c r="C97" s="832" t="s">
        <v>4932</v>
      </c>
      <c r="D97" s="832" t="s">
        <v>6725</v>
      </c>
      <c r="E97" s="832" t="s">
        <v>6726</v>
      </c>
      <c r="F97" s="849"/>
      <c r="G97" s="849"/>
      <c r="H97" s="849"/>
      <c r="I97" s="849"/>
      <c r="J97" s="849">
        <v>1</v>
      </c>
      <c r="K97" s="849">
        <v>168</v>
      </c>
      <c r="L97" s="849">
        <v>1</v>
      </c>
      <c r="M97" s="849">
        <v>168</v>
      </c>
      <c r="N97" s="849">
        <v>1</v>
      </c>
      <c r="O97" s="849">
        <v>168</v>
      </c>
      <c r="P97" s="837">
        <v>1</v>
      </c>
      <c r="Q97" s="850">
        <v>168</v>
      </c>
    </row>
    <row r="98" spans="1:17" ht="14.4" customHeight="1" x14ac:dyDescent="0.3">
      <c r="A98" s="831" t="s">
        <v>6675</v>
      </c>
      <c r="B98" s="832" t="s">
        <v>6676</v>
      </c>
      <c r="C98" s="832" t="s">
        <v>4932</v>
      </c>
      <c r="D98" s="832" t="s">
        <v>6727</v>
      </c>
      <c r="E98" s="832" t="s">
        <v>6728</v>
      </c>
      <c r="F98" s="849">
        <v>1</v>
      </c>
      <c r="G98" s="849">
        <v>167</v>
      </c>
      <c r="H98" s="849"/>
      <c r="I98" s="849">
        <v>167</v>
      </c>
      <c r="J98" s="849"/>
      <c r="K98" s="849"/>
      <c r="L98" s="849"/>
      <c r="M98" s="849"/>
      <c r="N98" s="849">
        <v>1</v>
      </c>
      <c r="O98" s="849">
        <v>167</v>
      </c>
      <c r="P98" s="837"/>
      <c r="Q98" s="850">
        <v>167</v>
      </c>
    </row>
    <row r="99" spans="1:17" ht="14.4" customHeight="1" x14ac:dyDescent="0.3">
      <c r="A99" s="831" t="s">
        <v>6675</v>
      </c>
      <c r="B99" s="832" t="s">
        <v>6676</v>
      </c>
      <c r="C99" s="832" t="s">
        <v>4932</v>
      </c>
      <c r="D99" s="832" t="s">
        <v>6729</v>
      </c>
      <c r="E99" s="832" t="s">
        <v>6730</v>
      </c>
      <c r="F99" s="849">
        <v>59</v>
      </c>
      <c r="G99" s="849">
        <v>46492</v>
      </c>
      <c r="H99" s="849">
        <v>1.9666666666666666</v>
      </c>
      <c r="I99" s="849">
        <v>788</v>
      </c>
      <c r="J99" s="849">
        <v>30</v>
      </c>
      <c r="K99" s="849">
        <v>23640</v>
      </c>
      <c r="L99" s="849">
        <v>1</v>
      </c>
      <c r="M99" s="849">
        <v>788</v>
      </c>
      <c r="N99" s="849">
        <v>60</v>
      </c>
      <c r="O99" s="849">
        <v>47340</v>
      </c>
      <c r="P99" s="837">
        <v>2.0025380710659899</v>
      </c>
      <c r="Q99" s="850">
        <v>789</v>
      </c>
    </row>
    <row r="100" spans="1:17" ht="14.4" customHeight="1" x14ac:dyDescent="0.3">
      <c r="A100" s="831" t="s">
        <v>6675</v>
      </c>
      <c r="B100" s="832" t="s">
        <v>6676</v>
      </c>
      <c r="C100" s="832" t="s">
        <v>4932</v>
      </c>
      <c r="D100" s="832" t="s">
        <v>6731</v>
      </c>
      <c r="E100" s="832" t="s">
        <v>6732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190</v>
      </c>
      <c r="P100" s="837"/>
      <c r="Q100" s="850">
        <v>190</v>
      </c>
    </row>
    <row r="101" spans="1:17" ht="14.4" customHeight="1" x14ac:dyDescent="0.3">
      <c r="A101" s="831" t="s">
        <v>6675</v>
      </c>
      <c r="B101" s="832" t="s">
        <v>6676</v>
      </c>
      <c r="C101" s="832" t="s">
        <v>4932</v>
      </c>
      <c r="D101" s="832" t="s">
        <v>6733</v>
      </c>
      <c r="E101" s="832" t="s">
        <v>6734</v>
      </c>
      <c r="F101" s="849">
        <v>3</v>
      </c>
      <c r="G101" s="849">
        <v>687</v>
      </c>
      <c r="H101" s="849"/>
      <c r="I101" s="849">
        <v>229</v>
      </c>
      <c r="J101" s="849"/>
      <c r="K101" s="849"/>
      <c r="L101" s="849"/>
      <c r="M101" s="849"/>
      <c r="N101" s="849">
        <v>1</v>
      </c>
      <c r="O101" s="849">
        <v>229</v>
      </c>
      <c r="P101" s="837"/>
      <c r="Q101" s="850">
        <v>229</v>
      </c>
    </row>
    <row r="102" spans="1:17" ht="14.4" customHeight="1" x14ac:dyDescent="0.3">
      <c r="A102" s="831" t="s">
        <v>6675</v>
      </c>
      <c r="B102" s="832" t="s">
        <v>6676</v>
      </c>
      <c r="C102" s="832" t="s">
        <v>4932</v>
      </c>
      <c r="D102" s="832" t="s">
        <v>6735</v>
      </c>
      <c r="E102" s="832" t="s">
        <v>6736</v>
      </c>
      <c r="F102" s="849"/>
      <c r="G102" s="849"/>
      <c r="H102" s="849"/>
      <c r="I102" s="849"/>
      <c r="J102" s="849">
        <v>2</v>
      </c>
      <c r="K102" s="849">
        <v>924</v>
      </c>
      <c r="L102" s="849">
        <v>1</v>
      </c>
      <c r="M102" s="849">
        <v>462</v>
      </c>
      <c r="N102" s="849"/>
      <c r="O102" s="849"/>
      <c r="P102" s="837"/>
      <c r="Q102" s="850"/>
    </row>
    <row r="103" spans="1:17" ht="14.4" customHeight="1" x14ac:dyDescent="0.3">
      <c r="A103" s="831" t="s">
        <v>6675</v>
      </c>
      <c r="B103" s="832" t="s">
        <v>6676</v>
      </c>
      <c r="C103" s="832" t="s">
        <v>4932</v>
      </c>
      <c r="D103" s="832" t="s">
        <v>6737</v>
      </c>
      <c r="E103" s="832" t="s">
        <v>6738</v>
      </c>
      <c r="F103" s="849"/>
      <c r="G103" s="849"/>
      <c r="H103" s="849"/>
      <c r="I103" s="849"/>
      <c r="J103" s="849"/>
      <c r="K103" s="849"/>
      <c r="L103" s="849"/>
      <c r="M103" s="849"/>
      <c r="N103" s="849">
        <v>2</v>
      </c>
      <c r="O103" s="849">
        <v>1126</v>
      </c>
      <c r="P103" s="837"/>
      <c r="Q103" s="850">
        <v>563</v>
      </c>
    </row>
    <row r="104" spans="1:17" ht="14.4" customHeight="1" x14ac:dyDescent="0.3">
      <c r="A104" s="831" t="s">
        <v>6675</v>
      </c>
      <c r="B104" s="832" t="s">
        <v>6676</v>
      </c>
      <c r="C104" s="832" t="s">
        <v>4932</v>
      </c>
      <c r="D104" s="832" t="s">
        <v>6739</v>
      </c>
      <c r="E104" s="832" t="s">
        <v>6740</v>
      </c>
      <c r="F104" s="849">
        <v>1</v>
      </c>
      <c r="G104" s="849">
        <v>133</v>
      </c>
      <c r="H104" s="849">
        <v>1</v>
      </c>
      <c r="I104" s="849">
        <v>133</v>
      </c>
      <c r="J104" s="849">
        <v>1</v>
      </c>
      <c r="K104" s="849">
        <v>133</v>
      </c>
      <c r="L104" s="849">
        <v>1</v>
      </c>
      <c r="M104" s="849">
        <v>133</v>
      </c>
      <c r="N104" s="849">
        <v>1</v>
      </c>
      <c r="O104" s="849">
        <v>134</v>
      </c>
      <c r="P104" s="837">
        <v>1.0075187969924813</v>
      </c>
      <c r="Q104" s="850">
        <v>134</v>
      </c>
    </row>
    <row r="105" spans="1:17" ht="14.4" customHeight="1" x14ac:dyDescent="0.3">
      <c r="A105" s="831" t="s">
        <v>6675</v>
      </c>
      <c r="B105" s="832" t="s">
        <v>6676</v>
      </c>
      <c r="C105" s="832" t="s">
        <v>4932</v>
      </c>
      <c r="D105" s="832" t="s">
        <v>6741</v>
      </c>
      <c r="E105" s="832" t="s">
        <v>6742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179</v>
      </c>
      <c r="P105" s="837"/>
      <c r="Q105" s="850">
        <v>179</v>
      </c>
    </row>
    <row r="106" spans="1:17" ht="14.4" customHeight="1" x14ac:dyDescent="0.3">
      <c r="A106" s="831" t="s">
        <v>6675</v>
      </c>
      <c r="B106" s="832" t="s">
        <v>6676</v>
      </c>
      <c r="C106" s="832" t="s">
        <v>4932</v>
      </c>
      <c r="D106" s="832" t="s">
        <v>6743</v>
      </c>
      <c r="E106" s="832" t="s">
        <v>6744</v>
      </c>
      <c r="F106" s="849">
        <v>1</v>
      </c>
      <c r="G106" s="849">
        <v>941</v>
      </c>
      <c r="H106" s="849">
        <v>1</v>
      </c>
      <c r="I106" s="849">
        <v>941</v>
      </c>
      <c r="J106" s="849">
        <v>1</v>
      </c>
      <c r="K106" s="849">
        <v>941</v>
      </c>
      <c r="L106" s="849">
        <v>1</v>
      </c>
      <c r="M106" s="849">
        <v>941</v>
      </c>
      <c r="N106" s="849">
        <v>1</v>
      </c>
      <c r="O106" s="849">
        <v>942</v>
      </c>
      <c r="P106" s="837">
        <v>1.0010626992561105</v>
      </c>
      <c r="Q106" s="850">
        <v>942</v>
      </c>
    </row>
    <row r="107" spans="1:17" ht="14.4" customHeight="1" x14ac:dyDescent="0.3">
      <c r="A107" s="831" t="s">
        <v>6675</v>
      </c>
      <c r="B107" s="832" t="s">
        <v>6676</v>
      </c>
      <c r="C107" s="832" t="s">
        <v>4932</v>
      </c>
      <c r="D107" s="832" t="s">
        <v>6745</v>
      </c>
      <c r="E107" s="832" t="s">
        <v>6746</v>
      </c>
      <c r="F107" s="849">
        <v>2</v>
      </c>
      <c r="G107" s="849">
        <v>178</v>
      </c>
      <c r="H107" s="849">
        <v>1</v>
      </c>
      <c r="I107" s="849">
        <v>89</v>
      </c>
      <c r="J107" s="849">
        <v>2</v>
      </c>
      <c r="K107" s="849">
        <v>178</v>
      </c>
      <c r="L107" s="849">
        <v>1</v>
      </c>
      <c r="M107" s="849">
        <v>89</v>
      </c>
      <c r="N107" s="849">
        <v>3</v>
      </c>
      <c r="O107" s="849">
        <v>267</v>
      </c>
      <c r="P107" s="837">
        <v>1.5</v>
      </c>
      <c r="Q107" s="850">
        <v>89</v>
      </c>
    </row>
    <row r="108" spans="1:17" ht="14.4" customHeight="1" x14ac:dyDescent="0.3">
      <c r="A108" s="831" t="s">
        <v>6675</v>
      </c>
      <c r="B108" s="832" t="s">
        <v>6676</v>
      </c>
      <c r="C108" s="832" t="s">
        <v>4932</v>
      </c>
      <c r="D108" s="832" t="s">
        <v>6747</v>
      </c>
      <c r="E108" s="832" t="s">
        <v>6748</v>
      </c>
      <c r="F108" s="849">
        <v>1689</v>
      </c>
      <c r="G108" s="849">
        <v>50670</v>
      </c>
      <c r="H108" s="849">
        <v>0.94042316258351888</v>
      </c>
      <c r="I108" s="849">
        <v>30</v>
      </c>
      <c r="J108" s="849">
        <v>1796</v>
      </c>
      <c r="K108" s="849">
        <v>53880</v>
      </c>
      <c r="L108" s="849">
        <v>1</v>
      </c>
      <c r="M108" s="849">
        <v>30</v>
      </c>
      <c r="N108" s="849">
        <v>1803</v>
      </c>
      <c r="O108" s="849">
        <v>54090</v>
      </c>
      <c r="P108" s="837">
        <v>1.0038975501113585</v>
      </c>
      <c r="Q108" s="850">
        <v>30</v>
      </c>
    </row>
    <row r="109" spans="1:17" ht="14.4" customHeight="1" x14ac:dyDescent="0.3">
      <c r="A109" s="831" t="s">
        <v>6675</v>
      </c>
      <c r="B109" s="832" t="s">
        <v>6676</v>
      </c>
      <c r="C109" s="832" t="s">
        <v>4932</v>
      </c>
      <c r="D109" s="832" t="s">
        <v>6749</v>
      </c>
      <c r="E109" s="832" t="s">
        <v>6750</v>
      </c>
      <c r="F109" s="849">
        <v>8</v>
      </c>
      <c r="G109" s="849">
        <v>400</v>
      </c>
      <c r="H109" s="849">
        <v>2</v>
      </c>
      <c r="I109" s="849">
        <v>50</v>
      </c>
      <c r="J109" s="849">
        <v>4</v>
      </c>
      <c r="K109" s="849">
        <v>200</v>
      </c>
      <c r="L109" s="849">
        <v>1</v>
      </c>
      <c r="M109" s="849">
        <v>50</v>
      </c>
      <c r="N109" s="849">
        <v>1</v>
      </c>
      <c r="O109" s="849">
        <v>50</v>
      </c>
      <c r="P109" s="837">
        <v>0.25</v>
      </c>
      <c r="Q109" s="850">
        <v>50</v>
      </c>
    </row>
    <row r="110" spans="1:17" ht="14.4" customHeight="1" x14ac:dyDescent="0.3">
      <c r="A110" s="831" t="s">
        <v>6675</v>
      </c>
      <c r="B110" s="832" t="s">
        <v>6676</v>
      </c>
      <c r="C110" s="832" t="s">
        <v>4932</v>
      </c>
      <c r="D110" s="832" t="s">
        <v>6751</v>
      </c>
      <c r="E110" s="832" t="s">
        <v>6752</v>
      </c>
      <c r="F110" s="849">
        <v>57</v>
      </c>
      <c r="G110" s="849">
        <v>684</v>
      </c>
      <c r="H110" s="849">
        <v>1.2391304347826086</v>
      </c>
      <c r="I110" s="849">
        <v>12</v>
      </c>
      <c r="J110" s="849">
        <v>46</v>
      </c>
      <c r="K110" s="849">
        <v>552</v>
      </c>
      <c r="L110" s="849">
        <v>1</v>
      </c>
      <c r="M110" s="849">
        <v>12</v>
      </c>
      <c r="N110" s="849">
        <v>38</v>
      </c>
      <c r="O110" s="849">
        <v>494</v>
      </c>
      <c r="P110" s="837">
        <v>0.89492753623188404</v>
      </c>
      <c r="Q110" s="850">
        <v>13</v>
      </c>
    </row>
    <row r="111" spans="1:17" ht="14.4" customHeight="1" x14ac:dyDescent="0.3">
      <c r="A111" s="831" t="s">
        <v>6675</v>
      </c>
      <c r="B111" s="832" t="s">
        <v>6676</v>
      </c>
      <c r="C111" s="832" t="s">
        <v>4932</v>
      </c>
      <c r="D111" s="832" t="s">
        <v>6753</v>
      </c>
      <c r="E111" s="832" t="s">
        <v>6754</v>
      </c>
      <c r="F111" s="849">
        <v>2</v>
      </c>
      <c r="G111" s="849">
        <v>366</v>
      </c>
      <c r="H111" s="849">
        <v>0.66666666666666663</v>
      </c>
      <c r="I111" s="849">
        <v>183</v>
      </c>
      <c r="J111" s="849">
        <v>3</v>
      </c>
      <c r="K111" s="849">
        <v>549</v>
      </c>
      <c r="L111" s="849">
        <v>1</v>
      </c>
      <c r="M111" s="849">
        <v>183</v>
      </c>
      <c r="N111" s="849">
        <v>1</v>
      </c>
      <c r="O111" s="849">
        <v>184</v>
      </c>
      <c r="P111" s="837">
        <v>0.33515482695810567</v>
      </c>
      <c r="Q111" s="850">
        <v>184</v>
      </c>
    </row>
    <row r="112" spans="1:17" ht="14.4" customHeight="1" x14ac:dyDescent="0.3">
      <c r="A112" s="831" t="s">
        <v>6675</v>
      </c>
      <c r="B112" s="832" t="s">
        <v>6676</v>
      </c>
      <c r="C112" s="832" t="s">
        <v>4932</v>
      </c>
      <c r="D112" s="832" t="s">
        <v>6755</v>
      </c>
      <c r="E112" s="832" t="s">
        <v>6756</v>
      </c>
      <c r="F112" s="849">
        <v>31</v>
      </c>
      <c r="G112" s="849">
        <v>2263</v>
      </c>
      <c r="H112" s="849">
        <v>3.4444444444444446</v>
      </c>
      <c r="I112" s="849">
        <v>73</v>
      </c>
      <c r="J112" s="849">
        <v>9</v>
      </c>
      <c r="K112" s="849">
        <v>657</v>
      </c>
      <c r="L112" s="849">
        <v>1</v>
      </c>
      <c r="M112" s="849">
        <v>73</v>
      </c>
      <c r="N112" s="849">
        <v>13</v>
      </c>
      <c r="O112" s="849">
        <v>949</v>
      </c>
      <c r="P112" s="837">
        <v>1.4444444444444444</v>
      </c>
      <c r="Q112" s="850">
        <v>73</v>
      </c>
    </row>
    <row r="113" spans="1:17" ht="14.4" customHeight="1" x14ac:dyDescent="0.3">
      <c r="A113" s="831" t="s">
        <v>6675</v>
      </c>
      <c r="B113" s="832" t="s">
        <v>6676</v>
      </c>
      <c r="C113" s="832" t="s">
        <v>4932</v>
      </c>
      <c r="D113" s="832" t="s">
        <v>6757</v>
      </c>
      <c r="E113" s="832" t="s">
        <v>6758</v>
      </c>
      <c r="F113" s="849"/>
      <c r="G113" s="849"/>
      <c r="H113" s="849"/>
      <c r="I113" s="849"/>
      <c r="J113" s="849">
        <v>1</v>
      </c>
      <c r="K113" s="849">
        <v>184</v>
      </c>
      <c r="L113" s="849">
        <v>1</v>
      </c>
      <c r="M113" s="849">
        <v>184</v>
      </c>
      <c r="N113" s="849">
        <v>1</v>
      </c>
      <c r="O113" s="849">
        <v>185</v>
      </c>
      <c r="P113" s="837">
        <v>1.0054347826086956</v>
      </c>
      <c r="Q113" s="850">
        <v>185</v>
      </c>
    </row>
    <row r="114" spans="1:17" ht="14.4" customHeight="1" x14ac:dyDescent="0.3">
      <c r="A114" s="831" t="s">
        <v>6675</v>
      </c>
      <c r="B114" s="832" t="s">
        <v>6676</v>
      </c>
      <c r="C114" s="832" t="s">
        <v>4932</v>
      </c>
      <c r="D114" s="832" t="s">
        <v>6759</v>
      </c>
      <c r="E114" s="832" t="s">
        <v>6760</v>
      </c>
      <c r="F114" s="849">
        <v>2176</v>
      </c>
      <c r="G114" s="849">
        <v>324224</v>
      </c>
      <c r="H114" s="849">
        <v>1.0356972870061876</v>
      </c>
      <c r="I114" s="849">
        <v>149</v>
      </c>
      <c r="J114" s="849">
        <v>2101</v>
      </c>
      <c r="K114" s="849">
        <v>313049</v>
      </c>
      <c r="L114" s="849">
        <v>1</v>
      </c>
      <c r="M114" s="849">
        <v>149</v>
      </c>
      <c r="N114" s="849">
        <v>2168</v>
      </c>
      <c r="O114" s="849">
        <v>325200</v>
      </c>
      <c r="P114" s="837">
        <v>1.0388150097907995</v>
      </c>
      <c r="Q114" s="850">
        <v>150</v>
      </c>
    </row>
    <row r="115" spans="1:17" ht="14.4" customHeight="1" x14ac:dyDescent="0.3">
      <c r="A115" s="831" t="s">
        <v>6675</v>
      </c>
      <c r="B115" s="832" t="s">
        <v>6676</v>
      </c>
      <c r="C115" s="832" t="s">
        <v>4932</v>
      </c>
      <c r="D115" s="832" t="s">
        <v>6761</v>
      </c>
      <c r="E115" s="832" t="s">
        <v>6762</v>
      </c>
      <c r="F115" s="849">
        <v>1768</v>
      </c>
      <c r="G115" s="849">
        <v>53040</v>
      </c>
      <c r="H115" s="849">
        <v>0.95412844036697253</v>
      </c>
      <c r="I115" s="849">
        <v>30</v>
      </c>
      <c r="J115" s="849">
        <v>1853</v>
      </c>
      <c r="K115" s="849">
        <v>55590</v>
      </c>
      <c r="L115" s="849">
        <v>1</v>
      </c>
      <c r="M115" s="849">
        <v>30</v>
      </c>
      <c r="N115" s="849">
        <v>1852</v>
      </c>
      <c r="O115" s="849">
        <v>55560</v>
      </c>
      <c r="P115" s="837">
        <v>0.99946033459255257</v>
      </c>
      <c r="Q115" s="850">
        <v>30</v>
      </c>
    </row>
    <row r="116" spans="1:17" ht="14.4" customHeight="1" x14ac:dyDescent="0.3">
      <c r="A116" s="831" t="s">
        <v>6675</v>
      </c>
      <c r="B116" s="832" t="s">
        <v>6676</v>
      </c>
      <c r="C116" s="832" t="s">
        <v>4932</v>
      </c>
      <c r="D116" s="832" t="s">
        <v>6763</v>
      </c>
      <c r="E116" s="832" t="s">
        <v>6764</v>
      </c>
      <c r="F116" s="849">
        <v>605</v>
      </c>
      <c r="G116" s="849">
        <v>18755</v>
      </c>
      <c r="H116" s="849">
        <v>0.952755905511811</v>
      </c>
      <c r="I116" s="849">
        <v>31</v>
      </c>
      <c r="J116" s="849">
        <v>635</v>
      </c>
      <c r="K116" s="849">
        <v>19685</v>
      </c>
      <c r="L116" s="849">
        <v>1</v>
      </c>
      <c r="M116" s="849">
        <v>31</v>
      </c>
      <c r="N116" s="849">
        <v>514</v>
      </c>
      <c r="O116" s="849">
        <v>15934</v>
      </c>
      <c r="P116" s="837">
        <v>0.80944881889763776</v>
      </c>
      <c r="Q116" s="850">
        <v>31</v>
      </c>
    </row>
    <row r="117" spans="1:17" ht="14.4" customHeight="1" x14ac:dyDescent="0.3">
      <c r="A117" s="831" t="s">
        <v>6675</v>
      </c>
      <c r="B117" s="832" t="s">
        <v>6676</v>
      </c>
      <c r="C117" s="832" t="s">
        <v>4932</v>
      </c>
      <c r="D117" s="832" t="s">
        <v>6765</v>
      </c>
      <c r="E117" s="832" t="s">
        <v>6766</v>
      </c>
      <c r="F117" s="849">
        <v>629</v>
      </c>
      <c r="G117" s="849">
        <v>16983</v>
      </c>
      <c r="H117" s="849">
        <v>0.96472392638036808</v>
      </c>
      <c r="I117" s="849">
        <v>27</v>
      </c>
      <c r="J117" s="849">
        <v>652</v>
      </c>
      <c r="K117" s="849">
        <v>17604</v>
      </c>
      <c r="L117" s="849">
        <v>1</v>
      </c>
      <c r="M117" s="849">
        <v>27</v>
      </c>
      <c r="N117" s="849">
        <v>538</v>
      </c>
      <c r="O117" s="849">
        <v>15064</v>
      </c>
      <c r="P117" s="837">
        <v>0.85571461031583729</v>
      </c>
      <c r="Q117" s="850">
        <v>28</v>
      </c>
    </row>
    <row r="118" spans="1:17" ht="14.4" customHeight="1" x14ac:dyDescent="0.3">
      <c r="A118" s="831" t="s">
        <v>6675</v>
      </c>
      <c r="B118" s="832" t="s">
        <v>6676</v>
      </c>
      <c r="C118" s="832" t="s">
        <v>4932</v>
      </c>
      <c r="D118" s="832" t="s">
        <v>6767</v>
      </c>
      <c r="E118" s="832" t="s">
        <v>6768</v>
      </c>
      <c r="F118" s="849">
        <v>1</v>
      </c>
      <c r="G118" s="849">
        <v>256</v>
      </c>
      <c r="H118" s="849">
        <v>0.33333333333333331</v>
      </c>
      <c r="I118" s="849">
        <v>256</v>
      </c>
      <c r="J118" s="849">
        <v>3</v>
      </c>
      <c r="K118" s="849">
        <v>768</v>
      </c>
      <c r="L118" s="849">
        <v>1</v>
      </c>
      <c r="M118" s="849">
        <v>256</v>
      </c>
      <c r="N118" s="849">
        <v>1</v>
      </c>
      <c r="O118" s="849">
        <v>257</v>
      </c>
      <c r="P118" s="837">
        <v>0.33463541666666669</v>
      </c>
      <c r="Q118" s="850">
        <v>257</v>
      </c>
    </row>
    <row r="119" spans="1:17" ht="14.4" customHeight="1" x14ac:dyDescent="0.3">
      <c r="A119" s="831" t="s">
        <v>6675</v>
      </c>
      <c r="B119" s="832" t="s">
        <v>6676</v>
      </c>
      <c r="C119" s="832" t="s">
        <v>4932</v>
      </c>
      <c r="D119" s="832" t="s">
        <v>6769</v>
      </c>
      <c r="E119" s="832" t="s">
        <v>6770</v>
      </c>
      <c r="F119" s="849"/>
      <c r="G119" s="849"/>
      <c r="H119" s="849"/>
      <c r="I119" s="849"/>
      <c r="J119" s="849"/>
      <c r="K119" s="849"/>
      <c r="L119" s="849"/>
      <c r="M119" s="849"/>
      <c r="N119" s="849">
        <v>1</v>
      </c>
      <c r="O119" s="849">
        <v>163</v>
      </c>
      <c r="P119" s="837"/>
      <c r="Q119" s="850">
        <v>163</v>
      </c>
    </row>
    <row r="120" spans="1:17" ht="14.4" customHeight="1" x14ac:dyDescent="0.3">
      <c r="A120" s="831" t="s">
        <v>6675</v>
      </c>
      <c r="B120" s="832" t="s">
        <v>6676</v>
      </c>
      <c r="C120" s="832" t="s">
        <v>4932</v>
      </c>
      <c r="D120" s="832" t="s">
        <v>6771</v>
      </c>
      <c r="E120" s="832" t="s">
        <v>6772</v>
      </c>
      <c r="F120" s="849">
        <v>14</v>
      </c>
      <c r="G120" s="849">
        <v>308</v>
      </c>
      <c r="H120" s="849">
        <v>1.2727272727272727</v>
      </c>
      <c r="I120" s="849">
        <v>22</v>
      </c>
      <c r="J120" s="849">
        <v>11</v>
      </c>
      <c r="K120" s="849">
        <v>242</v>
      </c>
      <c r="L120" s="849">
        <v>1</v>
      </c>
      <c r="M120" s="849">
        <v>22</v>
      </c>
      <c r="N120" s="849">
        <v>17</v>
      </c>
      <c r="O120" s="849">
        <v>391</v>
      </c>
      <c r="P120" s="837">
        <v>1.615702479338843</v>
      </c>
      <c r="Q120" s="850">
        <v>23</v>
      </c>
    </row>
    <row r="121" spans="1:17" ht="14.4" customHeight="1" x14ac:dyDescent="0.3">
      <c r="A121" s="831" t="s">
        <v>6675</v>
      </c>
      <c r="B121" s="832" t="s">
        <v>6676</v>
      </c>
      <c r="C121" s="832" t="s">
        <v>4932</v>
      </c>
      <c r="D121" s="832" t="s">
        <v>6773</v>
      </c>
      <c r="E121" s="832" t="s">
        <v>6774</v>
      </c>
      <c r="F121" s="849">
        <v>848</v>
      </c>
      <c r="G121" s="849">
        <v>21200</v>
      </c>
      <c r="H121" s="849">
        <v>0.99065420560747663</v>
      </c>
      <c r="I121" s="849">
        <v>25</v>
      </c>
      <c r="J121" s="849">
        <v>856</v>
      </c>
      <c r="K121" s="849">
        <v>21400</v>
      </c>
      <c r="L121" s="849">
        <v>1</v>
      </c>
      <c r="M121" s="849">
        <v>25</v>
      </c>
      <c r="N121" s="849">
        <v>804</v>
      </c>
      <c r="O121" s="849">
        <v>20904</v>
      </c>
      <c r="P121" s="837">
        <v>0.97682242990654211</v>
      </c>
      <c r="Q121" s="850">
        <v>26</v>
      </c>
    </row>
    <row r="122" spans="1:17" ht="14.4" customHeight="1" x14ac:dyDescent="0.3">
      <c r="A122" s="831" t="s">
        <v>6675</v>
      </c>
      <c r="B122" s="832" t="s">
        <v>6676</v>
      </c>
      <c r="C122" s="832" t="s">
        <v>4932</v>
      </c>
      <c r="D122" s="832" t="s">
        <v>6775</v>
      </c>
      <c r="E122" s="832" t="s">
        <v>6776</v>
      </c>
      <c r="F122" s="849">
        <v>14</v>
      </c>
      <c r="G122" s="849">
        <v>462</v>
      </c>
      <c r="H122" s="849">
        <v>1</v>
      </c>
      <c r="I122" s="849">
        <v>33</v>
      </c>
      <c r="J122" s="849">
        <v>14</v>
      </c>
      <c r="K122" s="849">
        <v>462</v>
      </c>
      <c r="L122" s="849">
        <v>1</v>
      </c>
      <c r="M122" s="849">
        <v>33</v>
      </c>
      <c r="N122" s="849">
        <v>21</v>
      </c>
      <c r="O122" s="849">
        <v>693</v>
      </c>
      <c r="P122" s="837">
        <v>1.5</v>
      </c>
      <c r="Q122" s="850">
        <v>33</v>
      </c>
    </row>
    <row r="123" spans="1:17" ht="14.4" customHeight="1" x14ac:dyDescent="0.3">
      <c r="A123" s="831" t="s">
        <v>6675</v>
      </c>
      <c r="B123" s="832" t="s">
        <v>6676</v>
      </c>
      <c r="C123" s="832" t="s">
        <v>4932</v>
      </c>
      <c r="D123" s="832" t="s">
        <v>6777</v>
      </c>
      <c r="E123" s="832" t="s">
        <v>6778</v>
      </c>
      <c r="F123" s="849"/>
      <c r="G123" s="849"/>
      <c r="H123" s="849"/>
      <c r="I123" s="849"/>
      <c r="J123" s="849">
        <v>2</v>
      </c>
      <c r="K123" s="849">
        <v>60</v>
      </c>
      <c r="L123" s="849">
        <v>1</v>
      </c>
      <c r="M123" s="849">
        <v>30</v>
      </c>
      <c r="N123" s="849"/>
      <c r="O123" s="849"/>
      <c r="P123" s="837"/>
      <c r="Q123" s="850"/>
    </row>
    <row r="124" spans="1:17" ht="14.4" customHeight="1" x14ac:dyDescent="0.3">
      <c r="A124" s="831" t="s">
        <v>6675</v>
      </c>
      <c r="B124" s="832" t="s">
        <v>6676</v>
      </c>
      <c r="C124" s="832" t="s">
        <v>4932</v>
      </c>
      <c r="D124" s="832" t="s">
        <v>6779</v>
      </c>
      <c r="E124" s="832" t="s">
        <v>6780</v>
      </c>
      <c r="F124" s="849">
        <v>1</v>
      </c>
      <c r="G124" s="849">
        <v>205</v>
      </c>
      <c r="H124" s="849"/>
      <c r="I124" s="849">
        <v>205</v>
      </c>
      <c r="J124" s="849"/>
      <c r="K124" s="849"/>
      <c r="L124" s="849"/>
      <c r="M124" s="849"/>
      <c r="N124" s="849">
        <v>1</v>
      </c>
      <c r="O124" s="849">
        <v>204</v>
      </c>
      <c r="P124" s="837"/>
      <c r="Q124" s="850">
        <v>204</v>
      </c>
    </row>
    <row r="125" spans="1:17" ht="14.4" customHeight="1" x14ac:dyDescent="0.3">
      <c r="A125" s="831" t="s">
        <v>6675</v>
      </c>
      <c r="B125" s="832" t="s">
        <v>6676</v>
      </c>
      <c r="C125" s="832" t="s">
        <v>4932</v>
      </c>
      <c r="D125" s="832" t="s">
        <v>6781</v>
      </c>
      <c r="E125" s="832" t="s">
        <v>6782</v>
      </c>
      <c r="F125" s="849">
        <v>25</v>
      </c>
      <c r="G125" s="849">
        <v>650</v>
      </c>
      <c r="H125" s="849">
        <v>0.83333333333333337</v>
      </c>
      <c r="I125" s="849">
        <v>26</v>
      </c>
      <c r="J125" s="849">
        <v>30</v>
      </c>
      <c r="K125" s="849">
        <v>780</v>
      </c>
      <c r="L125" s="849">
        <v>1</v>
      </c>
      <c r="M125" s="849">
        <v>26</v>
      </c>
      <c r="N125" s="849">
        <v>25</v>
      </c>
      <c r="O125" s="849">
        <v>650</v>
      </c>
      <c r="P125" s="837">
        <v>0.83333333333333337</v>
      </c>
      <c r="Q125" s="850">
        <v>26</v>
      </c>
    </row>
    <row r="126" spans="1:17" ht="14.4" customHeight="1" x14ac:dyDescent="0.3">
      <c r="A126" s="831" t="s">
        <v>6675</v>
      </c>
      <c r="B126" s="832" t="s">
        <v>6676</v>
      </c>
      <c r="C126" s="832" t="s">
        <v>4932</v>
      </c>
      <c r="D126" s="832" t="s">
        <v>6783</v>
      </c>
      <c r="E126" s="832" t="s">
        <v>6784</v>
      </c>
      <c r="F126" s="849">
        <v>314</v>
      </c>
      <c r="G126" s="849">
        <v>26376</v>
      </c>
      <c r="H126" s="849">
        <v>0.94011976047904189</v>
      </c>
      <c r="I126" s="849">
        <v>84</v>
      </c>
      <c r="J126" s="849">
        <v>334</v>
      </c>
      <c r="K126" s="849">
        <v>28056</v>
      </c>
      <c r="L126" s="849">
        <v>1</v>
      </c>
      <c r="M126" s="849">
        <v>84</v>
      </c>
      <c r="N126" s="849">
        <v>374</v>
      </c>
      <c r="O126" s="849">
        <v>31416</v>
      </c>
      <c r="P126" s="837">
        <v>1.1197604790419162</v>
      </c>
      <c r="Q126" s="850">
        <v>84</v>
      </c>
    </row>
    <row r="127" spans="1:17" ht="14.4" customHeight="1" x14ac:dyDescent="0.3">
      <c r="A127" s="831" t="s">
        <v>6675</v>
      </c>
      <c r="B127" s="832" t="s">
        <v>6676</v>
      </c>
      <c r="C127" s="832" t="s">
        <v>4932</v>
      </c>
      <c r="D127" s="832" t="s">
        <v>6785</v>
      </c>
      <c r="E127" s="832" t="s">
        <v>6786</v>
      </c>
      <c r="F127" s="849">
        <v>6</v>
      </c>
      <c r="G127" s="849">
        <v>1056</v>
      </c>
      <c r="H127" s="849">
        <v>1.2</v>
      </c>
      <c r="I127" s="849">
        <v>176</v>
      </c>
      <c r="J127" s="849">
        <v>5</v>
      </c>
      <c r="K127" s="849">
        <v>880</v>
      </c>
      <c r="L127" s="849">
        <v>1</v>
      </c>
      <c r="M127" s="849">
        <v>176</v>
      </c>
      <c r="N127" s="849">
        <v>2</v>
      </c>
      <c r="O127" s="849">
        <v>354</v>
      </c>
      <c r="P127" s="837">
        <v>0.40227272727272728</v>
      </c>
      <c r="Q127" s="850">
        <v>177</v>
      </c>
    </row>
    <row r="128" spans="1:17" ht="14.4" customHeight="1" x14ac:dyDescent="0.3">
      <c r="A128" s="831" t="s">
        <v>6675</v>
      </c>
      <c r="B128" s="832" t="s">
        <v>6676</v>
      </c>
      <c r="C128" s="832" t="s">
        <v>4932</v>
      </c>
      <c r="D128" s="832" t="s">
        <v>6787</v>
      </c>
      <c r="E128" s="832" t="s">
        <v>6788</v>
      </c>
      <c r="F128" s="849">
        <v>2</v>
      </c>
      <c r="G128" s="849">
        <v>506</v>
      </c>
      <c r="H128" s="849"/>
      <c r="I128" s="849">
        <v>253</v>
      </c>
      <c r="J128" s="849"/>
      <c r="K128" s="849"/>
      <c r="L128" s="849"/>
      <c r="M128" s="849"/>
      <c r="N128" s="849">
        <v>1</v>
      </c>
      <c r="O128" s="849">
        <v>254</v>
      </c>
      <c r="P128" s="837"/>
      <c r="Q128" s="850">
        <v>254</v>
      </c>
    </row>
    <row r="129" spans="1:17" ht="14.4" customHeight="1" x14ac:dyDescent="0.3">
      <c r="A129" s="831" t="s">
        <v>6675</v>
      </c>
      <c r="B129" s="832" t="s">
        <v>6676</v>
      </c>
      <c r="C129" s="832" t="s">
        <v>4932</v>
      </c>
      <c r="D129" s="832" t="s">
        <v>6789</v>
      </c>
      <c r="E129" s="832" t="s">
        <v>6790</v>
      </c>
      <c r="F129" s="849">
        <v>114</v>
      </c>
      <c r="G129" s="849">
        <v>1710</v>
      </c>
      <c r="H129" s="849">
        <v>1.2</v>
      </c>
      <c r="I129" s="849">
        <v>15</v>
      </c>
      <c r="J129" s="849">
        <v>95</v>
      </c>
      <c r="K129" s="849">
        <v>1425</v>
      </c>
      <c r="L129" s="849">
        <v>1</v>
      </c>
      <c r="M129" s="849">
        <v>15</v>
      </c>
      <c r="N129" s="849">
        <v>122</v>
      </c>
      <c r="O129" s="849">
        <v>1952</v>
      </c>
      <c r="P129" s="837">
        <v>1.3698245614035087</v>
      </c>
      <c r="Q129" s="850">
        <v>16</v>
      </c>
    </row>
    <row r="130" spans="1:17" ht="14.4" customHeight="1" x14ac:dyDescent="0.3">
      <c r="A130" s="831" t="s">
        <v>6675</v>
      </c>
      <c r="B130" s="832" t="s">
        <v>6676</v>
      </c>
      <c r="C130" s="832" t="s">
        <v>4932</v>
      </c>
      <c r="D130" s="832" t="s">
        <v>6791</v>
      </c>
      <c r="E130" s="832" t="s">
        <v>6792</v>
      </c>
      <c r="F130" s="849">
        <v>109</v>
      </c>
      <c r="G130" s="849">
        <v>2507</v>
      </c>
      <c r="H130" s="849">
        <v>1.6268656716417911</v>
      </c>
      <c r="I130" s="849">
        <v>23</v>
      </c>
      <c r="J130" s="849">
        <v>67</v>
      </c>
      <c r="K130" s="849">
        <v>1541</v>
      </c>
      <c r="L130" s="849">
        <v>1</v>
      </c>
      <c r="M130" s="849">
        <v>23</v>
      </c>
      <c r="N130" s="849">
        <v>83</v>
      </c>
      <c r="O130" s="849">
        <v>1909</v>
      </c>
      <c r="P130" s="837">
        <v>1.2388059701492538</v>
      </c>
      <c r="Q130" s="850">
        <v>23</v>
      </c>
    </row>
    <row r="131" spans="1:17" ht="14.4" customHeight="1" x14ac:dyDescent="0.3">
      <c r="A131" s="831" t="s">
        <v>6675</v>
      </c>
      <c r="B131" s="832" t="s">
        <v>6676</v>
      </c>
      <c r="C131" s="832" t="s">
        <v>4932</v>
      </c>
      <c r="D131" s="832" t="s">
        <v>6793</v>
      </c>
      <c r="E131" s="832" t="s">
        <v>6794</v>
      </c>
      <c r="F131" s="849">
        <v>2</v>
      </c>
      <c r="G131" s="849">
        <v>504</v>
      </c>
      <c r="H131" s="849"/>
      <c r="I131" s="849">
        <v>252</v>
      </c>
      <c r="J131" s="849"/>
      <c r="K131" s="849"/>
      <c r="L131" s="849"/>
      <c r="M131" s="849"/>
      <c r="N131" s="849">
        <v>1</v>
      </c>
      <c r="O131" s="849">
        <v>253</v>
      </c>
      <c r="P131" s="837"/>
      <c r="Q131" s="850">
        <v>253</v>
      </c>
    </row>
    <row r="132" spans="1:17" ht="14.4" customHeight="1" x14ac:dyDescent="0.3">
      <c r="A132" s="831" t="s">
        <v>6675</v>
      </c>
      <c r="B132" s="832" t="s">
        <v>6676</v>
      </c>
      <c r="C132" s="832" t="s">
        <v>4932</v>
      </c>
      <c r="D132" s="832" t="s">
        <v>6795</v>
      </c>
      <c r="E132" s="832" t="s">
        <v>6796</v>
      </c>
      <c r="F132" s="849">
        <v>404</v>
      </c>
      <c r="G132" s="849">
        <v>14948</v>
      </c>
      <c r="H132" s="849">
        <v>0.9975308641975309</v>
      </c>
      <c r="I132" s="849">
        <v>37</v>
      </c>
      <c r="J132" s="849">
        <v>405</v>
      </c>
      <c r="K132" s="849">
        <v>14985</v>
      </c>
      <c r="L132" s="849">
        <v>1</v>
      </c>
      <c r="M132" s="849">
        <v>37</v>
      </c>
      <c r="N132" s="849">
        <v>463</v>
      </c>
      <c r="O132" s="849">
        <v>17131</v>
      </c>
      <c r="P132" s="837">
        <v>1.1432098765432099</v>
      </c>
      <c r="Q132" s="850">
        <v>37</v>
      </c>
    </row>
    <row r="133" spans="1:17" ht="14.4" customHeight="1" x14ac:dyDescent="0.3">
      <c r="A133" s="831" t="s">
        <v>6675</v>
      </c>
      <c r="B133" s="832" t="s">
        <v>6676</v>
      </c>
      <c r="C133" s="832" t="s">
        <v>4932</v>
      </c>
      <c r="D133" s="832" t="s">
        <v>6797</v>
      </c>
      <c r="E133" s="832" t="s">
        <v>6798</v>
      </c>
      <c r="F133" s="849">
        <v>302</v>
      </c>
      <c r="G133" s="849">
        <v>6946</v>
      </c>
      <c r="H133" s="849">
        <v>1.0596491228070175</v>
      </c>
      <c r="I133" s="849">
        <v>23</v>
      </c>
      <c r="J133" s="849">
        <v>285</v>
      </c>
      <c r="K133" s="849">
        <v>6555</v>
      </c>
      <c r="L133" s="849">
        <v>1</v>
      </c>
      <c r="M133" s="849">
        <v>23</v>
      </c>
      <c r="N133" s="849">
        <v>315</v>
      </c>
      <c r="O133" s="849">
        <v>7245</v>
      </c>
      <c r="P133" s="837">
        <v>1.1052631578947369</v>
      </c>
      <c r="Q133" s="850">
        <v>23</v>
      </c>
    </row>
    <row r="134" spans="1:17" ht="14.4" customHeight="1" x14ac:dyDescent="0.3">
      <c r="A134" s="831" t="s">
        <v>6675</v>
      </c>
      <c r="B134" s="832" t="s">
        <v>6676</v>
      </c>
      <c r="C134" s="832" t="s">
        <v>4932</v>
      </c>
      <c r="D134" s="832" t="s">
        <v>6799</v>
      </c>
      <c r="E134" s="832" t="s">
        <v>6800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402</v>
      </c>
      <c r="P134" s="837"/>
      <c r="Q134" s="850">
        <v>402</v>
      </c>
    </row>
    <row r="135" spans="1:17" ht="14.4" customHeight="1" x14ac:dyDescent="0.3">
      <c r="A135" s="831" t="s">
        <v>6675</v>
      </c>
      <c r="B135" s="832" t="s">
        <v>6676</v>
      </c>
      <c r="C135" s="832" t="s">
        <v>4932</v>
      </c>
      <c r="D135" s="832" t="s">
        <v>6801</v>
      </c>
      <c r="E135" s="832" t="s">
        <v>6802</v>
      </c>
      <c r="F135" s="849"/>
      <c r="G135" s="849"/>
      <c r="H135" s="849"/>
      <c r="I135" s="849"/>
      <c r="J135" s="849">
        <v>1</v>
      </c>
      <c r="K135" s="849">
        <v>171</v>
      </c>
      <c r="L135" s="849">
        <v>1</v>
      </c>
      <c r="M135" s="849">
        <v>171</v>
      </c>
      <c r="N135" s="849">
        <v>1</v>
      </c>
      <c r="O135" s="849">
        <v>171</v>
      </c>
      <c r="P135" s="837">
        <v>1</v>
      </c>
      <c r="Q135" s="850">
        <v>171</v>
      </c>
    </row>
    <row r="136" spans="1:17" ht="14.4" customHeight="1" x14ac:dyDescent="0.3">
      <c r="A136" s="831" t="s">
        <v>6675</v>
      </c>
      <c r="B136" s="832" t="s">
        <v>6676</v>
      </c>
      <c r="C136" s="832" t="s">
        <v>4932</v>
      </c>
      <c r="D136" s="832" t="s">
        <v>6803</v>
      </c>
      <c r="E136" s="832" t="s">
        <v>6804</v>
      </c>
      <c r="F136" s="849">
        <v>8</v>
      </c>
      <c r="G136" s="849">
        <v>2648</v>
      </c>
      <c r="H136" s="849">
        <v>0.53333333333333333</v>
      </c>
      <c r="I136" s="849">
        <v>331</v>
      </c>
      <c r="J136" s="849">
        <v>15</v>
      </c>
      <c r="K136" s="849">
        <v>4965</v>
      </c>
      <c r="L136" s="849">
        <v>1</v>
      </c>
      <c r="M136" s="849">
        <v>331</v>
      </c>
      <c r="N136" s="849">
        <v>9</v>
      </c>
      <c r="O136" s="849">
        <v>2979</v>
      </c>
      <c r="P136" s="837">
        <v>0.6</v>
      </c>
      <c r="Q136" s="850">
        <v>331</v>
      </c>
    </row>
    <row r="137" spans="1:17" ht="14.4" customHeight="1" x14ac:dyDescent="0.3">
      <c r="A137" s="831" t="s">
        <v>6675</v>
      </c>
      <c r="B137" s="832" t="s">
        <v>6676</v>
      </c>
      <c r="C137" s="832" t="s">
        <v>4932</v>
      </c>
      <c r="D137" s="832" t="s">
        <v>6805</v>
      </c>
      <c r="E137" s="832" t="s">
        <v>6806</v>
      </c>
      <c r="F137" s="849">
        <v>36</v>
      </c>
      <c r="G137" s="849">
        <v>1044</v>
      </c>
      <c r="H137" s="849">
        <v>0.75</v>
      </c>
      <c r="I137" s="849">
        <v>29</v>
      </c>
      <c r="J137" s="849">
        <v>48</v>
      </c>
      <c r="K137" s="849">
        <v>1392</v>
      </c>
      <c r="L137" s="849">
        <v>1</v>
      </c>
      <c r="M137" s="849">
        <v>29</v>
      </c>
      <c r="N137" s="849">
        <v>41</v>
      </c>
      <c r="O137" s="849">
        <v>1189</v>
      </c>
      <c r="P137" s="837">
        <v>0.85416666666666663</v>
      </c>
      <c r="Q137" s="850">
        <v>29</v>
      </c>
    </row>
    <row r="138" spans="1:17" ht="14.4" customHeight="1" x14ac:dyDescent="0.3">
      <c r="A138" s="831" t="s">
        <v>6675</v>
      </c>
      <c r="B138" s="832" t="s">
        <v>6676</v>
      </c>
      <c r="C138" s="832" t="s">
        <v>4932</v>
      </c>
      <c r="D138" s="832" t="s">
        <v>6807</v>
      </c>
      <c r="E138" s="832" t="s">
        <v>6808</v>
      </c>
      <c r="F138" s="849">
        <v>40</v>
      </c>
      <c r="G138" s="849">
        <v>7120</v>
      </c>
      <c r="H138" s="849">
        <v>0.93023255813953487</v>
      </c>
      <c r="I138" s="849">
        <v>178</v>
      </c>
      <c r="J138" s="849">
        <v>43</v>
      </c>
      <c r="K138" s="849">
        <v>7654</v>
      </c>
      <c r="L138" s="849">
        <v>1</v>
      </c>
      <c r="M138" s="849">
        <v>178</v>
      </c>
      <c r="N138" s="849">
        <v>57</v>
      </c>
      <c r="O138" s="849">
        <v>10203</v>
      </c>
      <c r="P138" s="837">
        <v>1.333028481839561</v>
      </c>
      <c r="Q138" s="850">
        <v>179</v>
      </c>
    </row>
    <row r="139" spans="1:17" ht="14.4" customHeight="1" x14ac:dyDescent="0.3">
      <c r="A139" s="831" t="s">
        <v>6675</v>
      </c>
      <c r="B139" s="832" t="s">
        <v>6676</v>
      </c>
      <c r="C139" s="832" t="s">
        <v>4932</v>
      </c>
      <c r="D139" s="832" t="s">
        <v>6809</v>
      </c>
      <c r="E139" s="832" t="s">
        <v>6810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200</v>
      </c>
      <c r="P139" s="837"/>
      <c r="Q139" s="850">
        <v>200</v>
      </c>
    </row>
    <row r="140" spans="1:17" ht="14.4" customHeight="1" x14ac:dyDescent="0.3">
      <c r="A140" s="831" t="s">
        <v>6675</v>
      </c>
      <c r="B140" s="832" t="s">
        <v>6676</v>
      </c>
      <c r="C140" s="832" t="s">
        <v>4932</v>
      </c>
      <c r="D140" s="832" t="s">
        <v>6811</v>
      </c>
      <c r="E140" s="832" t="s">
        <v>6812</v>
      </c>
      <c r="F140" s="849">
        <v>3</v>
      </c>
      <c r="G140" s="849">
        <v>45</v>
      </c>
      <c r="H140" s="849">
        <v>0.75</v>
      </c>
      <c r="I140" s="849">
        <v>15</v>
      </c>
      <c r="J140" s="849">
        <v>4</v>
      </c>
      <c r="K140" s="849">
        <v>60</v>
      </c>
      <c r="L140" s="849">
        <v>1</v>
      </c>
      <c r="M140" s="849">
        <v>15</v>
      </c>
      <c r="N140" s="849"/>
      <c r="O140" s="849"/>
      <c r="P140" s="837"/>
      <c r="Q140" s="850"/>
    </row>
    <row r="141" spans="1:17" ht="14.4" customHeight="1" x14ac:dyDescent="0.3">
      <c r="A141" s="831" t="s">
        <v>6675</v>
      </c>
      <c r="B141" s="832" t="s">
        <v>6676</v>
      </c>
      <c r="C141" s="832" t="s">
        <v>4932</v>
      </c>
      <c r="D141" s="832" t="s">
        <v>6813</v>
      </c>
      <c r="E141" s="832" t="s">
        <v>6814</v>
      </c>
      <c r="F141" s="849">
        <v>56</v>
      </c>
      <c r="G141" s="849">
        <v>1064</v>
      </c>
      <c r="H141" s="849">
        <v>1.1428571428571428</v>
      </c>
      <c r="I141" s="849">
        <v>19</v>
      </c>
      <c r="J141" s="849">
        <v>49</v>
      </c>
      <c r="K141" s="849">
        <v>931</v>
      </c>
      <c r="L141" s="849">
        <v>1</v>
      </c>
      <c r="M141" s="849">
        <v>19</v>
      </c>
      <c r="N141" s="849">
        <v>45</v>
      </c>
      <c r="O141" s="849">
        <v>900</v>
      </c>
      <c r="P141" s="837">
        <v>0.96670247046186897</v>
      </c>
      <c r="Q141" s="850">
        <v>20</v>
      </c>
    </row>
    <row r="142" spans="1:17" ht="14.4" customHeight="1" x14ac:dyDescent="0.3">
      <c r="A142" s="831" t="s">
        <v>6675</v>
      </c>
      <c r="B142" s="832" t="s">
        <v>6676</v>
      </c>
      <c r="C142" s="832" t="s">
        <v>4932</v>
      </c>
      <c r="D142" s="832" t="s">
        <v>6815</v>
      </c>
      <c r="E142" s="832" t="s">
        <v>6816</v>
      </c>
      <c r="F142" s="849">
        <v>159</v>
      </c>
      <c r="G142" s="849">
        <v>3180</v>
      </c>
      <c r="H142" s="849">
        <v>1.0392156862745099</v>
      </c>
      <c r="I142" s="849">
        <v>20</v>
      </c>
      <c r="J142" s="849">
        <v>153</v>
      </c>
      <c r="K142" s="849">
        <v>3060</v>
      </c>
      <c r="L142" s="849">
        <v>1</v>
      </c>
      <c r="M142" s="849">
        <v>20</v>
      </c>
      <c r="N142" s="849">
        <v>142</v>
      </c>
      <c r="O142" s="849">
        <v>2840</v>
      </c>
      <c r="P142" s="837">
        <v>0.92810457516339873</v>
      </c>
      <c r="Q142" s="850">
        <v>20</v>
      </c>
    </row>
    <row r="143" spans="1:17" ht="14.4" customHeight="1" x14ac:dyDescent="0.3">
      <c r="A143" s="831" t="s">
        <v>6675</v>
      </c>
      <c r="B143" s="832" t="s">
        <v>6676</v>
      </c>
      <c r="C143" s="832" t="s">
        <v>4932</v>
      </c>
      <c r="D143" s="832" t="s">
        <v>6817</v>
      </c>
      <c r="E143" s="832" t="s">
        <v>6818</v>
      </c>
      <c r="F143" s="849">
        <v>3</v>
      </c>
      <c r="G143" s="849">
        <v>558</v>
      </c>
      <c r="H143" s="849">
        <v>3</v>
      </c>
      <c r="I143" s="849">
        <v>186</v>
      </c>
      <c r="J143" s="849">
        <v>1</v>
      </c>
      <c r="K143" s="849">
        <v>186</v>
      </c>
      <c r="L143" s="849">
        <v>1</v>
      </c>
      <c r="M143" s="849">
        <v>186</v>
      </c>
      <c r="N143" s="849">
        <v>1</v>
      </c>
      <c r="O143" s="849">
        <v>187</v>
      </c>
      <c r="P143" s="837">
        <v>1.0053763440860215</v>
      </c>
      <c r="Q143" s="850">
        <v>187</v>
      </c>
    </row>
    <row r="144" spans="1:17" ht="14.4" customHeight="1" x14ac:dyDescent="0.3">
      <c r="A144" s="831" t="s">
        <v>6675</v>
      </c>
      <c r="B144" s="832" t="s">
        <v>6676</v>
      </c>
      <c r="C144" s="832" t="s">
        <v>4932</v>
      </c>
      <c r="D144" s="832" t="s">
        <v>6819</v>
      </c>
      <c r="E144" s="832" t="s">
        <v>6820</v>
      </c>
      <c r="F144" s="849">
        <v>9</v>
      </c>
      <c r="G144" s="849">
        <v>1692</v>
      </c>
      <c r="H144" s="849">
        <v>0.63945578231292521</v>
      </c>
      <c r="I144" s="849">
        <v>188</v>
      </c>
      <c r="J144" s="849">
        <v>14</v>
      </c>
      <c r="K144" s="849">
        <v>2646</v>
      </c>
      <c r="L144" s="849">
        <v>1</v>
      </c>
      <c r="M144" s="849">
        <v>189</v>
      </c>
      <c r="N144" s="849">
        <v>7</v>
      </c>
      <c r="O144" s="849">
        <v>1330</v>
      </c>
      <c r="P144" s="837">
        <v>0.50264550264550267</v>
      </c>
      <c r="Q144" s="850">
        <v>190</v>
      </c>
    </row>
    <row r="145" spans="1:17" ht="14.4" customHeight="1" x14ac:dyDescent="0.3">
      <c r="A145" s="831" t="s">
        <v>6675</v>
      </c>
      <c r="B145" s="832" t="s">
        <v>6676</v>
      </c>
      <c r="C145" s="832" t="s">
        <v>4932</v>
      </c>
      <c r="D145" s="832" t="s">
        <v>6821</v>
      </c>
      <c r="E145" s="832" t="s">
        <v>6822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269</v>
      </c>
      <c r="P145" s="837"/>
      <c r="Q145" s="850">
        <v>269</v>
      </c>
    </row>
    <row r="146" spans="1:17" ht="14.4" customHeight="1" x14ac:dyDescent="0.3">
      <c r="A146" s="831" t="s">
        <v>6675</v>
      </c>
      <c r="B146" s="832" t="s">
        <v>6676</v>
      </c>
      <c r="C146" s="832" t="s">
        <v>4932</v>
      </c>
      <c r="D146" s="832" t="s">
        <v>6823</v>
      </c>
      <c r="E146" s="832" t="s">
        <v>6824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163</v>
      </c>
      <c r="P146" s="837"/>
      <c r="Q146" s="850">
        <v>163</v>
      </c>
    </row>
    <row r="147" spans="1:17" ht="14.4" customHeight="1" x14ac:dyDescent="0.3">
      <c r="A147" s="831" t="s">
        <v>6675</v>
      </c>
      <c r="B147" s="832" t="s">
        <v>6676</v>
      </c>
      <c r="C147" s="832" t="s">
        <v>4932</v>
      </c>
      <c r="D147" s="832" t="s">
        <v>6825</v>
      </c>
      <c r="E147" s="832" t="s">
        <v>6826</v>
      </c>
      <c r="F147" s="849"/>
      <c r="G147" s="849"/>
      <c r="H147" s="849"/>
      <c r="I147" s="849"/>
      <c r="J147" s="849">
        <v>1</v>
      </c>
      <c r="K147" s="849">
        <v>174</v>
      </c>
      <c r="L147" s="849">
        <v>1</v>
      </c>
      <c r="M147" s="849">
        <v>174</v>
      </c>
      <c r="N147" s="849">
        <v>1</v>
      </c>
      <c r="O147" s="849">
        <v>174</v>
      </c>
      <c r="P147" s="837">
        <v>1</v>
      </c>
      <c r="Q147" s="850">
        <v>174</v>
      </c>
    </row>
    <row r="148" spans="1:17" ht="14.4" customHeight="1" x14ac:dyDescent="0.3">
      <c r="A148" s="831" t="s">
        <v>6675</v>
      </c>
      <c r="B148" s="832" t="s">
        <v>6676</v>
      </c>
      <c r="C148" s="832" t="s">
        <v>4932</v>
      </c>
      <c r="D148" s="832" t="s">
        <v>6827</v>
      </c>
      <c r="E148" s="832" t="s">
        <v>6828</v>
      </c>
      <c r="F148" s="849">
        <v>213</v>
      </c>
      <c r="G148" s="849">
        <v>17892</v>
      </c>
      <c r="H148" s="849">
        <v>0.84189723320158105</v>
      </c>
      <c r="I148" s="849">
        <v>84</v>
      </c>
      <c r="J148" s="849">
        <v>253</v>
      </c>
      <c r="K148" s="849">
        <v>21252</v>
      </c>
      <c r="L148" s="849">
        <v>1</v>
      </c>
      <c r="M148" s="849">
        <v>84</v>
      </c>
      <c r="N148" s="849">
        <v>322</v>
      </c>
      <c r="O148" s="849">
        <v>27048</v>
      </c>
      <c r="P148" s="837">
        <v>1.2727272727272727</v>
      </c>
      <c r="Q148" s="850">
        <v>84</v>
      </c>
    </row>
    <row r="149" spans="1:17" ht="14.4" customHeight="1" x14ac:dyDescent="0.3">
      <c r="A149" s="831" t="s">
        <v>6675</v>
      </c>
      <c r="B149" s="832" t="s">
        <v>6676</v>
      </c>
      <c r="C149" s="832" t="s">
        <v>4932</v>
      </c>
      <c r="D149" s="832" t="s">
        <v>6829</v>
      </c>
      <c r="E149" s="832" t="s">
        <v>6830</v>
      </c>
      <c r="F149" s="849">
        <v>1</v>
      </c>
      <c r="G149" s="849">
        <v>78</v>
      </c>
      <c r="H149" s="849"/>
      <c r="I149" s="849">
        <v>78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6675</v>
      </c>
      <c r="B150" s="832" t="s">
        <v>6676</v>
      </c>
      <c r="C150" s="832" t="s">
        <v>4932</v>
      </c>
      <c r="D150" s="832" t="s">
        <v>6831</v>
      </c>
      <c r="E150" s="832" t="s">
        <v>6832</v>
      </c>
      <c r="F150" s="849">
        <v>5</v>
      </c>
      <c r="G150" s="849">
        <v>1505</v>
      </c>
      <c r="H150" s="849">
        <v>1.6666666666666667</v>
      </c>
      <c r="I150" s="849">
        <v>301</v>
      </c>
      <c r="J150" s="849">
        <v>3</v>
      </c>
      <c r="K150" s="849">
        <v>903</v>
      </c>
      <c r="L150" s="849">
        <v>1</v>
      </c>
      <c r="M150" s="849">
        <v>301</v>
      </c>
      <c r="N150" s="849">
        <v>12</v>
      </c>
      <c r="O150" s="849">
        <v>3624</v>
      </c>
      <c r="P150" s="837">
        <v>4.0132890365448501</v>
      </c>
      <c r="Q150" s="850">
        <v>302</v>
      </c>
    </row>
    <row r="151" spans="1:17" ht="14.4" customHeight="1" x14ac:dyDescent="0.3">
      <c r="A151" s="831" t="s">
        <v>6675</v>
      </c>
      <c r="B151" s="832" t="s">
        <v>6676</v>
      </c>
      <c r="C151" s="832" t="s">
        <v>4932</v>
      </c>
      <c r="D151" s="832" t="s">
        <v>6833</v>
      </c>
      <c r="E151" s="832" t="s">
        <v>6834</v>
      </c>
      <c r="F151" s="849">
        <v>1</v>
      </c>
      <c r="G151" s="849">
        <v>21</v>
      </c>
      <c r="H151" s="849">
        <v>1</v>
      </c>
      <c r="I151" s="849">
        <v>21</v>
      </c>
      <c r="J151" s="849">
        <v>1</v>
      </c>
      <c r="K151" s="849">
        <v>21</v>
      </c>
      <c r="L151" s="849">
        <v>1</v>
      </c>
      <c r="M151" s="849">
        <v>21</v>
      </c>
      <c r="N151" s="849"/>
      <c r="O151" s="849"/>
      <c r="P151" s="837"/>
      <c r="Q151" s="850"/>
    </row>
    <row r="152" spans="1:17" ht="14.4" customHeight="1" x14ac:dyDescent="0.3">
      <c r="A152" s="831" t="s">
        <v>6675</v>
      </c>
      <c r="B152" s="832" t="s">
        <v>6676</v>
      </c>
      <c r="C152" s="832" t="s">
        <v>4932</v>
      </c>
      <c r="D152" s="832" t="s">
        <v>6835</v>
      </c>
      <c r="E152" s="832" t="s">
        <v>6836</v>
      </c>
      <c r="F152" s="849">
        <v>108</v>
      </c>
      <c r="G152" s="849">
        <v>2376</v>
      </c>
      <c r="H152" s="849">
        <v>1.3170731707317074</v>
      </c>
      <c r="I152" s="849">
        <v>22</v>
      </c>
      <c r="J152" s="849">
        <v>82</v>
      </c>
      <c r="K152" s="849">
        <v>1804</v>
      </c>
      <c r="L152" s="849">
        <v>1</v>
      </c>
      <c r="M152" s="849">
        <v>22</v>
      </c>
      <c r="N152" s="849">
        <v>84</v>
      </c>
      <c r="O152" s="849">
        <v>1848</v>
      </c>
      <c r="P152" s="837">
        <v>1.024390243902439</v>
      </c>
      <c r="Q152" s="850">
        <v>22</v>
      </c>
    </row>
    <row r="153" spans="1:17" ht="14.4" customHeight="1" x14ac:dyDescent="0.3">
      <c r="A153" s="831" t="s">
        <v>6675</v>
      </c>
      <c r="B153" s="832" t="s">
        <v>6676</v>
      </c>
      <c r="C153" s="832" t="s">
        <v>4932</v>
      </c>
      <c r="D153" s="832" t="s">
        <v>6837</v>
      </c>
      <c r="E153" s="832" t="s">
        <v>6838</v>
      </c>
      <c r="F153" s="849"/>
      <c r="G153" s="849"/>
      <c r="H153" s="849"/>
      <c r="I153" s="849"/>
      <c r="J153" s="849">
        <v>1</v>
      </c>
      <c r="K153" s="849">
        <v>569</v>
      </c>
      <c r="L153" s="849">
        <v>1</v>
      </c>
      <c r="M153" s="849">
        <v>569</v>
      </c>
      <c r="N153" s="849"/>
      <c r="O153" s="849"/>
      <c r="P153" s="837"/>
      <c r="Q153" s="850"/>
    </row>
    <row r="154" spans="1:17" ht="14.4" customHeight="1" x14ac:dyDescent="0.3">
      <c r="A154" s="831" t="s">
        <v>6675</v>
      </c>
      <c r="B154" s="832" t="s">
        <v>6676</v>
      </c>
      <c r="C154" s="832" t="s">
        <v>4932</v>
      </c>
      <c r="D154" s="832" t="s">
        <v>6839</v>
      </c>
      <c r="E154" s="832" t="s">
        <v>6840</v>
      </c>
      <c r="F154" s="849">
        <v>32</v>
      </c>
      <c r="G154" s="849">
        <v>15840</v>
      </c>
      <c r="H154" s="849">
        <v>1.0666666666666667</v>
      </c>
      <c r="I154" s="849">
        <v>495</v>
      </c>
      <c r="J154" s="849">
        <v>30</v>
      </c>
      <c r="K154" s="849">
        <v>14850</v>
      </c>
      <c r="L154" s="849">
        <v>1</v>
      </c>
      <c r="M154" s="849">
        <v>495</v>
      </c>
      <c r="N154" s="849">
        <v>22</v>
      </c>
      <c r="O154" s="849">
        <v>10890</v>
      </c>
      <c r="P154" s="837">
        <v>0.73333333333333328</v>
      </c>
      <c r="Q154" s="850">
        <v>495</v>
      </c>
    </row>
    <row r="155" spans="1:17" ht="14.4" customHeight="1" x14ac:dyDescent="0.3">
      <c r="A155" s="831" t="s">
        <v>6675</v>
      </c>
      <c r="B155" s="832" t="s">
        <v>6676</v>
      </c>
      <c r="C155" s="832" t="s">
        <v>4932</v>
      </c>
      <c r="D155" s="832" t="s">
        <v>6841</v>
      </c>
      <c r="E155" s="832" t="s">
        <v>6842</v>
      </c>
      <c r="F155" s="849"/>
      <c r="G155" s="849"/>
      <c r="H155" s="849"/>
      <c r="I155" s="849"/>
      <c r="J155" s="849">
        <v>1</v>
      </c>
      <c r="K155" s="849">
        <v>192</v>
      </c>
      <c r="L155" s="849">
        <v>1</v>
      </c>
      <c r="M155" s="849">
        <v>192</v>
      </c>
      <c r="N155" s="849">
        <v>1</v>
      </c>
      <c r="O155" s="849">
        <v>192</v>
      </c>
      <c r="P155" s="837">
        <v>1</v>
      </c>
      <c r="Q155" s="850">
        <v>192</v>
      </c>
    </row>
    <row r="156" spans="1:17" ht="14.4" customHeight="1" x14ac:dyDescent="0.3">
      <c r="A156" s="831" t="s">
        <v>6675</v>
      </c>
      <c r="B156" s="832" t="s">
        <v>6676</v>
      </c>
      <c r="C156" s="832" t="s">
        <v>4932</v>
      </c>
      <c r="D156" s="832" t="s">
        <v>6843</v>
      </c>
      <c r="E156" s="832" t="s">
        <v>6844</v>
      </c>
      <c r="F156" s="849">
        <v>11</v>
      </c>
      <c r="G156" s="849">
        <v>2255</v>
      </c>
      <c r="H156" s="849">
        <v>2.75</v>
      </c>
      <c r="I156" s="849">
        <v>205</v>
      </c>
      <c r="J156" s="849">
        <v>4</v>
      </c>
      <c r="K156" s="849">
        <v>820</v>
      </c>
      <c r="L156" s="849">
        <v>1</v>
      </c>
      <c r="M156" s="849">
        <v>205</v>
      </c>
      <c r="N156" s="849"/>
      <c r="O156" s="849"/>
      <c r="P156" s="837"/>
      <c r="Q156" s="850"/>
    </row>
    <row r="157" spans="1:17" ht="14.4" customHeight="1" x14ac:dyDescent="0.3">
      <c r="A157" s="831" t="s">
        <v>6675</v>
      </c>
      <c r="B157" s="832" t="s">
        <v>6676</v>
      </c>
      <c r="C157" s="832" t="s">
        <v>4932</v>
      </c>
      <c r="D157" s="832" t="s">
        <v>6845</v>
      </c>
      <c r="E157" s="832" t="s">
        <v>6846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267</v>
      </c>
      <c r="P157" s="837"/>
      <c r="Q157" s="850">
        <v>267</v>
      </c>
    </row>
    <row r="158" spans="1:17" ht="14.4" customHeight="1" x14ac:dyDescent="0.3">
      <c r="A158" s="831" t="s">
        <v>6675</v>
      </c>
      <c r="B158" s="832" t="s">
        <v>6676</v>
      </c>
      <c r="C158" s="832" t="s">
        <v>4932</v>
      </c>
      <c r="D158" s="832" t="s">
        <v>6847</v>
      </c>
      <c r="E158" s="832" t="s">
        <v>6848</v>
      </c>
      <c r="F158" s="849">
        <v>1</v>
      </c>
      <c r="G158" s="849">
        <v>127</v>
      </c>
      <c r="H158" s="849">
        <v>1</v>
      </c>
      <c r="I158" s="849">
        <v>127</v>
      </c>
      <c r="J158" s="849">
        <v>1</v>
      </c>
      <c r="K158" s="849">
        <v>127</v>
      </c>
      <c r="L158" s="849">
        <v>1</v>
      </c>
      <c r="M158" s="849">
        <v>127</v>
      </c>
      <c r="N158" s="849"/>
      <c r="O158" s="849"/>
      <c r="P158" s="837"/>
      <c r="Q158" s="850"/>
    </row>
    <row r="159" spans="1:17" ht="14.4" customHeight="1" x14ac:dyDescent="0.3">
      <c r="A159" s="831" t="s">
        <v>6675</v>
      </c>
      <c r="B159" s="832" t="s">
        <v>6676</v>
      </c>
      <c r="C159" s="832" t="s">
        <v>4932</v>
      </c>
      <c r="D159" s="832" t="s">
        <v>6849</v>
      </c>
      <c r="E159" s="832" t="s">
        <v>6850</v>
      </c>
      <c r="F159" s="849">
        <v>4</v>
      </c>
      <c r="G159" s="849">
        <v>92</v>
      </c>
      <c r="H159" s="849">
        <v>0.5714285714285714</v>
      </c>
      <c r="I159" s="849">
        <v>23</v>
      </c>
      <c r="J159" s="849">
        <v>7</v>
      </c>
      <c r="K159" s="849">
        <v>161</v>
      </c>
      <c r="L159" s="849">
        <v>1</v>
      </c>
      <c r="M159" s="849">
        <v>23</v>
      </c>
      <c r="N159" s="849">
        <v>7</v>
      </c>
      <c r="O159" s="849">
        <v>161</v>
      </c>
      <c r="P159" s="837">
        <v>1</v>
      </c>
      <c r="Q159" s="850">
        <v>23</v>
      </c>
    </row>
    <row r="160" spans="1:17" ht="14.4" customHeight="1" x14ac:dyDescent="0.3">
      <c r="A160" s="831" t="s">
        <v>6675</v>
      </c>
      <c r="B160" s="832" t="s">
        <v>6676</v>
      </c>
      <c r="C160" s="832" t="s">
        <v>4932</v>
      </c>
      <c r="D160" s="832" t="s">
        <v>6851</v>
      </c>
      <c r="E160" s="832" t="s">
        <v>6852</v>
      </c>
      <c r="F160" s="849">
        <v>3</v>
      </c>
      <c r="G160" s="849">
        <v>51</v>
      </c>
      <c r="H160" s="849">
        <v>1.5</v>
      </c>
      <c r="I160" s="849">
        <v>17</v>
      </c>
      <c r="J160" s="849">
        <v>2</v>
      </c>
      <c r="K160" s="849">
        <v>34</v>
      </c>
      <c r="L160" s="849">
        <v>1</v>
      </c>
      <c r="M160" s="849">
        <v>17</v>
      </c>
      <c r="N160" s="849"/>
      <c r="O160" s="849"/>
      <c r="P160" s="837"/>
      <c r="Q160" s="850"/>
    </row>
    <row r="161" spans="1:17" ht="14.4" customHeight="1" x14ac:dyDescent="0.3">
      <c r="A161" s="831" t="s">
        <v>6675</v>
      </c>
      <c r="B161" s="832" t="s">
        <v>6676</v>
      </c>
      <c r="C161" s="832" t="s">
        <v>4932</v>
      </c>
      <c r="D161" s="832" t="s">
        <v>6853</v>
      </c>
      <c r="E161" s="832" t="s">
        <v>6854</v>
      </c>
      <c r="F161" s="849"/>
      <c r="G161" s="849"/>
      <c r="H161" s="849"/>
      <c r="I161" s="849"/>
      <c r="J161" s="849">
        <v>1</v>
      </c>
      <c r="K161" s="849">
        <v>133</v>
      </c>
      <c r="L161" s="849">
        <v>1</v>
      </c>
      <c r="M161" s="849">
        <v>133</v>
      </c>
      <c r="N161" s="849"/>
      <c r="O161" s="849"/>
      <c r="P161" s="837"/>
      <c r="Q161" s="850"/>
    </row>
    <row r="162" spans="1:17" ht="14.4" customHeight="1" x14ac:dyDescent="0.3">
      <c r="A162" s="831" t="s">
        <v>6675</v>
      </c>
      <c r="B162" s="832" t="s">
        <v>6676</v>
      </c>
      <c r="C162" s="832" t="s">
        <v>4932</v>
      </c>
      <c r="D162" s="832" t="s">
        <v>6855</v>
      </c>
      <c r="E162" s="832" t="s">
        <v>6856</v>
      </c>
      <c r="F162" s="849">
        <v>4</v>
      </c>
      <c r="G162" s="849">
        <v>2604</v>
      </c>
      <c r="H162" s="849">
        <v>4</v>
      </c>
      <c r="I162" s="849">
        <v>651</v>
      </c>
      <c r="J162" s="849">
        <v>1</v>
      </c>
      <c r="K162" s="849">
        <v>651</v>
      </c>
      <c r="L162" s="849">
        <v>1</v>
      </c>
      <c r="M162" s="849">
        <v>651</v>
      </c>
      <c r="N162" s="849"/>
      <c r="O162" s="849"/>
      <c r="P162" s="837"/>
      <c r="Q162" s="850"/>
    </row>
    <row r="163" spans="1:17" ht="14.4" customHeight="1" x14ac:dyDescent="0.3">
      <c r="A163" s="831" t="s">
        <v>6675</v>
      </c>
      <c r="B163" s="832" t="s">
        <v>6676</v>
      </c>
      <c r="C163" s="832" t="s">
        <v>4932</v>
      </c>
      <c r="D163" s="832" t="s">
        <v>6857</v>
      </c>
      <c r="E163" s="832" t="s">
        <v>6858</v>
      </c>
      <c r="F163" s="849">
        <v>12</v>
      </c>
      <c r="G163" s="849">
        <v>3528</v>
      </c>
      <c r="H163" s="849">
        <v>0.85423728813559319</v>
      </c>
      <c r="I163" s="849">
        <v>294</v>
      </c>
      <c r="J163" s="849">
        <v>14</v>
      </c>
      <c r="K163" s="849">
        <v>4130</v>
      </c>
      <c r="L163" s="849">
        <v>1</v>
      </c>
      <c r="M163" s="849">
        <v>295</v>
      </c>
      <c r="N163" s="849">
        <v>9</v>
      </c>
      <c r="O163" s="849">
        <v>2664</v>
      </c>
      <c r="P163" s="837">
        <v>0.64503631961259078</v>
      </c>
      <c r="Q163" s="850">
        <v>296</v>
      </c>
    </row>
    <row r="164" spans="1:17" ht="14.4" customHeight="1" x14ac:dyDescent="0.3">
      <c r="A164" s="831" t="s">
        <v>6675</v>
      </c>
      <c r="B164" s="832" t="s">
        <v>6676</v>
      </c>
      <c r="C164" s="832" t="s">
        <v>4932</v>
      </c>
      <c r="D164" s="832" t="s">
        <v>6859</v>
      </c>
      <c r="E164" s="832" t="s">
        <v>6860</v>
      </c>
      <c r="F164" s="849">
        <v>4</v>
      </c>
      <c r="G164" s="849">
        <v>180</v>
      </c>
      <c r="H164" s="849">
        <v>0.66666666666666663</v>
      </c>
      <c r="I164" s="849">
        <v>45</v>
      </c>
      <c r="J164" s="849">
        <v>6</v>
      </c>
      <c r="K164" s="849">
        <v>270</v>
      </c>
      <c r="L164" s="849">
        <v>1</v>
      </c>
      <c r="M164" s="849">
        <v>45</v>
      </c>
      <c r="N164" s="849">
        <v>4</v>
      </c>
      <c r="O164" s="849">
        <v>180</v>
      </c>
      <c r="P164" s="837">
        <v>0.66666666666666663</v>
      </c>
      <c r="Q164" s="850">
        <v>45</v>
      </c>
    </row>
    <row r="165" spans="1:17" ht="14.4" customHeight="1" x14ac:dyDescent="0.3">
      <c r="A165" s="831" t="s">
        <v>6675</v>
      </c>
      <c r="B165" s="832" t="s">
        <v>6676</v>
      </c>
      <c r="C165" s="832" t="s">
        <v>4932</v>
      </c>
      <c r="D165" s="832" t="s">
        <v>6861</v>
      </c>
      <c r="E165" s="832" t="s">
        <v>6862</v>
      </c>
      <c r="F165" s="849">
        <v>28</v>
      </c>
      <c r="G165" s="849">
        <v>1288</v>
      </c>
      <c r="H165" s="849">
        <v>4.666666666666667</v>
      </c>
      <c r="I165" s="849">
        <v>46</v>
      </c>
      <c r="J165" s="849">
        <v>6</v>
      </c>
      <c r="K165" s="849">
        <v>276</v>
      </c>
      <c r="L165" s="849">
        <v>1</v>
      </c>
      <c r="M165" s="849">
        <v>46</v>
      </c>
      <c r="N165" s="849">
        <v>8</v>
      </c>
      <c r="O165" s="849">
        <v>368</v>
      </c>
      <c r="P165" s="837">
        <v>1.3333333333333333</v>
      </c>
      <c r="Q165" s="850">
        <v>46</v>
      </c>
    </row>
    <row r="166" spans="1:17" ht="14.4" customHeight="1" x14ac:dyDescent="0.3">
      <c r="A166" s="831" t="s">
        <v>6675</v>
      </c>
      <c r="B166" s="832" t="s">
        <v>6676</v>
      </c>
      <c r="C166" s="832" t="s">
        <v>4932</v>
      </c>
      <c r="D166" s="832" t="s">
        <v>6863</v>
      </c>
      <c r="E166" s="832" t="s">
        <v>6864</v>
      </c>
      <c r="F166" s="849">
        <v>2</v>
      </c>
      <c r="G166" s="849">
        <v>1056</v>
      </c>
      <c r="H166" s="849">
        <v>1</v>
      </c>
      <c r="I166" s="849">
        <v>528</v>
      </c>
      <c r="J166" s="849">
        <v>2</v>
      </c>
      <c r="K166" s="849">
        <v>1056</v>
      </c>
      <c r="L166" s="849">
        <v>1</v>
      </c>
      <c r="M166" s="849">
        <v>528</v>
      </c>
      <c r="N166" s="849">
        <v>7</v>
      </c>
      <c r="O166" s="849">
        <v>3703</v>
      </c>
      <c r="P166" s="837">
        <v>3.5066287878787881</v>
      </c>
      <c r="Q166" s="850">
        <v>529</v>
      </c>
    </row>
    <row r="167" spans="1:17" ht="14.4" customHeight="1" x14ac:dyDescent="0.3">
      <c r="A167" s="831" t="s">
        <v>6675</v>
      </c>
      <c r="B167" s="832" t="s">
        <v>6676</v>
      </c>
      <c r="C167" s="832" t="s">
        <v>4932</v>
      </c>
      <c r="D167" s="832" t="s">
        <v>6865</v>
      </c>
      <c r="E167" s="832" t="s">
        <v>6866</v>
      </c>
      <c r="F167" s="849">
        <v>1</v>
      </c>
      <c r="G167" s="849">
        <v>26</v>
      </c>
      <c r="H167" s="849"/>
      <c r="I167" s="849">
        <v>26</v>
      </c>
      <c r="J167" s="849"/>
      <c r="K167" s="849"/>
      <c r="L167" s="849"/>
      <c r="M167" s="849"/>
      <c r="N167" s="849">
        <v>1</v>
      </c>
      <c r="O167" s="849">
        <v>26</v>
      </c>
      <c r="P167" s="837"/>
      <c r="Q167" s="850">
        <v>26</v>
      </c>
    </row>
    <row r="168" spans="1:17" ht="14.4" customHeight="1" x14ac:dyDescent="0.3">
      <c r="A168" s="831" t="s">
        <v>6675</v>
      </c>
      <c r="B168" s="832" t="s">
        <v>6676</v>
      </c>
      <c r="C168" s="832" t="s">
        <v>4932</v>
      </c>
      <c r="D168" s="832" t="s">
        <v>6867</v>
      </c>
      <c r="E168" s="832" t="s">
        <v>6868</v>
      </c>
      <c r="F168" s="849">
        <v>2</v>
      </c>
      <c r="G168" s="849">
        <v>1056</v>
      </c>
      <c r="H168" s="849"/>
      <c r="I168" s="849">
        <v>528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6675</v>
      </c>
      <c r="B169" s="832" t="s">
        <v>6676</v>
      </c>
      <c r="C169" s="832" t="s">
        <v>4932</v>
      </c>
      <c r="D169" s="832" t="s">
        <v>6869</v>
      </c>
      <c r="E169" s="832" t="s">
        <v>6870</v>
      </c>
      <c r="F169" s="849">
        <v>4</v>
      </c>
      <c r="G169" s="849">
        <v>760</v>
      </c>
      <c r="H169" s="849">
        <v>4</v>
      </c>
      <c r="I169" s="849">
        <v>190</v>
      </c>
      <c r="J169" s="849">
        <v>1</v>
      </c>
      <c r="K169" s="849">
        <v>190</v>
      </c>
      <c r="L169" s="849">
        <v>1</v>
      </c>
      <c r="M169" s="849">
        <v>190</v>
      </c>
      <c r="N169" s="849">
        <v>2</v>
      </c>
      <c r="O169" s="849">
        <v>380</v>
      </c>
      <c r="P169" s="837">
        <v>2</v>
      </c>
      <c r="Q169" s="850">
        <v>190</v>
      </c>
    </row>
    <row r="170" spans="1:17" ht="14.4" customHeight="1" x14ac:dyDescent="0.3">
      <c r="A170" s="831" t="s">
        <v>6675</v>
      </c>
      <c r="B170" s="832" t="s">
        <v>6676</v>
      </c>
      <c r="C170" s="832" t="s">
        <v>4932</v>
      </c>
      <c r="D170" s="832" t="s">
        <v>6871</v>
      </c>
      <c r="E170" s="832" t="s">
        <v>6872</v>
      </c>
      <c r="F170" s="849">
        <v>16</v>
      </c>
      <c r="G170" s="849">
        <v>2128</v>
      </c>
      <c r="H170" s="849">
        <v>0.88888888888888884</v>
      </c>
      <c r="I170" s="849">
        <v>133</v>
      </c>
      <c r="J170" s="849">
        <v>18</v>
      </c>
      <c r="K170" s="849">
        <v>2394</v>
      </c>
      <c r="L170" s="849">
        <v>1</v>
      </c>
      <c r="M170" s="849">
        <v>133</v>
      </c>
      <c r="N170" s="849">
        <v>6</v>
      </c>
      <c r="O170" s="849">
        <v>798</v>
      </c>
      <c r="P170" s="837">
        <v>0.33333333333333331</v>
      </c>
      <c r="Q170" s="850">
        <v>133</v>
      </c>
    </row>
    <row r="171" spans="1:17" ht="14.4" customHeight="1" x14ac:dyDescent="0.3">
      <c r="A171" s="831" t="s">
        <v>6675</v>
      </c>
      <c r="B171" s="832" t="s">
        <v>6676</v>
      </c>
      <c r="C171" s="832" t="s">
        <v>4932</v>
      </c>
      <c r="D171" s="832" t="s">
        <v>6873</v>
      </c>
      <c r="E171" s="832" t="s">
        <v>6874</v>
      </c>
      <c r="F171" s="849">
        <v>515</v>
      </c>
      <c r="G171" s="849">
        <v>19055</v>
      </c>
      <c r="H171" s="849">
        <v>1.1027837259100643</v>
      </c>
      <c r="I171" s="849">
        <v>37</v>
      </c>
      <c r="J171" s="849">
        <v>467</v>
      </c>
      <c r="K171" s="849">
        <v>17279</v>
      </c>
      <c r="L171" s="849">
        <v>1</v>
      </c>
      <c r="M171" s="849">
        <v>37</v>
      </c>
      <c r="N171" s="849">
        <v>441</v>
      </c>
      <c r="O171" s="849">
        <v>16317</v>
      </c>
      <c r="P171" s="837">
        <v>0.94432548179871523</v>
      </c>
      <c r="Q171" s="850">
        <v>37</v>
      </c>
    </row>
    <row r="172" spans="1:17" ht="14.4" customHeight="1" x14ac:dyDescent="0.3">
      <c r="A172" s="831" t="s">
        <v>6675</v>
      </c>
      <c r="B172" s="832" t="s">
        <v>6676</v>
      </c>
      <c r="C172" s="832" t="s">
        <v>4932</v>
      </c>
      <c r="D172" s="832" t="s">
        <v>6875</v>
      </c>
      <c r="E172" s="832" t="s">
        <v>6876</v>
      </c>
      <c r="F172" s="849"/>
      <c r="G172" s="849"/>
      <c r="H172" s="849"/>
      <c r="I172" s="849"/>
      <c r="J172" s="849">
        <v>4</v>
      </c>
      <c r="K172" s="849">
        <v>928</v>
      </c>
      <c r="L172" s="849">
        <v>1</v>
      </c>
      <c r="M172" s="849">
        <v>232</v>
      </c>
      <c r="N172" s="849">
        <v>2</v>
      </c>
      <c r="O172" s="849">
        <v>466</v>
      </c>
      <c r="P172" s="837">
        <v>0.50215517241379315</v>
      </c>
      <c r="Q172" s="850">
        <v>233</v>
      </c>
    </row>
    <row r="173" spans="1:17" ht="14.4" customHeight="1" x14ac:dyDescent="0.3">
      <c r="A173" s="831" t="s">
        <v>6675</v>
      </c>
      <c r="B173" s="832" t="s">
        <v>6676</v>
      </c>
      <c r="C173" s="832" t="s">
        <v>4932</v>
      </c>
      <c r="D173" s="832" t="s">
        <v>6877</v>
      </c>
      <c r="E173" s="832" t="s">
        <v>6878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931</v>
      </c>
      <c r="P173" s="837"/>
      <c r="Q173" s="850">
        <v>931</v>
      </c>
    </row>
    <row r="174" spans="1:17" ht="14.4" customHeight="1" x14ac:dyDescent="0.3">
      <c r="A174" s="831" t="s">
        <v>6675</v>
      </c>
      <c r="B174" s="832" t="s">
        <v>6676</v>
      </c>
      <c r="C174" s="832" t="s">
        <v>4932</v>
      </c>
      <c r="D174" s="832" t="s">
        <v>6879</v>
      </c>
      <c r="E174" s="832" t="s">
        <v>6880</v>
      </c>
      <c r="F174" s="849">
        <v>32</v>
      </c>
      <c r="G174" s="849">
        <v>2976</v>
      </c>
      <c r="H174" s="849">
        <v>2.6666666666666665</v>
      </c>
      <c r="I174" s="849">
        <v>93</v>
      </c>
      <c r="J174" s="849">
        <v>12</v>
      </c>
      <c r="K174" s="849">
        <v>1116</v>
      </c>
      <c r="L174" s="849">
        <v>1</v>
      </c>
      <c r="M174" s="849">
        <v>93</v>
      </c>
      <c r="N174" s="849">
        <v>14</v>
      </c>
      <c r="O174" s="849">
        <v>1316</v>
      </c>
      <c r="P174" s="837">
        <v>1.1792114695340501</v>
      </c>
      <c r="Q174" s="850">
        <v>94</v>
      </c>
    </row>
    <row r="175" spans="1:17" ht="14.4" customHeight="1" x14ac:dyDescent="0.3">
      <c r="A175" s="831" t="s">
        <v>6675</v>
      </c>
      <c r="B175" s="832" t="s">
        <v>6676</v>
      </c>
      <c r="C175" s="832" t="s">
        <v>4932</v>
      </c>
      <c r="D175" s="832" t="s">
        <v>6881</v>
      </c>
      <c r="E175" s="832" t="s">
        <v>6882</v>
      </c>
      <c r="F175" s="849"/>
      <c r="G175" s="849"/>
      <c r="H175" s="849"/>
      <c r="I175" s="849"/>
      <c r="J175" s="849">
        <v>2</v>
      </c>
      <c r="K175" s="849">
        <v>792</v>
      </c>
      <c r="L175" s="849">
        <v>1</v>
      </c>
      <c r="M175" s="849">
        <v>396</v>
      </c>
      <c r="N175" s="849">
        <v>5</v>
      </c>
      <c r="O175" s="849">
        <v>1980</v>
      </c>
      <c r="P175" s="837">
        <v>2.5</v>
      </c>
      <c r="Q175" s="850">
        <v>396</v>
      </c>
    </row>
    <row r="176" spans="1:17" ht="14.4" customHeight="1" x14ac:dyDescent="0.3">
      <c r="A176" s="831" t="s">
        <v>6675</v>
      </c>
      <c r="B176" s="832" t="s">
        <v>6883</v>
      </c>
      <c r="C176" s="832" t="s">
        <v>4932</v>
      </c>
      <c r="D176" s="832" t="s">
        <v>6884</v>
      </c>
      <c r="E176" s="832" t="s">
        <v>6885</v>
      </c>
      <c r="F176" s="849">
        <v>1</v>
      </c>
      <c r="G176" s="849">
        <v>1038</v>
      </c>
      <c r="H176" s="849"/>
      <c r="I176" s="849">
        <v>1038</v>
      </c>
      <c r="J176" s="849"/>
      <c r="K176" s="849"/>
      <c r="L176" s="849"/>
      <c r="M176" s="849"/>
      <c r="N176" s="849">
        <v>1</v>
      </c>
      <c r="O176" s="849">
        <v>1039</v>
      </c>
      <c r="P176" s="837"/>
      <c r="Q176" s="850">
        <v>1039</v>
      </c>
    </row>
    <row r="177" spans="1:17" ht="14.4" customHeight="1" x14ac:dyDescent="0.3">
      <c r="A177" s="831" t="s">
        <v>6886</v>
      </c>
      <c r="B177" s="832" t="s">
        <v>6145</v>
      </c>
      <c r="C177" s="832" t="s">
        <v>4951</v>
      </c>
      <c r="D177" s="832" t="s">
        <v>6887</v>
      </c>
      <c r="E177" s="832" t="s">
        <v>6888</v>
      </c>
      <c r="F177" s="849">
        <v>0.67</v>
      </c>
      <c r="G177" s="849">
        <v>1814.38</v>
      </c>
      <c r="H177" s="849"/>
      <c r="I177" s="849">
        <v>2708.0298507462685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6886</v>
      </c>
      <c r="B178" s="832" t="s">
        <v>6145</v>
      </c>
      <c r="C178" s="832" t="s">
        <v>4951</v>
      </c>
      <c r="D178" s="832" t="s">
        <v>6889</v>
      </c>
      <c r="E178" s="832" t="s">
        <v>6890</v>
      </c>
      <c r="F178" s="849">
        <v>0.41</v>
      </c>
      <c r="G178" s="849">
        <v>2026.9700000000003</v>
      </c>
      <c r="H178" s="849">
        <v>0.41835808018889342</v>
      </c>
      <c r="I178" s="849">
        <v>4943.829268292684</v>
      </c>
      <c r="J178" s="849">
        <v>0.98</v>
      </c>
      <c r="K178" s="849">
        <v>4845.0600000000004</v>
      </c>
      <c r="L178" s="849">
        <v>1</v>
      </c>
      <c r="M178" s="849">
        <v>4943.9387755102043</v>
      </c>
      <c r="N178" s="849">
        <v>1</v>
      </c>
      <c r="O178" s="849">
        <v>4863.1200000000008</v>
      </c>
      <c r="P178" s="837">
        <v>1.0037275080184767</v>
      </c>
      <c r="Q178" s="850">
        <v>4863.1200000000008</v>
      </c>
    </row>
    <row r="179" spans="1:17" ht="14.4" customHeight="1" x14ac:dyDescent="0.3">
      <c r="A179" s="831" t="s">
        <v>6886</v>
      </c>
      <c r="B179" s="832" t="s">
        <v>6145</v>
      </c>
      <c r="C179" s="832" t="s">
        <v>4951</v>
      </c>
      <c r="D179" s="832" t="s">
        <v>6891</v>
      </c>
      <c r="E179" s="832" t="s">
        <v>6892</v>
      </c>
      <c r="F179" s="849">
        <v>17.45</v>
      </c>
      <c r="G179" s="849">
        <v>17534.21</v>
      </c>
      <c r="H179" s="849"/>
      <c r="I179" s="849">
        <v>1004.8257879656161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6886</v>
      </c>
      <c r="B180" s="832" t="s">
        <v>6145</v>
      </c>
      <c r="C180" s="832" t="s">
        <v>4951</v>
      </c>
      <c r="D180" s="832" t="s">
        <v>6893</v>
      </c>
      <c r="E180" s="832" t="s">
        <v>6890</v>
      </c>
      <c r="F180" s="849">
        <v>3.6100000000000003</v>
      </c>
      <c r="G180" s="849">
        <v>35695.01</v>
      </c>
      <c r="H180" s="849">
        <v>0.80400866738894905</v>
      </c>
      <c r="I180" s="849">
        <v>9887.8144044321325</v>
      </c>
      <c r="J180" s="849">
        <v>4.49</v>
      </c>
      <c r="K180" s="849">
        <v>44396.3</v>
      </c>
      <c r="L180" s="849">
        <v>1</v>
      </c>
      <c r="M180" s="849">
        <v>9887.8173719376391</v>
      </c>
      <c r="N180" s="849">
        <v>6.0399999999999991</v>
      </c>
      <c r="O180" s="849">
        <v>52845.169999999984</v>
      </c>
      <c r="P180" s="837">
        <v>1.1903057236751706</v>
      </c>
      <c r="Q180" s="850">
        <v>8749.2003311258268</v>
      </c>
    </row>
    <row r="181" spans="1:17" ht="14.4" customHeight="1" x14ac:dyDescent="0.3">
      <c r="A181" s="831" t="s">
        <v>6886</v>
      </c>
      <c r="B181" s="832" t="s">
        <v>6145</v>
      </c>
      <c r="C181" s="832" t="s">
        <v>4951</v>
      </c>
      <c r="D181" s="832" t="s">
        <v>6894</v>
      </c>
      <c r="E181" s="832" t="s">
        <v>6890</v>
      </c>
      <c r="F181" s="849">
        <v>0.06</v>
      </c>
      <c r="G181" s="849">
        <v>296.63</v>
      </c>
      <c r="H181" s="849"/>
      <c r="I181" s="849">
        <v>4943.833333333333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6886</v>
      </c>
      <c r="B182" s="832" t="s">
        <v>6145</v>
      </c>
      <c r="C182" s="832" t="s">
        <v>4951</v>
      </c>
      <c r="D182" s="832" t="s">
        <v>6895</v>
      </c>
      <c r="E182" s="832" t="s">
        <v>6896</v>
      </c>
      <c r="F182" s="849"/>
      <c r="G182" s="849"/>
      <c r="H182" s="849"/>
      <c r="I182" s="849"/>
      <c r="J182" s="849">
        <v>3</v>
      </c>
      <c r="K182" s="849">
        <v>15569.400000000001</v>
      </c>
      <c r="L182" s="849">
        <v>1</v>
      </c>
      <c r="M182" s="849">
        <v>5189.8</v>
      </c>
      <c r="N182" s="849">
        <v>5</v>
      </c>
      <c r="O182" s="849">
        <v>25850</v>
      </c>
      <c r="P182" s="837">
        <v>1.6603080401299983</v>
      </c>
      <c r="Q182" s="850">
        <v>5170</v>
      </c>
    </row>
    <row r="183" spans="1:17" ht="14.4" customHeight="1" x14ac:dyDescent="0.3">
      <c r="A183" s="831" t="s">
        <v>6886</v>
      </c>
      <c r="B183" s="832" t="s">
        <v>6145</v>
      </c>
      <c r="C183" s="832" t="s">
        <v>4951</v>
      </c>
      <c r="D183" s="832" t="s">
        <v>6897</v>
      </c>
      <c r="E183" s="832" t="s">
        <v>6898</v>
      </c>
      <c r="F183" s="849">
        <v>1</v>
      </c>
      <c r="G183" s="849">
        <v>843.46</v>
      </c>
      <c r="H183" s="849">
        <v>1</v>
      </c>
      <c r="I183" s="849">
        <v>843.46</v>
      </c>
      <c r="J183" s="849">
        <v>1</v>
      </c>
      <c r="K183" s="849">
        <v>843.46</v>
      </c>
      <c r="L183" s="849">
        <v>1</v>
      </c>
      <c r="M183" s="849">
        <v>843.46</v>
      </c>
      <c r="N183" s="849"/>
      <c r="O183" s="849"/>
      <c r="P183" s="837"/>
      <c r="Q183" s="850"/>
    </row>
    <row r="184" spans="1:17" ht="14.4" customHeight="1" x14ac:dyDescent="0.3">
      <c r="A184" s="831" t="s">
        <v>6886</v>
      </c>
      <c r="B184" s="832" t="s">
        <v>6145</v>
      </c>
      <c r="C184" s="832" t="s">
        <v>4951</v>
      </c>
      <c r="D184" s="832" t="s">
        <v>5163</v>
      </c>
      <c r="E184" s="832" t="s">
        <v>5164</v>
      </c>
      <c r="F184" s="849">
        <v>3.4600000000000004</v>
      </c>
      <c r="G184" s="849">
        <v>15734.64</v>
      </c>
      <c r="H184" s="849">
        <v>1.226949049453377</v>
      </c>
      <c r="I184" s="849">
        <v>4547.583815028901</v>
      </c>
      <c r="J184" s="849">
        <v>2.8200000000000003</v>
      </c>
      <c r="K184" s="849">
        <v>12824.2</v>
      </c>
      <c r="L184" s="849">
        <v>1</v>
      </c>
      <c r="M184" s="849">
        <v>4547.588652482269</v>
      </c>
      <c r="N184" s="849"/>
      <c r="O184" s="849"/>
      <c r="P184" s="837"/>
      <c r="Q184" s="850"/>
    </row>
    <row r="185" spans="1:17" ht="14.4" customHeight="1" x14ac:dyDescent="0.3">
      <c r="A185" s="831" t="s">
        <v>6886</v>
      </c>
      <c r="B185" s="832" t="s">
        <v>6145</v>
      </c>
      <c r="C185" s="832" t="s">
        <v>4951</v>
      </c>
      <c r="D185" s="832" t="s">
        <v>6899</v>
      </c>
      <c r="E185" s="832" t="s">
        <v>5164</v>
      </c>
      <c r="F185" s="849">
        <v>1.1200000000000001</v>
      </c>
      <c r="G185" s="849">
        <v>10186.57</v>
      </c>
      <c r="H185" s="849">
        <v>1.2584230936006355</v>
      </c>
      <c r="I185" s="849">
        <v>9095.1517857142844</v>
      </c>
      <c r="J185" s="849">
        <v>0.89000000000000012</v>
      </c>
      <c r="K185" s="849">
        <v>8094.71</v>
      </c>
      <c r="L185" s="849">
        <v>1</v>
      </c>
      <c r="M185" s="849">
        <v>9095.179775280898</v>
      </c>
      <c r="N185" s="849"/>
      <c r="O185" s="849"/>
      <c r="P185" s="837"/>
      <c r="Q185" s="850"/>
    </row>
    <row r="186" spans="1:17" ht="14.4" customHeight="1" x14ac:dyDescent="0.3">
      <c r="A186" s="831" t="s">
        <v>6886</v>
      </c>
      <c r="B186" s="832" t="s">
        <v>6145</v>
      </c>
      <c r="C186" s="832" t="s">
        <v>4951</v>
      </c>
      <c r="D186" s="832" t="s">
        <v>6900</v>
      </c>
      <c r="E186" s="832" t="s">
        <v>6901</v>
      </c>
      <c r="F186" s="849">
        <v>6.3999999999999986</v>
      </c>
      <c r="G186" s="849">
        <v>12475.519999999999</v>
      </c>
      <c r="H186" s="849">
        <v>1.5609756097560974</v>
      </c>
      <c r="I186" s="849">
        <v>1949.3000000000002</v>
      </c>
      <c r="J186" s="849">
        <v>4.1000000000000014</v>
      </c>
      <c r="K186" s="849">
        <v>7992.13</v>
      </c>
      <c r="L186" s="849">
        <v>1</v>
      </c>
      <c r="M186" s="849">
        <v>1949.2999999999993</v>
      </c>
      <c r="N186" s="849"/>
      <c r="O186" s="849"/>
      <c r="P186" s="837"/>
      <c r="Q186" s="850"/>
    </row>
    <row r="187" spans="1:17" ht="14.4" customHeight="1" x14ac:dyDescent="0.3">
      <c r="A187" s="831" t="s">
        <v>6886</v>
      </c>
      <c r="B187" s="832" t="s">
        <v>6145</v>
      </c>
      <c r="C187" s="832" t="s">
        <v>4951</v>
      </c>
      <c r="D187" s="832" t="s">
        <v>6551</v>
      </c>
      <c r="E187" s="832" t="s">
        <v>5164</v>
      </c>
      <c r="F187" s="849">
        <v>23.38</v>
      </c>
      <c r="G187" s="849">
        <v>42519.840000000011</v>
      </c>
      <c r="H187" s="849">
        <v>0.67302880722923042</v>
      </c>
      <c r="I187" s="849">
        <v>1818.6415739948679</v>
      </c>
      <c r="J187" s="849">
        <v>34.730000000000004</v>
      </c>
      <c r="K187" s="849">
        <v>63176.850000000006</v>
      </c>
      <c r="L187" s="849">
        <v>1</v>
      </c>
      <c r="M187" s="849">
        <v>1819.0858047797292</v>
      </c>
      <c r="N187" s="849"/>
      <c r="O187" s="849"/>
      <c r="P187" s="837"/>
      <c r="Q187" s="850"/>
    </row>
    <row r="188" spans="1:17" ht="14.4" customHeight="1" x14ac:dyDescent="0.3">
      <c r="A188" s="831" t="s">
        <v>6886</v>
      </c>
      <c r="B188" s="832" t="s">
        <v>6145</v>
      </c>
      <c r="C188" s="832" t="s">
        <v>4951</v>
      </c>
      <c r="D188" s="832" t="s">
        <v>6902</v>
      </c>
      <c r="E188" s="832" t="s">
        <v>6903</v>
      </c>
      <c r="F188" s="849">
        <v>5.3200000000000012</v>
      </c>
      <c r="G188" s="849">
        <v>2753.6300000000006</v>
      </c>
      <c r="H188" s="849">
        <v>1.1490262842740844</v>
      </c>
      <c r="I188" s="849">
        <v>517.5996240601504</v>
      </c>
      <c r="J188" s="849">
        <v>4.63</v>
      </c>
      <c r="K188" s="849">
        <v>2396.4900000000002</v>
      </c>
      <c r="L188" s="849">
        <v>1</v>
      </c>
      <c r="M188" s="849">
        <v>517.60043196544279</v>
      </c>
      <c r="N188" s="849">
        <v>4.9600000000000009</v>
      </c>
      <c r="O188" s="849">
        <v>2249.6300000000006</v>
      </c>
      <c r="P188" s="837">
        <v>0.93871870944589808</v>
      </c>
      <c r="Q188" s="850">
        <v>453.55443548387098</v>
      </c>
    </row>
    <row r="189" spans="1:17" ht="14.4" customHeight="1" x14ac:dyDescent="0.3">
      <c r="A189" s="831" t="s">
        <v>6886</v>
      </c>
      <c r="B189" s="832" t="s">
        <v>6145</v>
      </c>
      <c r="C189" s="832" t="s">
        <v>4951</v>
      </c>
      <c r="D189" s="832" t="s">
        <v>6904</v>
      </c>
      <c r="E189" s="832" t="s">
        <v>6905</v>
      </c>
      <c r="F189" s="849">
        <v>1.33</v>
      </c>
      <c r="G189" s="849">
        <v>1202.0500000000002</v>
      </c>
      <c r="H189" s="849">
        <v>0.6717201915608183</v>
      </c>
      <c r="I189" s="849">
        <v>903.79699248120312</v>
      </c>
      <c r="J189" s="849">
        <v>1.98</v>
      </c>
      <c r="K189" s="849">
        <v>1789.5100000000002</v>
      </c>
      <c r="L189" s="849">
        <v>1</v>
      </c>
      <c r="M189" s="849">
        <v>903.79292929292944</v>
      </c>
      <c r="N189" s="849">
        <v>1.01</v>
      </c>
      <c r="O189" s="849">
        <v>725.98</v>
      </c>
      <c r="P189" s="837">
        <v>0.40568647283334541</v>
      </c>
      <c r="Q189" s="850">
        <v>718.79207920792078</v>
      </c>
    </row>
    <row r="190" spans="1:17" ht="14.4" customHeight="1" x14ac:dyDescent="0.3">
      <c r="A190" s="831" t="s">
        <v>6886</v>
      </c>
      <c r="B190" s="832" t="s">
        <v>6145</v>
      </c>
      <c r="C190" s="832" t="s">
        <v>4951</v>
      </c>
      <c r="D190" s="832" t="s">
        <v>6906</v>
      </c>
      <c r="E190" s="832" t="s">
        <v>5164</v>
      </c>
      <c r="F190" s="849">
        <v>1.0500000000000003</v>
      </c>
      <c r="G190" s="849">
        <v>34452.380000000005</v>
      </c>
      <c r="H190" s="849">
        <v>0.69023259131276582</v>
      </c>
      <c r="I190" s="849">
        <v>32811.790476190472</v>
      </c>
      <c r="J190" s="849">
        <v>1.5</v>
      </c>
      <c r="K190" s="849">
        <v>49914.16</v>
      </c>
      <c r="L190" s="849">
        <v>1</v>
      </c>
      <c r="M190" s="849">
        <v>33276.106666666667</v>
      </c>
      <c r="N190" s="849"/>
      <c r="O190" s="849"/>
      <c r="P190" s="837"/>
      <c r="Q190" s="850"/>
    </row>
    <row r="191" spans="1:17" ht="14.4" customHeight="1" x14ac:dyDescent="0.3">
      <c r="A191" s="831" t="s">
        <v>6886</v>
      </c>
      <c r="B191" s="832" t="s">
        <v>6145</v>
      </c>
      <c r="C191" s="832" t="s">
        <v>4951</v>
      </c>
      <c r="D191" s="832" t="s">
        <v>6552</v>
      </c>
      <c r="E191" s="832" t="s">
        <v>5164</v>
      </c>
      <c r="F191" s="849"/>
      <c r="G191" s="849"/>
      <c r="H191" s="849"/>
      <c r="I191" s="849"/>
      <c r="J191" s="849"/>
      <c r="K191" s="849"/>
      <c r="L191" s="849"/>
      <c r="M191" s="849"/>
      <c r="N191" s="849">
        <v>51.000000000000014</v>
      </c>
      <c r="O191" s="849">
        <v>33431.32</v>
      </c>
      <c r="P191" s="837"/>
      <c r="Q191" s="850">
        <v>655.51607843137231</v>
      </c>
    </row>
    <row r="192" spans="1:17" ht="14.4" customHeight="1" x14ac:dyDescent="0.3">
      <c r="A192" s="831" t="s">
        <v>6886</v>
      </c>
      <c r="B192" s="832" t="s">
        <v>6145</v>
      </c>
      <c r="C192" s="832" t="s">
        <v>4951</v>
      </c>
      <c r="D192" s="832" t="s">
        <v>6907</v>
      </c>
      <c r="E192" s="832" t="s">
        <v>5164</v>
      </c>
      <c r="F192" s="849"/>
      <c r="G192" s="849"/>
      <c r="H192" s="849"/>
      <c r="I192" s="849"/>
      <c r="J192" s="849"/>
      <c r="K192" s="849"/>
      <c r="L192" s="849"/>
      <c r="M192" s="849"/>
      <c r="N192" s="849">
        <v>0.56000000000000005</v>
      </c>
      <c r="O192" s="849">
        <v>6554.34</v>
      </c>
      <c r="P192" s="837"/>
      <c r="Q192" s="850">
        <v>11704.178571428571</v>
      </c>
    </row>
    <row r="193" spans="1:17" ht="14.4" customHeight="1" x14ac:dyDescent="0.3">
      <c r="A193" s="831" t="s">
        <v>6886</v>
      </c>
      <c r="B193" s="832" t="s">
        <v>6145</v>
      </c>
      <c r="C193" s="832" t="s">
        <v>4951</v>
      </c>
      <c r="D193" s="832" t="s">
        <v>6908</v>
      </c>
      <c r="E193" s="832" t="s">
        <v>5164</v>
      </c>
      <c r="F193" s="849"/>
      <c r="G193" s="849"/>
      <c r="H193" s="849"/>
      <c r="I193" s="849"/>
      <c r="J193" s="849"/>
      <c r="K193" s="849"/>
      <c r="L193" s="849"/>
      <c r="M193" s="849"/>
      <c r="N193" s="849">
        <v>4.16</v>
      </c>
      <c r="O193" s="849">
        <v>6820.1600000000008</v>
      </c>
      <c r="P193" s="837"/>
      <c r="Q193" s="850">
        <v>1639.4615384615386</v>
      </c>
    </row>
    <row r="194" spans="1:17" ht="14.4" customHeight="1" x14ac:dyDescent="0.3">
      <c r="A194" s="831" t="s">
        <v>6886</v>
      </c>
      <c r="B194" s="832" t="s">
        <v>6145</v>
      </c>
      <c r="C194" s="832" t="s">
        <v>4951</v>
      </c>
      <c r="D194" s="832" t="s">
        <v>6909</v>
      </c>
      <c r="E194" s="832" t="s">
        <v>6888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1456.58</v>
      </c>
      <c r="P194" s="837"/>
      <c r="Q194" s="850">
        <v>1456.58</v>
      </c>
    </row>
    <row r="195" spans="1:17" ht="14.4" customHeight="1" x14ac:dyDescent="0.3">
      <c r="A195" s="831" t="s">
        <v>6886</v>
      </c>
      <c r="B195" s="832" t="s">
        <v>6145</v>
      </c>
      <c r="C195" s="832" t="s">
        <v>4951</v>
      </c>
      <c r="D195" s="832" t="s">
        <v>6910</v>
      </c>
      <c r="E195" s="832" t="s">
        <v>6888</v>
      </c>
      <c r="F195" s="849"/>
      <c r="G195" s="849"/>
      <c r="H195" s="849"/>
      <c r="I195" s="849"/>
      <c r="J195" s="849"/>
      <c r="K195" s="849"/>
      <c r="L195" s="849"/>
      <c r="M195" s="849"/>
      <c r="N195" s="849">
        <v>0.2</v>
      </c>
      <c r="O195" s="849">
        <v>728.21</v>
      </c>
      <c r="P195" s="837"/>
      <c r="Q195" s="850">
        <v>3641.05</v>
      </c>
    </row>
    <row r="196" spans="1:17" ht="14.4" customHeight="1" x14ac:dyDescent="0.3">
      <c r="A196" s="831" t="s">
        <v>6886</v>
      </c>
      <c r="B196" s="832" t="s">
        <v>6145</v>
      </c>
      <c r="C196" s="832" t="s">
        <v>4951</v>
      </c>
      <c r="D196" s="832" t="s">
        <v>6911</v>
      </c>
      <c r="E196" s="832" t="s">
        <v>6901</v>
      </c>
      <c r="F196" s="849"/>
      <c r="G196" s="849"/>
      <c r="H196" s="849"/>
      <c r="I196" s="849"/>
      <c r="J196" s="849"/>
      <c r="K196" s="849"/>
      <c r="L196" s="849"/>
      <c r="M196" s="849"/>
      <c r="N196" s="849">
        <v>7.7500000000000009</v>
      </c>
      <c r="O196" s="849">
        <v>4125.33</v>
      </c>
      <c r="P196" s="837"/>
      <c r="Q196" s="850">
        <v>532.30064516129028</v>
      </c>
    </row>
    <row r="197" spans="1:17" ht="14.4" customHeight="1" x14ac:dyDescent="0.3">
      <c r="A197" s="831" t="s">
        <v>6886</v>
      </c>
      <c r="B197" s="832" t="s">
        <v>6145</v>
      </c>
      <c r="C197" s="832" t="s">
        <v>4951</v>
      </c>
      <c r="D197" s="832" t="s">
        <v>6912</v>
      </c>
      <c r="E197" s="832" t="s">
        <v>5164</v>
      </c>
      <c r="F197" s="849"/>
      <c r="G197" s="849"/>
      <c r="H197" s="849"/>
      <c r="I197" s="849"/>
      <c r="J197" s="849"/>
      <c r="K197" s="849"/>
      <c r="L197" s="849"/>
      <c r="M197" s="849"/>
      <c r="N197" s="849">
        <v>0.84000000000000008</v>
      </c>
      <c r="O197" s="849">
        <v>2751.76</v>
      </c>
      <c r="P197" s="837"/>
      <c r="Q197" s="850">
        <v>3275.9047619047619</v>
      </c>
    </row>
    <row r="198" spans="1:17" ht="14.4" customHeight="1" x14ac:dyDescent="0.3">
      <c r="A198" s="831" t="s">
        <v>6886</v>
      </c>
      <c r="B198" s="832" t="s">
        <v>6145</v>
      </c>
      <c r="C198" s="832" t="s">
        <v>4967</v>
      </c>
      <c r="D198" s="832" t="s">
        <v>6913</v>
      </c>
      <c r="E198" s="832" t="s">
        <v>6914</v>
      </c>
      <c r="F198" s="849">
        <v>6</v>
      </c>
      <c r="G198" s="849">
        <v>3537.54</v>
      </c>
      <c r="H198" s="849">
        <v>1.2</v>
      </c>
      <c r="I198" s="849">
        <v>589.59</v>
      </c>
      <c r="J198" s="849">
        <v>5</v>
      </c>
      <c r="K198" s="849">
        <v>2947.9500000000003</v>
      </c>
      <c r="L198" s="849">
        <v>1</v>
      </c>
      <c r="M198" s="849">
        <v>589.59</v>
      </c>
      <c r="N198" s="849">
        <v>3</v>
      </c>
      <c r="O198" s="849">
        <v>1768.77</v>
      </c>
      <c r="P198" s="837">
        <v>0.6</v>
      </c>
      <c r="Q198" s="850">
        <v>589.59</v>
      </c>
    </row>
    <row r="199" spans="1:17" ht="14.4" customHeight="1" x14ac:dyDescent="0.3">
      <c r="A199" s="831" t="s">
        <v>6886</v>
      </c>
      <c r="B199" s="832" t="s">
        <v>6145</v>
      </c>
      <c r="C199" s="832" t="s">
        <v>4967</v>
      </c>
      <c r="D199" s="832" t="s">
        <v>6915</v>
      </c>
      <c r="E199" s="832" t="s">
        <v>6916</v>
      </c>
      <c r="F199" s="849">
        <v>42</v>
      </c>
      <c r="G199" s="849">
        <v>71698.2</v>
      </c>
      <c r="H199" s="849">
        <v>1</v>
      </c>
      <c r="I199" s="849">
        <v>1707.1</v>
      </c>
      <c r="J199" s="849">
        <v>42</v>
      </c>
      <c r="K199" s="849">
        <v>71698.2</v>
      </c>
      <c r="L199" s="849">
        <v>1</v>
      </c>
      <c r="M199" s="849">
        <v>1707.1</v>
      </c>
      <c r="N199" s="849">
        <v>30</v>
      </c>
      <c r="O199" s="849">
        <v>51213</v>
      </c>
      <c r="P199" s="837">
        <v>0.7142857142857143</v>
      </c>
      <c r="Q199" s="850">
        <v>1707.1</v>
      </c>
    </row>
    <row r="200" spans="1:17" ht="14.4" customHeight="1" x14ac:dyDescent="0.3">
      <c r="A200" s="831" t="s">
        <v>6886</v>
      </c>
      <c r="B200" s="832" t="s">
        <v>6145</v>
      </c>
      <c r="C200" s="832" t="s">
        <v>4967</v>
      </c>
      <c r="D200" s="832" t="s">
        <v>6917</v>
      </c>
      <c r="E200" s="832" t="s">
        <v>6918</v>
      </c>
      <c r="F200" s="849"/>
      <c r="G200" s="849"/>
      <c r="H200" s="849"/>
      <c r="I200" s="849"/>
      <c r="J200" s="849">
        <v>4</v>
      </c>
      <c r="K200" s="849">
        <v>4701.12</v>
      </c>
      <c r="L200" s="849">
        <v>1</v>
      </c>
      <c r="M200" s="849">
        <v>1175.28</v>
      </c>
      <c r="N200" s="849">
        <v>2</v>
      </c>
      <c r="O200" s="849">
        <v>2350.56</v>
      </c>
      <c r="P200" s="837">
        <v>0.5</v>
      </c>
      <c r="Q200" s="850">
        <v>1175.28</v>
      </c>
    </row>
    <row r="201" spans="1:17" ht="14.4" customHeight="1" x14ac:dyDescent="0.3">
      <c r="A201" s="831" t="s">
        <v>6886</v>
      </c>
      <c r="B201" s="832" t="s">
        <v>6145</v>
      </c>
      <c r="C201" s="832" t="s">
        <v>4967</v>
      </c>
      <c r="D201" s="832" t="s">
        <v>6919</v>
      </c>
      <c r="E201" s="832" t="s">
        <v>6920</v>
      </c>
      <c r="F201" s="849">
        <v>2</v>
      </c>
      <c r="G201" s="849">
        <v>1944.64</v>
      </c>
      <c r="H201" s="849">
        <v>0.5</v>
      </c>
      <c r="I201" s="849">
        <v>972.32</v>
      </c>
      <c r="J201" s="849">
        <v>4</v>
      </c>
      <c r="K201" s="849">
        <v>3889.28</v>
      </c>
      <c r="L201" s="849">
        <v>1</v>
      </c>
      <c r="M201" s="849">
        <v>972.32</v>
      </c>
      <c r="N201" s="849">
        <v>8</v>
      </c>
      <c r="O201" s="849">
        <v>7778.56</v>
      </c>
      <c r="P201" s="837">
        <v>2</v>
      </c>
      <c r="Q201" s="850">
        <v>972.32</v>
      </c>
    </row>
    <row r="202" spans="1:17" ht="14.4" customHeight="1" x14ac:dyDescent="0.3">
      <c r="A202" s="831" t="s">
        <v>6886</v>
      </c>
      <c r="B202" s="832" t="s">
        <v>6145</v>
      </c>
      <c r="C202" s="832" t="s">
        <v>4967</v>
      </c>
      <c r="D202" s="832" t="s">
        <v>6921</v>
      </c>
      <c r="E202" s="832" t="s">
        <v>6920</v>
      </c>
      <c r="F202" s="849"/>
      <c r="G202" s="849"/>
      <c r="H202" s="849"/>
      <c r="I202" s="849"/>
      <c r="J202" s="849"/>
      <c r="K202" s="849"/>
      <c r="L202" s="849"/>
      <c r="M202" s="849"/>
      <c r="N202" s="849">
        <v>1</v>
      </c>
      <c r="O202" s="849">
        <v>1408.42</v>
      </c>
      <c r="P202" s="837"/>
      <c r="Q202" s="850">
        <v>1408.42</v>
      </c>
    </row>
    <row r="203" spans="1:17" ht="14.4" customHeight="1" x14ac:dyDescent="0.3">
      <c r="A203" s="831" t="s">
        <v>6886</v>
      </c>
      <c r="B203" s="832" t="s">
        <v>6145</v>
      </c>
      <c r="C203" s="832" t="s">
        <v>4967</v>
      </c>
      <c r="D203" s="832" t="s">
        <v>6922</v>
      </c>
      <c r="E203" s="832" t="s">
        <v>6920</v>
      </c>
      <c r="F203" s="849">
        <v>35</v>
      </c>
      <c r="G203" s="849">
        <v>59755.849999999991</v>
      </c>
      <c r="H203" s="849">
        <v>0.63663964311611143</v>
      </c>
      <c r="I203" s="849">
        <v>1707.3099999999997</v>
      </c>
      <c r="J203" s="849">
        <v>58</v>
      </c>
      <c r="K203" s="849">
        <v>93861.34</v>
      </c>
      <c r="L203" s="849">
        <v>1</v>
      </c>
      <c r="M203" s="849">
        <v>1618.2989655172414</v>
      </c>
      <c r="N203" s="849">
        <v>42</v>
      </c>
      <c r="O203" s="849">
        <v>38115</v>
      </c>
      <c r="P203" s="837">
        <v>0.40607773125761898</v>
      </c>
      <c r="Q203" s="850">
        <v>907.5</v>
      </c>
    </row>
    <row r="204" spans="1:17" ht="14.4" customHeight="1" x14ac:dyDescent="0.3">
      <c r="A204" s="831" t="s">
        <v>6886</v>
      </c>
      <c r="B204" s="832" t="s">
        <v>6145</v>
      </c>
      <c r="C204" s="832" t="s">
        <v>4967</v>
      </c>
      <c r="D204" s="832" t="s">
        <v>6923</v>
      </c>
      <c r="E204" s="832" t="s">
        <v>6920</v>
      </c>
      <c r="F204" s="849"/>
      <c r="G204" s="849"/>
      <c r="H204" s="849"/>
      <c r="I204" s="849"/>
      <c r="J204" s="849"/>
      <c r="K204" s="849"/>
      <c r="L204" s="849"/>
      <c r="M204" s="849"/>
      <c r="N204" s="849">
        <v>2</v>
      </c>
      <c r="O204" s="849">
        <v>2621.66</v>
      </c>
      <c r="P204" s="837"/>
      <c r="Q204" s="850">
        <v>1310.83</v>
      </c>
    </row>
    <row r="205" spans="1:17" ht="14.4" customHeight="1" x14ac:dyDescent="0.3">
      <c r="A205" s="831" t="s">
        <v>6886</v>
      </c>
      <c r="B205" s="832" t="s">
        <v>6145</v>
      </c>
      <c r="C205" s="832" t="s">
        <v>4967</v>
      </c>
      <c r="D205" s="832" t="s">
        <v>6924</v>
      </c>
      <c r="E205" s="832" t="s">
        <v>6925</v>
      </c>
      <c r="F205" s="849"/>
      <c r="G205" s="849"/>
      <c r="H205" s="849"/>
      <c r="I205" s="849"/>
      <c r="J205" s="849">
        <v>2</v>
      </c>
      <c r="K205" s="849">
        <v>1878.28</v>
      </c>
      <c r="L205" s="849">
        <v>1</v>
      </c>
      <c r="M205" s="849">
        <v>939.14</v>
      </c>
      <c r="N205" s="849">
        <v>1</v>
      </c>
      <c r="O205" s="849">
        <v>939.14</v>
      </c>
      <c r="P205" s="837">
        <v>0.5</v>
      </c>
      <c r="Q205" s="850">
        <v>939.14</v>
      </c>
    </row>
    <row r="206" spans="1:17" ht="14.4" customHeight="1" x14ac:dyDescent="0.3">
      <c r="A206" s="831" t="s">
        <v>6886</v>
      </c>
      <c r="B206" s="832" t="s">
        <v>6145</v>
      </c>
      <c r="C206" s="832" t="s">
        <v>4967</v>
      </c>
      <c r="D206" s="832" t="s">
        <v>6926</v>
      </c>
      <c r="E206" s="832" t="s">
        <v>6925</v>
      </c>
      <c r="F206" s="849">
        <v>9</v>
      </c>
      <c r="G206" s="849">
        <v>19276.650000000001</v>
      </c>
      <c r="H206" s="849">
        <v>0.55825156963139733</v>
      </c>
      <c r="I206" s="849">
        <v>2141.8500000000004</v>
      </c>
      <c r="J206" s="849">
        <v>17</v>
      </c>
      <c r="K206" s="849">
        <v>34530.400000000001</v>
      </c>
      <c r="L206" s="849">
        <v>1</v>
      </c>
      <c r="M206" s="849">
        <v>2031.2</v>
      </c>
      <c r="N206" s="849">
        <v>6</v>
      </c>
      <c r="O206" s="849">
        <v>5989.5</v>
      </c>
      <c r="P206" s="837">
        <v>0.1734558533929523</v>
      </c>
      <c r="Q206" s="850">
        <v>998.25</v>
      </c>
    </row>
    <row r="207" spans="1:17" ht="14.4" customHeight="1" x14ac:dyDescent="0.3">
      <c r="A207" s="831" t="s">
        <v>6886</v>
      </c>
      <c r="B207" s="832" t="s">
        <v>6145</v>
      </c>
      <c r="C207" s="832" t="s">
        <v>4967</v>
      </c>
      <c r="D207" s="832" t="s">
        <v>6927</v>
      </c>
      <c r="E207" s="832" t="s">
        <v>6928</v>
      </c>
      <c r="F207" s="849"/>
      <c r="G207" s="849"/>
      <c r="H207" s="849"/>
      <c r="I207" s="849"/>
      <c r="J207" s="849"/>
      <c r="K207" s="849"/>
      <c r="L207" s="849"/>
      <c r="M207" s="849"/>
      <c r="N207" s="849">
        <v>1</v>
      </c>
      <c r="O207" s="849">
        <v>8536.5499999999993</v>
      </c>
      <c r="P207" s="837"/>
      <c r="Q207" s="850">
        <v>8536.5499999999993</v>
      </c>
    </row>
    <row r="208" spans="1:17" ht="14.4" customHeight="1" x14ac:dyDescent="0.3">
      <c r="A208" s="831" t="s">
        <v>6886</v>
      </c>
      <c r="B208" s="832" t="s">
        <v>6145</v>
      </c>
      <c r="C208" s="832" t="s">
        <v>4967</v>
      </c>
      <c r="D208" s="832" t="s">
        <v>6929</v>
      </c>
      <c r="E208" s="832" t="s">
        <v>6930</v>
      </c>
      <c r="F208" s="849">
        <v>7</v>
      </c>
      <c r="G208" s="849">
        <v>21023.660000000003</v>
      </c>
      <c r="H208" s="849">
        <v>1.1394869732483981</v>
      </c>
      <c r="I208" s="849">
        <v>3003.3800000000006</v>
      </c>
      <c r="J208" s="849">
        <v>7</v>
      </c>
      <c r="K208" s="849">
        <v>18450.11</v>
      </c>
      <c r="L208" s="849">
        <v>1</v>
      </c>
      <c r="M208" s="849">
        <v>2635.73</v>
      </c>
      <c r="N208" s="849">
        <v>4</v>
      </c>
      <c r="O208" s="849">
        <v>10542.92</v>
      </c>
      <c r="P208" s="837">
        <v>0.5714285714285714</v>
      </c>
      <c r="Q208" s="850">
        <v>2635.73</v>
      </c>
    </row>
    <row r="209" spans="1:17" ht="14.4" customHeight="1" x14ac:dyDescent="0.3">
      <c r="A209" s="831" t="s">
        <v>6886</v>
      </c>
      <c r="B209" s="832" t="s">
        <v>6145</v>
      </c>
      <c r="C209" s="832" t="s">
        <v>4967</v>
      </c>
      <c r="D209" s="832" t="s">
        <v>6931</v>
      </c>
      <c r="E209" s="832" t="s">
        <v>6932</v>
      </c>
      <c r="F209" s="849"/>
      <c r="G209" s="849"/>
      <c r="H209" s="849"/>
      <c r="I209" s="849"/>
      <c r="J209" s="849">
        <v>2</v>
      </c>
      <c r="K209" s="849">
        <v>4473</v>
      </c>
      <c r="L209" s="849">
        <v>1</v>
      </c>
      <c r="M209" s="849">
        <v>2236.5</v>
      </c>
      <c r="N209" s="849">
        <v>3</v>
      </c>
      <c r="O209" s="849">
        <v>6709.5</v>
      </c>
      <c r="P209" s="837">
        <v>1.5</v>
      </c>
      <c r="Q209" s="850">
        <v>2236.5</v>
      </c>
    </row>
    <row r="210" spans="1:17" ht="14.4" customHeight="1" x14ac:dyDescent="0.3">
      <c r="A210" s="831" t="s">
        <v>6886</v>
      </c>
      <c r="B210" s="832" t="s">
        <v>6145</v>
      </c>
      <c r="C210" s="832" t="s">
        <v>4967</v>
      </c>
      <c r="D210" s="832" t="s">
        <v>6933</v>
      </c>
      <c r="E210" s="832" t="s">
        <v>6920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1446.97</v>
      </c>
      <c r="P210" s="837"/>
      <c r="Q210" s="850">
        <v>1446.97</v>
      </c>
    </row>
    <row r="211" spans="1:17" ht="14.4" customHeight="1" x14ac:dyDescent="0.3">
      <c r="A211" s="831" t="s">
        <v>6886</v>
      </c>
      <c r="B211" s="832" t="s">
        <v>6145</v>
      </c>
      <c r="C211" s="832" t="s">
        <v>4967</v>
      </c>
      <c r="D211" s="832" t="s">
        <v>6934</v>
      </c>
      <c r="E211" s="832" t="s">
        <v>6935</v>
      </c>
      <c r="F211" s="849">
        <v>1</v>
      </c>
      <c r="G211" s="849">
        <v>6890.78</v>
      </c>
      <c r="H211" s="849">
        <v>0.35374776173344502</v>
      </c>
      <c r="I211" s="849">
        <v>6890.78</v>
      </c>
      <c r="J211" s="849">
        <v>3</v>
      </c>
      <c r="K211" s="849">
        <v>19479.36</v>
      </c>
      <c r="L211" s="849">
        <v>1</v>
      </c>
      <c r="M211" s="849">
        <v>6493.12</v>
      </c>
      <c r="N211" s="849"/>
      <c r="O211" s="849"/>
      <c r="P211" s="837"/>
      <c r="Q211" s="850"/>
    </row>
    <row r="212" spans="1:17" ht="14.4" customHeight="1" x14ac:dyDescent="0.3">
      <c r="A212" s="831" t="s">
        <v>6886</v>
      </c>
      <c r="B212" s="832" t="s">
        <v>6145</v>
      </c>
      <c r="C212" s="832" t="s">
        <v>4967</v>
      </c>
      <c r="D212" s="832" t="s">
        <v>6936</v>
      </c>
      <c r="E212" s="832" t="s">
        <v>6937</v>
      </c>
      <c r="F212" s="849">
        <v>8</v>
      </c>
      <c r="G212" s="849">
        <v>33103.120000000003</v>
      </c>
      <c r="H212" s="849">
        <v>0.4</v>
      </c>
      <c r="I212" s="849">
        <v>4137.8900000000003</v>
      </c>
      <c r="J212" s="849">
        <v>20</v>
      </c>
      <c r="K212" s="849">
        <v>82757.8</v>
      </c>
      <c r="L212" s="849">
        <v>1</v>
      </c>
      <c r="M212" s="849">
        <v>4137.8900000000003</v>
      </c>
      <c r="N212" s="849">
        <v>5</v>
      </c>
      <c r="O212" s="849">
        <v>20689.45</v>
      </c>
      <c r="P212" s="837">
        <v>0.25</v>
      </c>
      <c r="Q212" s="850">
        <v>4137.8900000000003</v>
      </c>
    </row>
    <row r="213" spans="1:17" ht="14.4" customHeight="1" x14ac:dyDescent="0.3">
      <c r="A213" s="831" t="s">
        <v>6886</v>
      </c>
      <c r="B213" s="832" t="s">
        <v>6145</v>
      </c>
      <c r="C213" s="832" t="s">
        <v>4967</v>
      </c>
      <c r="D213" s="832" t="s">
        <v>6938</v>
      </c>
      <c r="E213" s="832" t="s">
        <v>6939</v>
      </c>
      <c r="F213" s="849"/>
      <c r="G213" s="849"/>
      <c r="H213" s="849"/>
      <c r="I213" s="849"/>
      <c r="J213" s="849">
        <v>1</v>
      </c>
      <c r="K213" s="849">
        <v>17073.05</v>
      </c>
      <c r="L213" s="849">
        <v>1</v>
      </c>
      <c r="M213" s="849">
        <v>17073.05</v>
      </c>
      <c r="N213" s="849"/>
      <c r="O213" s="849"/>
      <c r="P213" s="837"/>
      <c r="Q213" s="850"/>
    </row>
    <row r="214" spans="1:17" ht="14.4" customHeight="1" x14ac:dyDescent="0.3">
      <c r="A214" s="831" t="s">
        <v>6886</v>
      </c>
      <c r="B214" s="832" t="s">
        <v>6145</v>
      </c>
      <c r="C214" s="832" t="s">
        <v>4967</v>
      </c>
      <c r="D214" s="832" t="s">
        <v>6940</v>
      </c>
      <c r="E214" s="832" t="s">
        <v>6941</v>
      </c>
      <c r="F214" s="849">
        <v>32</v>
      </c>
      <c r="G214" s="849">
        <v>32089.599999999999</v>
      </c>
      <c r="H214" s="849">
        <v>0.9086136743956893</v>
      </c>
      <c r="I214" s="849">
        <v>1002.8</v>
      </c>
      <c r="J214" s="849">
        <v>37</v>
      </c>
      <c r="K214" s="849">
        <v>35317.1</v>
      </c>
      <c r="L214" s="849">
        <v>1</v>
      </c>
      <c r="M214" s="849">
        <v>954.51621621621621</v>
      </c>
      <c r="N214" s="849">
        <v>46</v>
      </c>
      <c r="O214" s="849">
        <v>41188.400000000001</v>
      </c>
      <c r="P214" s="837">
        <v>1.1662452466368984</v>
      </c>
      <c r="Q214" s="850">
        <v>895.4</v>
      </c>
    </row>
    <row r="215" spans="1:17" ht="14.4" customHeight="1" x14ac:dyDescent="0.3">
      <c r="A215" s="831" t="s">
        <v>6886</v>
      </c>
      <c r="B215" s="832" t="s">
        <v>6145</v>
      </c>
      <c r="C215" s="832" t="s">
        <v>4967</v>
      </c>
      <c r="D215" s="832" t="s">
        <v>6942</v>
      </c>
      <c r="E215" s="832" t="s">
        <v>6943</v>
      </c>
      <c r="F215" s="849">
        <v>2</v>
      </c>
      <c r="G215" s="849">
        <v>15300</v>
      </c>
      <c r="H215" s="849">
        <v>0.25</v>
      </c>
      <c r="I215" s="849">
        <v>7650</v>
      </c>
      <c r="J215" s="849">
        <v>8</v>
      </c>
      <c r="K215" s="849">
        <v>61200</v>
      </c>
      <c r="L215" s="849">
        <v>1</v>
      </c>
      <c r="M215" s="849">
        <v>7650</v>
      </c>
      <c r="N215" s="849">
        <v>2</v>
      </c>
      <c r="O215" s="849">
        <v>9892.9599999999991</v>
      </c>
      <c r="P215" s="837">
        <v>0.16164967320261436</v>
      </c>
      <c r="Q215" s="850">
        <v>4946.4799999999996</v>
      </c>
    </row>
    <row r="216" spans="1:17" ht="14.4" customHeight="1" x14ac:dyDescent="0.3">
      <c r="A216" s="831" t="s">
        <v>6886</v>
      </c>
      <c r="B216" s="832" t="s">
        <v>6145</v>
      </c>
      <c r="C216" s="832" t="s">
        <v>4967</v>
      </c>
      <c r="D216" s="832" t="s">
        <v>6944</v>
      </c>
      <c r="E216" s="832" t="s">
        <v>6945</v>
      </c>
      <c r="F216" s="849">
        <v>6</v>
      </c>
      <c r="G216" s="849">
        <v>56222.34</v>
      </c>
      <c r="H216" s="849">
        <v>0.46153846153846156</v>
      </c>
      <c r="I216" s="849">
        <v>9370.39</v>
      </c>
      <c r="J216" s="849">
        <v>13</v>
      </c>
      <c r="K216" s="849">
        <v>121815.06999999999</v>
      </c>
      <c r="L216" s="849">
        <v>1</v>
      </c>
      <c r="M216" s="849">
        <v>9370.39</v>
      </c>
      <c r="N216" s="849">
        <v>21</v>
      </c>
      <c r="O216" s="849">
        <v>196778.19</v>
      </c>
      <c r="P216" s="837">
        <v>1.6153846153846154</v>
      </c>
      <c r="Q216" s="850">
        <v>9370.39</v>
      </c>
    </row>
    <row r="217" spans="1:17" ht="14.4" customHeight="1" x14ac:dyDescent="0.3">
      <c r="A217" s="831" t="s">
        <v>6886</v>
      </c>
      <c r="B217" s="832" t="s">
        <v>6145</v>
      </c>
      <c r="C217" s="832" t="s">
        <v>4967</v>
      </c>
      <c r="D217" s="832" t="s">
        <v>6946</v>
      </c>
      <c r="E217" s="832" t="s">
        <v>6947</v>
      </c>
      <c r="F217" s="849"/>
      <c r="G217" s="849"/>
      <c r="H217" s="849"/>
      <c r="I217" s="849"/>
      <c r="J217" s="849">
        <v>6</v>
      </c>
      <c r="K217" s="849">
        <v>70998.36</v>
      </c>
      <c r="L217" s="849">
        <v>1</v>
      </c>
      <c r="M217" s="849">
        <v>11833.06</v>
      </c>
      <c r="N217" s="849">
        <v>3</v>
      </c>
      <c r="O217" s="849">
        <v>8718.0300000000007</v>
      </c>
      <c r="P217" s="837">
        <v>0.12279199125162892</v>
      </c>
      <c r="Q217" s="850">
        <v>2906.01</v>
      </c>
    </row>
    <row r="218" spans="1:17" ht="14.4" customHeight="1" x14ac:dyDescent="0.3">
      <c r="A218" s="831" t="s">
        <v>6886</v>
      </c>
      <c r="B218" s="832" t="s">
        <v>6145</v>
      </c>
      <c r="C218" s="832" t="s">
        <v>4967</v>
      </c>
      <c r="D218" s="832" t="s">
        <v>6948</v>
      </c>
      <c r="E218" s="832" t="s">
        <v>6949</v>
      </c>
      <c r="F218" s="849">
        <v>7</v>
      </c>
      <c r="G218" s="849">
        <v>15196.789999999999</v>
      </c>
      <c r="H218" s="849">
        <v>1.0606550649299888</v>
      </c>
      <c r="I218" s="849">
        <v>2170.9699999999998</v>
      </c>
      <c r="J218" s="849">
        <v>7</v>
      </c>
      <c r="K218" s="849">
        <v>14327.74</v>
      </c>
      <c r="L218" s="849">
        <v>1</v>
      </c>
      <c r="M218" s="849">
        <v>2046.82</v>
      </c>
      <c r="N218" s="849">
        <v>4</v>
      </c>
      <c r="O218" s="849">
        <v>8187.28</v>
      </c>
      <c r="P218" s="837">
        <v>0.5714285714285714</v>
      </c>
      <c r="Q218" s="850">
        <v>2046.82</v>
      </c>
    </row>
    <row r="219" spans="1:17" ht="14.4" customHeight="1" x14ac:dyDescent="0.3">
      <c r="A219" s="831" t="s">
        <v>6886</v>
      </c>
      <c r="B219" s="832" t="s">
        <v>6145</v>
      </c>
      <c r="C219" s="832" t="s">
        <v>4967</v>
      </c>
      <c r="D219" s="832" t="s">
        <v>6950</v>
      </c>
      <c r="E219" s="832" t="s">
        <v>6951</v>
      </c>
      <c r="F219" s="849">
        <v>1</v>
      </c>
      <c r="G219" s="849">
        <v>797</v>
      </c>
      <c r="H219" s="849">
        <v>1.0615909211998509</v>
      </c>
      <c r="I219" s="849">
        <v>797</v>
      </c>
      <c r="J219" s="849">
        <v>1</v>
      </c>
      <c r="K219" s="849">
        <v>750.76</v>
      </c>
      <c r="L219" s="849">
        <v>1</v>
      </c>
      <c r="M219" s="849">
        <v>750.76</v>
      </c>
      <c r="N219" s="849"/>
      <c r="O219" s="849"/>
      <c r="P219" s="837"/>
      <c r="Q219" s="850"/>
    </row>
    <row r="220" spans="1:17" ht="14.4" customHeight="1" x14ac:dyDescent="0.3">
      <c r="A220" s="831" t="s">
        <v>6886</v>
      </c>
      <c r="B220" s="832" t="s">
        <v>6145</v>
      </c>
      <c r="C220" s="832" t="s">
        <v>4967</v>
      </c>
      <c r="D220" s="832" t="s">
        <v>6952</v>
      </c>
      <c r="E220" s="832" t="s">
        <v>6953</v>
      </c>
      <c r="F220" s="849">
        <v>1</v>
      </c>
      <c r="G220" s="849">
        <v>5259.23</v>
      </c>
      <c r="H220" s="849">
        <v>1.0586446157221676</v>
      </c>
      <c r="I220" s="849">
        <v>5259.23</v>
      </c>
      <c r="J220" s="849">
        <v>1</v>
      </c>
      <c r="K220" s="849">
        <v>4967.8900000000003</v>
      </c>
      <c r="L220" s="849">
        <v>1</v>
      </c>
      <c r="M220" s="849">
        <v>4967.8900000000003</v>
      </c>
      <c r="N220" s="849">
        <v>4</v>
      </c>
      <c r="O220" s="849">
        <v>11233.77</v>
      </c>
      <c r="P220" s="837">
        <v>2.2612759139191891</v>
      </c>
      <c r="Q220" s="850">
        <v>2808.4425000000001</v>
      </c>
    </row>
    <row r="221" spans="1:17" ht="14.4" customHeight="1" x14ac:dyDescent="0.3">
      <c r="A221" s="831" t="s">
        <v>6886</v>
      </c>
      <c r="B221" s="832" t="s">
        <v>6145</v>
      </c>
      <c r="C221" s="832" t="s">
        <v>4967</v>
      </c>
      <c r="D221" s="832" t="s">
        <v>6954</v>
      </c>
      <c r="E221" s="832" t="s">
        <v>6955</v>
      </c>
      <c r="F221" s="849">
        <v>10</v>
      </c>
      <c r="G221" s="849">
        <v>6056.5</v>
      </c>
      <c r="H221" s="849">
        <v>2.1564661940588139</v>
      </c>
      <c r="I221" s="849">
        <v>605.65</v>
      </c>
      <c r="J221" s="849">
        <v>5</v>
      </c>
      <c r="K221" s="849">
        <v>2808.5299999999997</v>
      </c>
      <c r="L221" s="849">
        <v>1</v>
      </c>
      <c r="M221" s="849">
        <v>561.7059999999999</v>
      </c>
      <c r="N221" s="849">
        <v>4</v>
      </c>
      <c r="O221" s="849">
        <v>2202.88</v>
      </c>
      <c r="P221" s="837">
        <v>0.78435338059411874</v>
      </c>
      <c r="Q221" s="850">
        <v>550.72</v>
      </c>
    </row>
    <row r="222" spans="1:17" ht="14.4" customHeight="1" x14ac:dyDescent="0.3">
      <c r="A222" s="831" t="s">
        <v>6886</v>
      </c>
      <c r="B222" s="832" t="s">
        <v>6145</v>
      </c>
      <c r="C222" s="832" t="s">
        <v>4967</v>
      </c>
      <c r="D222" s="832" t="s">
        <v>6956</v>
      </c>
      <c r="E222" s="832" t="s">
        <v>6957</v>
      </c>
      <c r="F222" s="849">
        <v>2</v>
      </c>
      <c r="G222" s="849">
        <v>1662.32</v>
      </c>
      <c r="H222" s="849">
        <v>0.19999999999999998</v>
      </c>
      <c r="I222" s="849">
        <v>831.16</v>
      </c>
      <c r="J222" s="849">
        <v>10</v>
      </c>
      <c r="K222" s="849">
        <v>8311.6</v>
      </c>
      <c r="L222" s="849">
        <v>1</v>
      </c>
      <c r="M222" s="849">
        <v>831.16000000000008</v>
      </c>
      <c r="N222" s="849">
        <v>2</v>
      </c>
      <c r="O222" s="849">
        <v>1662.32</v>
      </c>
      <c r="P222" s="837">
        <v>0.19999999999999998</v>
      </c>
      <c r="Q222" s="850">
        <v>831.16</v>
      </c>
    </row>
    <row r="223" spans="1:17" ht="14.4" customHeight="1" x14ac:dyDescent="0.3">
      <c r="A223" s="831" t="s">
        <v>6886</v>
      </c>
      <c r="B223" s="832" t="s">
        <v>6145</v>
      </c>
      <c r="C223" s="832" t="s">
        <v>4967</v>
      </c>
      <c r="D223" s="832" t="s">
        <v>6958</v>
      </c>
      <c r="E223" s="832" t="s">
        <v>6957</v>
      </c>
      <c r="F223" s="849">
        <v>4</v>
      </c>
      <c r="G223" s="849">
        <v>3552.24</v>
      </c>
      <c r="H223" s="849"/>
      <c r="I223" s="849">
        <v>888.06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6886</v>
      </c>
      <c r="B224" s="832" t="s">
        <v>6145</v>
      </c>
      <c r="C224" s="832" t="s">
        <v>4967</v>
      </c>
      <c r="D224" s="832" t="s">
        <v>6959</v>
      </c>
      <c r="E224" s="832" t="s">
        <v>6960</v>
      </c>
      <c r="F224" s="849">
        <v>1</v>
      </c>
      <c r="G224" s="849">
        <v>831.16</v>
      </c>
      <c r="H224" s="849">
        <v>1</v>
      </c>
      <c r="I224" s="849">
        <v>831.16</v>
      </c>
      <c r="J224" s="849">
        <v>1</v>
      </c>
      <c r="K224" s="849">
        <v>831.16</v>
      </c>
      <c r="L224" s="849">
        <v>1</v>
      </c>
      <c r="M224" s="849">
        <v>831.16</v>
      </c>
      <c r="N224" s="849">
        <v>1</v>
      </c>
      <c r="O224" s="849">
        <v>831.16</v>
      </c>
      <c r="P224" s="837">
        <v>1</v>
      </c>
      <c r="Q224" s="850">
        <v>831.16</v>
      </c>
    </row>
    <row r="225" spans="1:17" ht="14.4" customHeight="1" x14ac:dyDescent="0.3">
      <c r="A225" s="831" t="s">
        <v>6886</v>
      </c>
      <c r="B225" s="832" t="s">
        <v>6145</v>
      </c>
      <c r="C225" s="832" t="s">
        <v>4967</v>
      </c>
      <c r="D225" s="832" t="s">
        <v>6961</v>
      </c>
      <c r="E225" s="832" t="s">
        <v>6962</v>
      </c>
      <c r="F225" s="849">
        <v>25</v>
      </c>
      <c r="G225" s="849">
        <v>32803.499999999993</v>
      </c>
      <c r="H225" s="849">
        <v>0.80645161290322565</v>
      </c>
      <c r="I225" s="849">
        <v>1312.1399999999996</v>
      </c>
      <c r="J225" s="849">
        <v>31</v>
      </c>
      <c r="K225" s="849">
        <v>40676.339999999997</v>
      </c>
      <c r="L225" s="849">
        <v>1</v>
      </c>
      <c r="M225" s="849">
        <v>1312.1399999999999</v>
      </c>
      <c r="N225" s="849">
        <v>29</v>
      </c>
      <c r="O225" s="849">
        <v>38052.06</v>
      </c>
      <c r="P225" s="837">
        <v>0.93548387096774199</v>
      </c>
      <c r="Q225" s="850">
        <v>1312.1399999999999</v>
      </c>
    </row>
    <row r="226" spans="1:17" ht="14.4" customHeight="1" x14ac:dyDescent="0.3">
      <c r="A226" s="831" t="s">
        <v>6886</v>
      </c>
      <c r="B226" s="832" t="s">
        <v>6145</v>
      </c>
      <c r="C226" s="832" t="s">
        <v>4967</v>
      </c>
      <c r="D226" s="832" t="s">
        <v>6963</v>
      </c>
      <c r="E226" s="832" t="s">
        <v>6964</v>
      </c>
      <c r="F226" s="849"/>
      <c r="G226" s="849"/>
      <c r="H226" s="849"/>
      <c r="I226" s="849"/>
      <c r="J226" s="849">
        <v>2</v>
      </c>
      <c r="K226" s="849">
        <v>80421.820000000007</v>
      </c>
      <c r="L226" s="849">
        <v>1</v>
      </c>
      <c r="M226" s="849">
        <v>40210.910000000003</v>
      </c>
      <c r="N226" s="849"/>
      <c r="O226" s="849"/>
      <c r="P226" s="837"/>
      <c r="Q226" s="850"/>
    </row>
    <row r="227" spans="1:17" ht="14.4" customHeight="1" x14ac:dyDescent="0.3">
      <c r="A227" s="831" t="s">
        <v>6886</v>
      </c>
      <c r="B227" s="832" t="s">
        <v>6145</v>
      </c>
      <c r="C227" s="832" t="s">
        <v>4967</v>
      </c>
      <c r="D227" s="832" t="s">
        <v>6965</v>
      </c>
      <c r="E227" s="832" t="s">
        <v>6966</v>
      </c>
      <c r="F227" s="849">
        <v>1</v>
      </c>
      <c r="G227" s="849">
        <v>3644.58</v>
      </c>
      <c r="H227" s="849">
        <v>0.25</v>
      </c>
      <c r="I227" s="849">
        <v>3644.58</v>
      </c>
      <c r="J227" s="849">
        <v>4</v>
      </c>
      <c r="K227" s="849">
        <v>14578.32</v>
      </c>
      <c r="L227" s="849">
        <v>1</v>
      </c>
      <c r="M227" s="849">
        <v>3644.58</v>
      </c>
      <c r="N227" s="849">
        <v>1</v>
      </c>
      <c r="O227" s="849">
        <v>3271.56</v>
      </c>
      <c r="P227" s="837">
        <v>0.22441268952801147</v>
      </c>
      <c r="Q227" s="850">
        <v>3271.56</v>
      </c>
    </row>
    <row r="228" spans="1:17" ht="14.4" customHeight="1" x14ac:dyDescent="0.3">
      <c r="A228" s="831" t="s">
        <v>6886</v>
      </c>
      <c r="B228" s="832" t="s">
        <v>6145</v>
      </c>
      <c r="C228" s="832" t="s">
        <v>4967</v>
      </c>
      <c r="D228" s="832" t="s">
        <v>6967</v>
      </c>
      <c r="E228" s="832" t="s">
        <v>6968</v>
      </c>
      <c r="F228" s="849">
        <v>27</v>
      </c>
      <c r="G228" s="849">
        <v>30950.910000000003</v>
      </c>
      <c r="H228" s="849">
        <v>0.6427692968414479</v>
      </c>
      <c r="I228" s="849">
        <v>1146.3300000000002</v>
      </c>
      <c r="J228" s="849">
        <v>44</v>
      </c>
      <c r="K228" s="849">
        <v>48152.439999999988</v>
      </c>
      <c r="L228" s="849">
        <v>1</v>
      </c>
      <c r="M228" s="849">
        <v>1094.373636363636</v>
      </c>
      <c r="N228" s="849">
        <v>34</v>
      </c>
      <c r="O228" s="849">
        <v>36929.78</v>
      </c>
      <c r="P228" s="837">
        <v>0.76693475969234393</v>
      </c>
      <c r="Q228" s="850">
        <v>1086.17</v>
      </c>
    </row>
    <row r="229" spans="1:17" ht="14.4" customHeight="1" x14ac:dyDescent="0.3">
      <c r="A229" s="831" t="s">
        <v>6886</v>
      </c>
      <c r="B229" s="832" t="s">
        <v>6145</v>
      </c>
      <c r="C229" s="832" t="s">
        <v>4967</v>
      </c>
      <c r="D229" s="832" t="s">
        <v>6969</v>
      </c>
      <c r="E229" s="832" t="s">
        <v>6970</v>
      </c>
      <c r="F229" s="849">
        <v>2</v>
      </c>
      <c r="G229" s="849">
        <v>718.2</v>
      </c>
      <c r="H229" s="849">
        <v>2</v>
      </c>
      <c r="I229" s="849">
        <v>359.1</v>
      </c>
      <c r="J229" s="849">
        <v>1</v>
      </c>
      <c r="K229" s="849">
        <v>359.1</v>
      </c>
      <c r="L229" s="849">
        <v>1</v>
      </c>
      <c r="M229" s="849">
        <v>359.1</v>
      </c>
      <c r="N229" s="849">
        <v>5</v>
      </c>
      <c r="O229" s="849">
        <v>1795.5</v>
      </c>
      <c r="P229" s="837">
        <v>5</v>
      </c>
      <c r="Q229" s="850">
        <v>359.1</v>
      </c>
    </row>
    <row r="230" spans="1:17" ht="14.4" customHeight="1" x14ac:dyDescent="0.3">
      <c r="A230" s="831" t="s">
        <v>6886</v>
      </c>
      <c r="B230" s="832" t="s">
        <v>6145</v>
      </c>
      <c r="C230" s="832" t="s">
        <v>4967</v>
      </c>
      <c r="D230" s="832" t="s">
        <v>6971</v>
      </c>
      <c r="E230" s="832" t="s">
        <v>6972</v>
      </c>
      <c r="F230" s="849">
        <v>5</v>
      </c>
      <c r="G230" s="849">
        <v>4469.5</v>
      </c>
      <c r="H230" s="849">
        <v>0.7142857142857143</v>
      </c>
      <c r="I230" s="849">
        <v>893.9</v>
      </c>
      <c r="J230" s="849">
        <v>7</v>
      </c>
      <c r="K230" s="849">
        <v>6257.3</v>
      </c>
      <c r="L230" s="849">
        <v>1</v>
      </c>
      <c r="M230" s="849">
        <v>893.9</v>
      </c>
      <c r="N230" s="849">
        <v>2</v>
      </c>
      <c r="O230" s="849">
        <v>1787.8</v>
      </c>
      <c r="P230" s="837">
        <v>0.2857142857142857</v>
      </c>
      <c r="Q230" s="850">
        <v>893.9</v>
      </c>
    </row>
    <row r="231" spans="1:17" ht="14.4" customHeight="1" x14ac:dyDescent="0.3">
      <c r="A231" s="831" t="s">
        <v>6886</v>
      </c>
      <c r="B231" s="832" t="s">
        <v>6145</v>
      </c>
      <c r="C231" s="832" t="s">
        <v>4967</v>
      </c>
      <c r="D231" s="832" t="s">
        <v>6973</v>
      </c>
      <c r="E231" s="832" t="s">
        <v>6974</v>
      </c>
      <c r="F231" s="849">
        <v>1</v>
      </c>
      <c r="G231" s="849">
        <v>893.9</v>
      </c>
      <c r="H231" s="849">
        <v>0.51599533589628133</v>
      </c>
      <c r="I231" s="849">
        <v>893.9</v>
      </c>
      <c r="J231" s="849">
        <v>2</v>
      </c>
      <c r="K231" s="849">
        <v>1732.38</v>
      </c>
      <c r="L231" s="849">
        <v>1</v>
      </c>
      <c r="M231" s="849">
        <v>866.19</v>
      </c>
      <c r="N231" s="849">
        <v>4</v>
      </c>
      <c r="O231" s="849">
        <v>3353.92</v>
      </c>
      <c r="P231" s="837">
        <v>1.9360186564148743</v>
      </c>
      <c r="Q231" s="850">
        <v>838.48</v>
      </c>
    </row>
    <row r="232" spans="1:17" ht="14.4" customHeight="1" x14ac:dyDescent="0.3">
      <c r="A232" s="831" t="s">
        <v>6886</v>
      </c>
      <c r="B232" s="832" t="s">
        <v>6145</v>
      </c>
      <c r="C232" s="832" t="s">
        <v>4967</v>
      </c>
      <c r="D232" s="832" t="s">
        <v>6975</v>
      </c>
      <c r="E232" s="832" t="s">
        <v>6976</v>
      </c>
      <c r="F232" s="849"/>
      <c r="G232" s="849"/>
      <c r="H232" s="849"/>
      <c r="I232" s="849"/>
      <c r="J232" s="849">
        <v>1</v>
      </c>
      <c r="K232" s="849">
        <v>893.9</v>
      </c>
      <c r="L232" s="849">
        <v>1</v>
      </c>
      <c r="M232" s="849">
        <v>893.9</v>
      </c>
      <c r="N232" s="849"/>
      <c r="O232" s="849"/>
      <c r="P232" s="837"/>
      <c r="Q232" s="850"/>
    </row>
    <row r="233" spans="1:17" ht="14.4" customHeight="1" x14ac:dyDescent="0.3">
      <c r="A233" s="831" t="s">
        <v>6886</v>
      </c>
      <c r="B233" s="832" t="s">
        <v>6145</v>
      </c>
      <c r="C233" s="832" t="s">
        <v>4967</v>
      </c>
      <c r="D233" s="832" t="s">
        <v>6977</v>
      </c>
      <c r="E233" s="832" t="s">
        <v>6978</v>
      </c>
      <c r="F233" s="849">
        <v>1</v>
      </c>
      <c r="G233" s="849">
        <v>16831.689999999999</v>
      </c>
      <c r="H233" s="849">
        <v>0.5</v>
      </c>
      <c r="I233" s="849">
        <v>16831.689999999999</v>
      </c>
      <c r="J233" s="849">
        <v>2</v>
      </c>
      <c r="K233" s="849">
        <v>33663.379999999997</v>
      </c>
      <c r="L233" s="849">
        <v>1</v>
      </c>
      <c r="M233" s="849">
        <v>16831.689999999999</v>
      </c>
      <c r="N233" s="849">
        <v>2</v>
      </c>
      <c r="O233" s="849">
        <v>28521.4</v>
      </c>
      <c r="P233" s="837">
        <v>0.84725300905613177</v>
      </c>
      <c r="Q233" s="850">
        <v>14260.7</v>
      </c>
    </row>
    <row r="234" spans="1:17" ht="14.4" customHeight="1" x14ac:dyDescent="0.3">
      <c r="A234" s="831" t="s">
        <v>6886</v>
      </c>
      <c r="B234" s="832" t="s">
        <v>6145</v>
      </c>
      <c r="C234" s="832" t="s">
        <v>4967</v>
      </c>
      <c r="D234" s="832" t="s">
        <v>6979</v>
      </c>
      <c r="E234" s="832" t="s">
        <v>6980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5200.68</v>
      </c>
      <c r="P234" s="837"/>
      <c r="Q234" s="850">
        <v>5200.68</v>
      </c>
    </row>
    <row r="235" spans="1:17" ht="14.4" customHeight="1" x14ac:dyDescent="0.3">
      <c r="A235" s="831" t="s">
        <v>6886</v>
      </c>
      <c r="B235" s="832" t="s">
        <v>6145</v>
      </c>
      <c r="C235" s="832" t="s">
        <v>4967</v>
      </c>
      <c r="D235" s="832" t="s">
        <v>6981</v>
      </c>
      <c r="E235" s="832" t="s">
        <v>6982</v>
      </c>
      <c r="F235" s="849">
        <v>1</v>
      </c>
      <c r="G235" s="849">
        <v>6587.13</v>
      </c>
      <c r="H235" s="849">
        <v>0.54033704160029139</v>
      </c>
      <c r="I235" s="849">
        <v>6587.13</v>
      </c>
      <c r="J235" s="849">
        <v>2</v>
      </c>
      <c r="K235" s="849">
        <v>12190.78</v>
      </c>
      <c r="L235" s="849">
        <v>1</v>
      </c>
      <c r="M235" s="849">
        <v>6095.39</v>
      </c>
      <c r="N235" s="849">
        <v>6</v>
      </c>
      <c r="O235" s="849">
        <v>21040.059999999998</v>
      </c>
      <c r="P235" s="837">
        <v>1.7258994092256603</v>
      </c>
      <c r="Q235" s="850">
        <v>3506.6766666666663</v>
      </c>
    </row>
    <row r="236" spans="1:17" ht="14.4" customHeight="1" x14ac:dyDescent="0.3">
      <c r="A236" s="831" t="s">
        <v>6886</v>
      </c>
      <c r="B236" s="832" t="s">
        <v>6145</v>
      </c>
      <c r="C236" s="832" t="s">
        <v>4967</v>
      </c>
      <c r="D236" s="832" t="s">
        <v>6983</v>
      </c>
      <c r="E236" s="832" t="s">
        <v>6984</v>
      </c>
      <c r="F236" s="849">
        <v>21</v>
      </c>
      <c r="G236" s="849">
        <v>38674.019999999997</v>
      </c>
      <c r="H236" s="849">
        <v>1.6970581240132239</v>
      </c>
      <c r="I236" s="849">
        <v>1841.62</v>
      </c>
      <c r="J236" s="849">
        <v>13</v>
      </c>
      <c r="K236" s="849">
        <v>22788.86</v>
      </c>
      <c r="L236" s="849">
        <v>1</v>
      </c>
      <c r="M236" s="849">
        <v>1752.9892307692307</v>
      </c>
      <c r="N236" s="849">
        <v>17</v>
      </c>
      <c r="O236" s="849">
        <v>29348.799999999999</v>
      </c>
      <c r="P236" s="837">
        <v>1.2878573127396455</v>
      </c>
      <c r="Q236" s="850">
        <v>1726.3999999999999</v>
      </c>
    </row>
    <row r="237" spans="1:17" ht="14.4" customHeight="1" x14ac:dyDescent="0.3">
      <c r="A237" s="831" t="s">
        <v>6886</v>
      </c>
      <c r="B237" s="832" t="s">
        <v>6145</v>
      </c>
      <c r="C237" s="832" t="s">
        <v>4967</v>
      </c>
      <c r="D237" s="832" t="s">
        <v>6985</v>
      </c>
      <c r="E237" s="832" t="s">
        <v>6986</v>
      </c>
      <c r="F237" s="849">
        <v>1</v>
      </c>
      <c r="G237" s="849">
        <v>20173</v>
      </c>
      <c r="H237" s="849"/>
      <c r="I237" s="849">
        <v>20173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6886</v>
      </c>
      <c r="B238" s="832" t="s">
        <v>6145</v>
      </c>
      <c r="C238" s="832" t="s">
        <v>4967</v>
      </c>
      <c r="D238" s="832" t="s">
        <v>6987</v>
      </c>
      <c r="E238" s="832" t="s">
        <v>6988</v>
      </c>
      <c r="F238" s="849"/>
      <c r="G238" s="849"/>
      <c r="H238" s="849"/>
      <c r="I238" s="849"/>
      <c r="J238" s="849">
        <v>1</v>
      </c>
      <c r="K238" s="849">
        <v>80936.399999999994</v>
      </c>
      <c r="L238" s="849">
        <v>1</v>
      </c>
      <c r="M238" s="849">
        <v>80936.399999999994</v>
      </c>
      <c r="N238" s="849"/>
      <c r="O238" s="849"/>
      <c r="P238" s="837"/>
      <c r="Q238" s="850"/>
    </row>
    <row r="239" spans="1:17" ht="14.4" customHeight="1" x14ac:dyDescent="0.3">
      <c r="A239" s="831" t="s">
        <v>6886</v>
      </c>
      <c r="B239" s="832" t="s">
        <v>6145</v>
      </c>
      <c r="C239" s="832" t="s">
        <v>4967</v>
      </c>
      <c r="D239" s="832" t="s">
        <v>6989</v>
      </c>
      <c r="E239" s="832" t="s">
        <v>6990</v>
      </c>
      <c r="F239" s="849">
        <v>4</v>
      </c>
      <c r="G239" s="849">
        <v>66876</v>
      </c>
      <c r="H239" s="849"/>
      <c r="I239" s="849">
        <v>16719</v>
      </c>
      <c r="J239" s="849"/>
      <c r="K239" s="849"/>
      <c r="L239" s="849"/>
      <c r="M239" s="849"/>
      <c r="N239" s="849">
        <v>5</v>
      </c>
      <c r="O239" s="849">
        <v>83595</v>
      </c>
      <c r="P239" s="837"/>
      <c r="Q239" s="850">
        <v>16719</v>
      </c>
    </row>
    <row r="240" spans="1:17" ht="14.4" customHeight="1" x14ac:dyDescent="0.3">
      <c r="A240" s="831" t="s">
        <v>6886</v>
      </c>
      <c r="B240" s="832" t="s">
        <v>6145</v>
      </c>
      <c r="C240" s="832" t="s">
        <v>4967</v>
      </c>
      <c r="D240" s="832" t="s">
        <v>6991</v>
      </c>
      <c r="E240" s="832" t="s">
        <v>6992</v>
      </c>
      <c r="F240" s="849"/>
      <c r="G240" s="849"/>
      <c r="H240" s="849"/>
      <c r="I240" s="849"/>
      <c r="J240" s="849">
        <v>1</v>
      </c>
      <c r="K240" s="849">
        <v>27813</v>
      </c>
      <c r="L240" s="849">
        <v>1</v>
      </c>
      <c r="M240" s="849">
        <v>27813</v>
      </c>
      <c r="N240" s="849">
        <v>2</v>
      </c>
      <c r="O240" s="849">
        <v>0</v>
      </c>
      <c r="P240" s="837">
        <v>0</v>
      </c>
      <c r="Q240" s="850">
        <v>0</v>
      </c>
    </row>
    <row r="241" spans="1:17" ht="14.4" customHeight="1" x14ac:dyDescent="0.3">
      <c r="A241" s="831" t="s">
        <v>6886</v>
      </c>
      <c r="B241" s="832" t="s">
        <v>6145</v>
      </c>
      <c r="C241" s="832" t="s">
        <v>4967</v>
      </c>
      <c r="D241" s="832" t="s">
        <v>6993</v>
      </c>
      <c r="E241" s="832" t="s">
        <v>6994</v>
      </c>
      <c r="F241" s="849">
        <v>2</v>
      </c>
      <c r="G241" s="849">
        <v>8720</v>
      </c>
      <c r="H241" s="849"/>
      <c r="I241" s="849">
        <v>4360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6886</v>
      </c>
      <c r="B242" s="832" t="s">
        <v>6145</v>
      </c>
      <c r="C242" s="832" t="s">
        <v>4967</v>
      </c>
      <c r="D242" s="832" t="s">
        <v>6995</v>
      </c>
      <c r="E242" s="832" t="s">
        <v>6996</v>
      </c>
      <c r="F242" s="849">
        <v>1</v>
      </c>
      <c r="G242" s="849">
        <v>3106.5</v>
      </c>
      <c r="H242" s="849"/>
      <c r="I242" s="849">
        <v>3106.5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6886</v>
      </c>
      <c r="B243" s="832" t="s">
        <v>6145</v>
      </c>
      <c r="C243" s="832" t="s">
        <v>4967</v>
      </c>
      <c r="D243" s="832" t="s">
        <v>6997</v>
      </c>
      <c r="E243" s="832" t="s">
        <v>6998</v>
      </c>
      <c r="F243" s="849"/>
      <c r="G243" s="849"/>
      <c r="H243" s="849"/>
      <c r="I243" s="849"/>
      <c r="J243" s="849"/>
      <c r="K243" s="849"/>
      <c r="L243" s="849"/>
      <c r="M243" s="849"/>
      <c r="N243" s="849">
        <v>2</v>
      </c>
      <c r="O243" s="849">
        <v>25070</v>
      </c>
      <c r="P243" s="837"/>
      <c r="Q243" s="850">
        <v>12535</v>
      </c>
    </row>
    <row r="244" spans="1:17" ht="14.4" customHeight="1" x14ac:dyDescent="0.3">
      <c r="A244" s="831" t="s">
        <v>6886</v>
      </c>
      <c r="B244" s="832" t="s">
        <v>6145</v>
      </c>
      <c r="C244" s="832" t="s">
        <v>4967</v>
      </c>
      <c r="D244" s="832" t="s">
        <v>6999</v>
      </c>
      <c r="E244" s="832" t="s">
        <v>7000</v>
      </c>
      <c r="F244" s="849">
        <v>1</v>
      </c>
      <c r="G244" s="849">
        <v>380.86</v>
      </c>
      <c r="H244" s="849">
        <v>0.33333333333333337</v>
      </c>
      <c r="I244" s="849">
        <v>380.86</v>
      </c>
      <c r="J244" s="849">
        <v>3</v>
      </c>
      <c r="K244" s="849">
        <v>1142.58</v>
      </c>
      <c r="L244" s="849">
        <v>1</v>
      </c>
      <c r="M244" s="849">
        <v>380.85999999999996</v>
      </c>
      <c r="N244" s="849">
        <v>2</v>
      </c>
      <c r="O244" s="849">
        <v>761.72</v>
      </c>
      <c r="P244" s="837">
        <v>0.66666666666666674</v>
      </c>
      <c r="Q244" s="850">
        <v>380.86</v>
      </c>
    </row>
    <row r="245" spans="1:17" ht="14.4" customHeight="1" x14ac:dyDescent="0.3">
      <c r="A245" s="831" t="s">
        <v>6886</v>
      </c>
      <c r="B245" s="832" t="s">
        <v>6145</v>
      </c>
      <c r="C245" s="832" t="s">
        <v>4967</v>
      </c>
      <c r="D245" s="832" t="s">
        <v>7001</v>
      </c>
      <c r="E245" s="832" t="s">
        <v>7002</v>
      </c>
      <c r="F245" s="849">
        <v>1</v>
      </c>
      <c r="G245" s="849">
        <v>1085.2</v>
      </c>
      <c r="H245" s="849">
        <v>0.25</v>
      </c>
      <c r="I245" s="849">
        <v>1085.2</v>
      </c>
      <c r="J245" s="849">
        <v>4</v>
      </c>
      <c r="K245" s="849">
        <v>4340.8</v>
      </c>
      <c r="L245" s="849">
        <v>1</v>
      </c>
      <c r="M245" s="849">
        <v>1085.2</v>
      </c>
      <c r="N245" s="849">
        <v>1</v>
      </c>
      <c r="O245" s="849">
        <v>1085.2</v>
      </c>
      <c r="P245" s="837">
        <v>0.25</v>
      </c>
      <c r="Q245" s="850">
        <v>1085.2</v>
      </c>
    </row>
    <row r="246" spans="1:17" ht="14.4" customHeight="1" x14ac:dyDescent="0.3">
      <c r="A246" s="831" t="s">
        <v>6886</v>
      </c>
      <c r="B246" s="832" t="s">
        <v>6145</v>
      </c>
      <c r="C246" s="832" t="s">
        <v>4967</v>
      </c>
      <c r="D246" s="832" t="s">
        <v>7003</v>
      </c>
      <c r="E246" s="832" t="s">
        <v>7004</v>
      </c>
      <c r="F246" s="849"/>
      <c r="G246" s="849"/>
      <c r="H246" s="849"/>
      <c r="I246" s="849"/>
      <c r="J246" s="849">
        <v>3</v>
      </c>
      <c r="K246" s="849">
        <v>40396.410000000003</v>
      </c>
      <c r="L246" s="849">
        <v>1</v>
      </c>
      <c r="M246" s="849">
        <v>13465.470000000001</v>
      </c>
      <c r="N246" s="849">
        <v>4</v>
      </c>
      <c r="O246" s="849">
        <v>53861.88</v>
      </c>
      <c r="P246" s="837">
        <v>1.3333333333333333</v>
      </c>
      <c r="Q246" s="850">
        <v>13465.47</v>
      </c>
    </row>
    <row r="247" spans="1:17" ht="14.4" customHeight="1" x14ac:dyDescent="0.3">
      <c r="A247" s="831" t="s">
        <v>6886</v>
      </c>
      <c r="B247" s="832" t="s">
        <v>6145</v>
      </c>
      <c r="C247" s="832" t="s">
        <v>4967</v>
      </c>
      <c r="D247" s="832" t="s">
        <v>7005</v>
      </c>
      <c r="E247" s="832" t="s">
        <v>7006</v>
      </c>
      <c r="F247" s="849"/>
      <c r="G247" s="849"/>
      <c r="H247" s="849"/>
      <c r="I247" s="849"/>
      <c r="J247" s="849">
        <v>1</v>
      </c>
      <c r="K247" s="849">
        <v>11015.5</v>
      </c>
      <c r="L247" s="849">
        <v>1</v>
      </c>
      <c r="M247" s="849">
        <v>11015.5</v>
      </c>
      <c r="N247" s="849"/>
      <c r="O247" s="849"/>
      <c r="P247" s="837"/>
      <c r="Q247" s="850"/>
    </row>
    <row r="248" spans="1:17" ht="14.4" customHeight="1" x14ac:dyDescent="0.3">
      <c r="A248" s="831" t="s">
        <v>6886</v>
      </c>
      <c r="B248" s="832" t="s">
        <v>6145</v>
      </c>
      <c r="C248" s="832" t="s">
        <v>4967</v>
      </c>
      <c r="D248" s="832" t="s">
        <v>7007</v>
      </c>
      <c r="E248" s="832" t="s">
        <v>7008</v>
      </c>
      <c r="F248" s="849"/>
      <c r="G248" s="849"/>
      <c r="H248" s="849"/>
      <c r="I248" s="849"/>
      <c r="J248" s="849">
        <v>2</v>
      </c>
      <c r="K248" s="849">
        <v>51776.1</v>
      </c>
      <c r="L248" s="849">
        <v>1</v>
      </c>
      <c r="M248" s="849">
        <v>25888.05</v>
      </c>
      <c r="N248" s="849">
        <v>1</v>
      </c>
      <c r="O248" s="849">
        <v>25888.05</v>
      </c>
      <c r="P248" s="837">
        <v>0.5</v>
      </c>
      <c r="Q248" s="850">
        <v>25888.05</v>
      </c>
    </row>
    <row r="249" spans="1:17" ht="14.4" customHeight="1" x14ac:dyDescent="0.3">
      <c r="A249" s="831" t="s">
        <v>6886</v>
      </c>
      <c r="B249" s="832" t="s">
        <v>6145</v>
      </c>
      <c r="C249" s="832" t="s">
        <v>4967</v>
      </c>
      <c r="D249" s="832" t="s">
        <v>7009</v>
      </c>
      <c r="E249" s="832" t="s">
        <v>7010</v>
      </c>
      <c r="F249" s="849"/>
      <c r="G249" s="849"/>
      <c r="H249" s="849"/>
      <c r="I249" s="849"/>
      <c r="J249" s="849">
        <v>1</v>
      </c>
      <c r="K249" s="849">
        <v>9743.2000000000007</v>
      </c>
      <c r="L249" s="849">
        <v>1</v>
      </c>
      <c r="M249" s="849">
        <v>9743.2000000000007</v>
      </c>
      <c r="N249" s="849"/>
      <c r="O249" s="849"/>
      <c r="P249" s="837"/>
      <c r="Q249" s="850"/>
    </row>
    <row r="250" spans="1:17" ht="14.4" customHeight="1" x14ac:dyDescent="0.3">
      <c r="A250" s="831" t="s">
        <v>6886</v>
      </c>
      <c r="B250" s="832" t="s">
        <v>6145</v>
      </c>
      <c r="C250" s="832" t="s">
        <v>4967</v>
      </c>
      <c r="D250" s="832" t="s">
        <v>7011</v>
      </c>
      <c r="E250" s="832" t="s">
        <v>7012</v>
      </c>
      <c r="F250" s="849"/>
      <c r="G250" s="849"/>
      <c r="H250" s="849"/>
      <c r="I250" s="849"/>
      <c r="J250" s="849">
        <v>1</v>
      </c>
      <c r="K250" s="849">
        <v>30135</v>
      </c>
      <c r="L250" s="849">
        <v>1</v>
      </c>
      <c r="M250" s="849">
        <v>30135</v>
      </c>
      <c r="N250" s="849"/>
      <c r="O250" s="849"/>
      <c r="P250" s="837"/>
      <c r="Q250" s="850"/>
    </row>
    <row r="251" spans="1:17" ht="14.4" customHeight="1" x14ac:dyDescent="0.3">
      <c r="A251" s="831" t="s">
        <v>6886</v>
      </c>
      <c r="B251" s="832" t="s">
        <v>6145</v>
      </c>
      <c r="C251" s="832" t="s">
        <v>4967</v>
      </c>
      <c r="D251" s="832" t="s">
        <v>7013</v>
      </c>
      <c r="E251" s="832" t="s">
        <v>7014</v>
      </c>
      <c r="F251" s="849">
        <v>1</v>
      </c>
      <c r="G251" s="849">
        <v>17527.810000000001</v>
      </c>
      <c r="H251" s="849"/>
      <c r="I251" s="849">
        <v>17527.810000000001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6886</v>
      </c>
      <c r="B252" s="832" t="s">
        <v>6145</v>
      </c>
      <c r="C252" s="832" t="s">
        <v>4967</v>
      </c>
      <c r="D252" s="832" t="s">
        <v>7015</v>
      </c>
      <c r="E252" s="832" t="s">
        <v>7016</v>
      </c>
      <c r="F252" s="849">
        <v>2</v>
      </c>
      <c r="G252" s="849">
        <v>620</v>
      </c>
      <c r="H252" s="849"/>
      <c r="I252" s="849">
        <v>310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6886</v>
      </c>
      <c r="B253" s="832" t="s">
        <v>6145</v>
      </c>
      <c r="C253" s="832" t="s">
        <v>4967</v>
      </c>
      <c r="D253" s="832" t="s">
        <v>7017</v>
      </c>
      <c r="E253" s="832" t="s">
        <v>6928</v>
      </c>
      <c r="F253" s="849"/>
      <c r="G253" s="849"/>
      <c r="H253" s="849"/>
      <c r="I253" s="849"/>
      <c r="J253" s="849">
        <v>1</v>
      </c>
      <c r="K253" s="849">
        <v>8536.5499999999993</v>
      </c>
      <c r="L253" s="849">
        <v>1</v>
      </c>
      <c r="M253" s="849">
        <v>8536.5499999999993</v>
      </c>
      <c r="N253" s="849"/>
      <c r="O253" s="849"/>
      <c r="P253" s="837"/>
      <c r="Q253" s="850"/>
    </row>
    <row r="254" spans="1:17" ht="14.4" customHeight="1" x14ac:dyDescent="0.3">
      <c r="A254" s="831" t="s">
        <v>6886</v>
      </c>
      <c r="B254" s="832" t="s">
        <v>6145</v>
      </c>
      <c r="C254" s="832" t="s">
        <v>4967</v>
      </c>
      <c r="D254" s="832" t="s">
        <v>7018</v>
      </c>
      <c r="E254" s="832" t="s">
        <v>7019</v>
      </c>
      <c r="F254" s="849">
        <v>8</v>
      </c>
      <c r="G254" s="849">
        <v>151200</v>
      </c>
      <c r="H254" s="849"/>
      <c r="I254" s="849">
        <v>18900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6886</v>
      </c>
      <c r="B255" s="832" t="s">
        <v>6145</v>
      </c>
      <c r="C255" s="832" t="s">
        <v>4967</v>
      </c>
      <c r="D255" s="832" t="s">
        <v>7020</v>
      </c>
      <c r="E255" s="832" t="s">
        <v>7021</v>
      </c>
      <c r="F255" s="849"/>
      <c r="G255" s="849"/>
      <c r="H255" s="849"/>
      <c r="I255" s="849"/>
      <c r="J255" s="849"/>
      <c r="K255" s="849"/>
      <c r="L255" s="849"/>
      <c r="M255" s="849"/>
      <c r="N255" s="849">
        <v>1</v>
      </c>
      <c r="O255" s="849">
        <v>36225</v>
      </c>
      <c r="P255" s="837"/>
      <c r="Q255" s="850">
        <v>36225</v>
      </c>
    </row>
    <row r="256" spans="1:17" ht="14.4" customHeight="1" x14ac:dyDescent="0.3">
      <c r="A256" s="831" t="s">
        <v>6886</v>
      </c>
      <c r="B256" s="832" t="s">
        <v>6145</v>
      </c>
      <c r="C256" s="832" t="s">
        <v>4967</v>
      </c>
      <c r="D256" s="832" t="s">
        <v>7022</v>
      </c>
      <c r="E256" s="832" t="s">
        <v>7023</v>
      </c>
      <c r="F256" s="849">
        <v>1</v>
      </c>
      <c r="G256" s="849">
        <v>952.21</v>
      </c>
      <c r="H256" s="849"/>
      <c r="I256" s="849">
        <v>952.21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6886</v>
      </c>
      <c r="B257" s="832" t="s">
        <v>6145</v>
      </c>
      <c r="C257" s="832" t="s">
        <v>4967</v>
      </c>
      <c r="D257" s="832" t="s">
        <v>7024</v>
      </c>
      <c r="E257" s="832" t="s">
        <v>7025</v>
      </c>
      <c r="F257" s="849"/>
      <c r="G257" s="849"/>
      <c r="H257" s="849"/>
      <c r="I257" s="849"/>
      <c r="J257" s="849"/>
      <c r="K257" s="849"/>
      <c r="L257" s="849"/>
      <c r="M257" s="849"/>
      <c r="N257" s="849">
        <v>2</v>
      </c>
      <c r="O257" s="849">
        <v>3864.18</v>
      </c>
      <c r="P257" s="837"/>
      <c r="Q257" s="850">
        <v>1932.09</v>
      </c>
    </row>
    <row r="258" spans="1:17" ht="14.4" customHeight="1" x14ac:dyDescent="0.3">
      <c r="A258" s="831" t="s">
        <v>6886</v>
      </c>
      <c r="B258" s="832" t="s">
        <v>6145</v>
      </c>
      <c r="C258" s="832" t="s">
        <v>4967</v>
      </c>
      <c r="D258" s="832" t="s">
        <v>7026</v>
      </c>
      <c r="E258" s="832" t="s">
        <v>7027</v>
      </c>
      <c r="F258" s="849">
        <v>12</v>
      </c>
      <c r="G258" s="849">
        <v>106324.68</v>
      </c>
      <c r="H258" s="849">
        <v>0.6</v>
      </c>
      <c r="I258" s="849">
        <v>8860.39</v>
      </c>
      <c r="J258" s="849">
        <v>20</v>
      </c>
      <c r="K258" s="849">
        <v>177207.8</v>
      </c>
      <c r="L258" s="849">
        <v>1</v>
      </c>
      <c r="M258" s="849">
        <v>8860.39</v>
      </c>
      <c r="N258" s="849">
        <v>12</v>
      </c>
      <c r="O258" s="849">
        <v>106324.68</v>
      </c>
      <c r="P258" s="837">
        <v>0.6</v>
      </c>
      <c r="Q258" s="850">
        <v>8860.39</v>
      </c>
    </row>
    <row r="259" spans="1:17" ht="14.4" customHeight="1" x14ac:dyDescent="0.3">
      <c r="A259" s="831" t="s">
        <v>6886</v>
      </c>
      <c r="B259" s="832" t="s">
        <v>6145</v>
      </c>
      <c r="C259" s="832" t="s">
        <v>4967</v>
      </c>
      <c r="D259" s="832" t="s">
        <v>7028</v>
      </c>
      <c r="E259" s="832" t="s">
        <v>7029</v>
      </c>
      <c r="F259" s="849">
        <v>1</v>
      </c>
      <c r="G259" s="849">
        <v>41454.550000000003</v>
      </c>
      <c r="H259" s="849"/>
      <c r="I259" s="849">
        <v>41454.550000000003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6886</v>
      </c>
      <c r="B260" s="832" t="s">
        <v>6145</v>
      </c>
      <c r="C260" s="832" t="s">
        <v>4967</v>
      </c>
      <c r="D260" s="832" t="s">
        <v>7030</v>
      </c>
      <c r="E260" s="832" t="s">
        <v>7031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333.71</v>
      </c>
      <c r="P260" s="837"/>
      <c r="Q260" s="850">
        <v>333.71</v>
      </c>
    </row>
    <row r="261" spans="1:17" ht="14.4" customHeight="1" x14ac:dyDescent="0.3">
      <c r="A261" s="831" t="s">
        <v>6886</v>
      </c>
      <c r="B261" s="832" t="s">
        <v>6145</v>
      </c>
      <c r="C261" s="832" t="s">
        <v>4967</v>
      </c>
      <c r="D261" s="832" t="s">
        <v>7032</v>
      </c>
      <c r="E261" s="832" t="s">
        <v>7033</v>
      </c>
      <c r="F261" s="849"/>
      <c r="G261" s="849"/>
      <c r="H261" s="849"/>
      <c r="I261" s="849"/>
      <c r="J261" s="849">
        <v>1</v>
      </c>
      <c r="K261" s="849">
        <v>4857</v>
      </c>
      <c r="L261" s="849">
        <v>1</v>
      </c>
      <c r="M261" s="849">
        <v>4857</v>
      </c>
      <c r="N261" s="849"/>
      <c r="O261" s="849"/>
      <c r="P261" s="837"/>
      <c r="Q261" s="850"/>
    </row>
    <row r="262" spans="1:17" ht="14.4" customHeight="1" x14ac:dyDescent="0.3">
      <c r="A262" s="831" t="s">
        <v>6886</v>
      </c>
      <c r="B262" s="832" t="s">
        <v>6145</v>
      </c>
      <c r="C262" s="832" t="s">
        <v>4967</v>
      </c>
      <c r="D262" s="832" t="s">
        <v>7034</v>
      </c>
      <c r="E262" s="832" t="s">
        <v>7035</v>
      </c>
      <c r="F262" s="849"/>
      <c r="G262" s="849"/>
      <c r="H262" s="849"/>
      <c r="I262" s="849"/>
      <c r="J262" s="849">
        <v>5</v>
      </c>
      <c r="K262" s="849">
        <v>3953.75</v>
      </c>
      <c r="L262" s="849">
        <v>1</v>
      </c>
      <c r="M262" s="849">
        <v>790.75</v>
      </c>
      <c r="N262" s="849">
        <v>5</v>
      </c>
      <c r="O262" s="849">
        <v>3953.75</v>
      </c>
      <c r="P262" s="837">
        <v>1</v>
      </c>
      <c r="Q262" s="850">
        <v>790.75</v>
      </c>
    </row>
    <row r="263" spans="1:17" ht="14.4" customHeight="1" x14ac:dyDescent="0.3">
      <c r="A263" s="831" t="s">
        <v>6886</v>
      </c>
      <c r="B263" s="832" t="s">
        <v>6145</v>
      </c>
      <c r="C263" s="832" t="s">
        <v>4967</v>
      </c>
      <c r="D263" s="832" t="s">
        <v>7036</v>
      </c>
      <c r="E263" s="832" t="s">
        <v>7037</v>
      </c>
      <c r="F263" s="849"/>
      <c r="G263" s="849"/>
      <c r="H263" s="849"/>
      <c r="I263" s="849"/>
      <c r="J263" s="849">
        <v>1</v>
      </c>
      <c r="K263" s="849">
        <v>4066.69</v>
      </c>
      <c r="L263" s="849">
        <v>1</v>
      </c>
      <c r="M263" s="849">
        <v>4066.69</v>
      </c>
      <c r="N263" s="849"/>
      <c r="O263" s="849"/>
      <c r="P263" s="837"/>
      <c r="Q263" s="850"/>
    </row>
    <row r="264" spans="1:17" ht="14.4" customHeight="1" x14ac:dyDescent="0.3">
      <c r="A264" s="831" t="s">
        <v>6886</v>
      </c>
      <c r="B264" s="832" t="s">
        <v>6145</v>
      </c>
      <c r="C264" s="832" t="s">
        <v>4967</v>
      </c>
      <c r="D264" s="832" t="s">
        <v>7038</v>
      </c>
      <c r="E264" s="832" t="s">
        <v>7039</v>
      </c>
      <c r="F264" s="849"/>
      <c r="G264" s="849"/>
      <c r="H264" s="849"/>
      <c r="I264" s="849"/>
      <c r="J264" s="849"/>
      <c r="K264" s="849"/>
      <c r="L264" s="849"/>
      <c r="M264" s="849"/>
      <c r="N264" s="849">
        <v>1</v>
      </c>
      <c r="O264" s="849">
        <v>6923.6</v>
      </c>
      <c r="P264" s="837"/>
      <c r="Q264" s="850">
        <v>6923.6</v>
      </c>
    </row>
    <row r="265" spans="1:17" ht="14.4" customHeight="1" x14ac:dyDescent="0.3">
      <c r="A265" s="831" t="s">
        <v>6886</v>
      </c>
      <c r="B265" s="832" t="s">
        <v>6145</v>
      </c>
      <c r="C265" s="832" t="s">
        <v>4967</v>
      </c>
      <c r="D265" s="832" t="s">
        <v>7040</v>
      </c>
      <c r="E265" s="832" t="s">
        <v>7041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6632.73</v>
      </c>
      <c r="P265" s="837"/>
      <c r="Q265" s="850">
        <v>6632.73</v>
      </c>
    </row>
    <row r="266" spans="1:17" ht="14.4" customHeight="1" x14ac:dyDescent="0.3">
      <c r="A266" s="831" t="s">
        <v>6886</v>
      </c>
      <c r="B266" s="832" t="s">
        <v>6145</v>
      </c>
      <c r="C266" s="832" t="s">
        <v>4967</v>
      </c>
      <c r="D266" s="832" t="s">
        <v>7042</v>
      </c>
      <c r="E266" s="832" t="s">
        <v>7043</v>
      </c>
      <c r="F266" s="849"/>
      <c r="G266" s="849"/>
      <c r="H266" s="849"/>
      <c r="I266" s="849"/>
      <c r="J266" s="849"/>
      <c r="K266" s="849"/>
      <c r="L266" s="849"/>
      <c r="M266" s="849"/>
      <c r="N266" s="849">
        <v>2</v>
      </c>
      <c r="O266" s="849">
        <v>2816.92</v>
      </c>
      <c r="P266" s="837"/>
      <c r="Q266" s="850">
        <v>1408.46</v>
      </c>
    </row>
    <row r="267" spans="1:17" ht="14.4" customHeight="1" x14ac:dyDescent="0.3">
      <c r="A267" s="831" t="s">
        <v>6886</v>
      </c>
      <c r="B267" s="832" t="s">
        <v>6145</v>
      </c>
      <c r="C267" s="832" t="s">
        <v>4967</v>
      </c>
      <c r="D267" s="832" t="s">
        <v>7044</v>
      </c>
      <c r="E267" s="832" t="s">
        <v>7045</v>
      </c>
      <c r="F267" s="849"/>
      <c r="G267" s="849"/>
      <c r="H267" s="849"/>
      <c r="I267" s="849"/>
      <c r="J267" s="849"/>
      <c r="K267" s="849"/>
      <c r="L267" s="849"/>
      <c r="M267" s="849"/>
      <c r="N267" s="849">
        <v>1</v>
      </c>
      <c r="O267" s="849">
        <v>741</v>
      </c>
      <c r="P267" s="837"/>
      <c r="Q267" s="850">
        <v>741</v>
      </c>
    </row>
    <row r="268" spans="1:17" ht="14.4" customHeight="1" x14ac:dyDescent="0.3">
      <c r="A268" s="831" t="s">
        <v>6886</v>
      </c>
      <c r="B268" s="832" t="s">
        <v>6145</v>
      </c>
      <c r="C268" s="832" t="s">
        <v>4967</v>
      </c>
      <c r="D268" s="832" t="s">
        <v>7046</v>
      </c>
      <c r="E268" s="832" t="s">
        <v>7047</v>
      </c>
      <c r="F268" s="849"/>
      <c r="G268" s="849"/>
      <c r="H268" s="849"/>
      <c r="I268" s="849"/>
      <c r="J268" s="849"/>
      <c r="K268" s="849"/>
      <c r="L268" s="849"/>
      <c r="M268" s="849"/>
      <c r="N268" s="849">
        <v>3</v>
      </c>
      <c r="O268" s="849">
        <v>12322.26</v>
      </c>
      <c r="P268" s="837"/>
      <c r="Q268" s="850">
        <v>4107.42</v>
      </c>
    </row>
    <row r="269" spans="1:17" ht="14.4" customHeight="1" x14ac:dyDescent="0.3">
      <c r="A269" s="831" t="s">
        <v>6886</v>
      </c>
      <c r="B269" s="832" t="s">
        <v>6145</v>
      </c>
      <c r="C269" s="832" t="s">
        <v>4967</v>
      </c>
      <c r="D269" s="832" t="s">
        <v>7048</v>
      </c>
      <c r="E269" s="832" t="s">
        <v>7049</v>
      </c>
      <c r="F269" s="849">
        <v>1</v>
      </c>
      <c r="G269" s="849">
        <v>1123.73</v>
      </c>
      <c r="H269" s="849"/>
      <c r="I269" s="849">
        <v>1123.73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6886</v>
      </c>
      <c r="B270" s="832" t="s">
        <v>6145</v>
      </c>
      <c r="C270" s="832" t="s">
        <v>4967</v>
      </c>
      <c r="D270" s="832" t="s">
        <v>7050</v>
      </c>
      <c r="E270" s="832" t="s">
        <v>7051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679.85</v>
      </c>
      <c r="P270" s="837"/>
      <c r="Q270" s="850">
        <v>679.85</v>
      </c>
    </row>
    <row r="271" spans="1:17" ht="14.4" customHeight="1" x14ac:dyDescent="0.3">
      <c r="A271" s="831" t="s">
        <v>6886</v>
      </c>
      <c r="B271" s="832" t="s">
        <v>6145</v>
      </c>
      <c r="C271" s="832" t="s">
        <v>4932</v>
      </c>
      <c r="D271" s="832" t="s">
        <v>7052</v>
      </c>
      <c r="E271" s="832" t="s">
        <v>7053</v>
      </c>
      <c r="F271" s="849"/>
      <c r="G271" s="849"/>
      <c r="H271" s="849"/>
      <c r="I271" s="849"/>
      <c r="J271" s="849">
        <v>1</v>
      </c>
      <c r="K271" s="849">
        <v>214</v>
      </c>
      <c r="L271" s="849">
        <v>1</v>
      </c>
      <c r="M271" s="849">
        <v>214</v>
      </c>
      <c r="N271" s="849">
        <v>1</v>
      </c>
      <c r="O271" s="849">
        <v>215</v>
      </c>
      <c r="P271" s="837">
        <v>1.0046728971962617</v>
      </c>
      <c r="Q271" s="850">
        <v>215</v>
      </c>
    </row>
    <row r="272" spans="1:17" ht="14.4" customHeight="1" x14ac:dyDescent="0.3">
      <c r="A272" s="831" t="s">
        <v>6886</v>
      </c>
      <c r="B272" s="832" t="s">
        <v>6145</v>
      </c>
      <c r="C272" s="832" t="s">
        <v>4932</v>
      </c>
      <c r="D272" s="832" t="s">
        <v>7054</v>
      </c>
      <c r="E272" s="832" t="s">
        <v>7055</v>
      </c>
      <c r="F272" s="849">
        <v>1</v>
      </c>
      <c r="G272" s="849">
        <v>155</v>
      </c>
      <c r="H272" s="849"/>
      <c r="I272" s="849">
        <v>155</v>
      </c>
      <c r="J272" s="849"/>
      <c r="K272" s="849"/>
      <c r="L272" s="849"/>
      <c r="M272" s="849"/>
      <c r="N272" s="849">
        <v>1</v>
      </c>
      <c r="O272" s="849">
        <v>156</v>
      </c>
      <c r="P272" s="837"/>
      <c r="Q272" s="850">
        <v>156</v>
      </c>
    </row>
    <row r="273" spans="1:17" ht="14.4" customHeight="1" x14ac:dyDescent="0.3">
      <c r="A273" s="831" t="s">
        <v>6886</v>
      </c>
      <c r="B273" s="832" t="s">
        <v>6145</v>
      </c>
      <c r="C273" s="832" t="s">
        <v>4932</v>
      </c>
      <c r="D273" s="832" t="s">
        <v>7056</v>
      </c>
      <c r="E273" s="832" t="s">
        <v>7057</v>
      </c>
      <c r="F273" s="849">
        <v>4</v>
      </c>
      <c r="G273" s="849">
        <v>748</v>
      </c>
      <c r="H273" s="849">
        <v>4</v>
      </c>
      <c r="I273" s="849">
        <v>187</v>
      </c>
      <c r="J273" s="849">
        <v>1</v>
      </c>
      <c r="K273" s="849">
        <v>187</v>
      </c>
      <c r="L273" s="849">
        <v>1</v>
      </c>
      <c r="M273" s="849">
        <v>187</v>
      </c>
      <c r="N273" s="849">
        <v>2</v>
      </c>
      <c r="O273" s="849">
        <v>376</v>
      </c>
      <c r="P273" s="837">
        <v>2.0106951871657754</v>
      </c>
      <c r="Q273" s="850">
        <v>188</v>
      </c>
    </row>
    <row r="274" spans="1:17" ht="14.4" customHeight="1" x14ac:dyDescent="0.3">
      <c r="A274" s="831" t="s">
        <v>6886</v>
      </c>
      <c r="B274" s="832" t="s">
        <v>6145</v>
      </c>
      <c r="C274" s="832" t="s">
        <v>4932</v>
      </c>
      <c r="D274" s="832" t="s">
        <v>7058</v>
      </c>
      <c r="E274" s="832" t="s">
        <v>7059</v>
      </c>
      <c r="F274" s="849">
        <v>3</v>
      </c>
      <c r="G274" s="849">
        <v>384</v>
      </c>
      <c r="H274" s="849">
        <v>3</v>
      </c>
      <c r="I274" s="849">
        <v>128</v>
      </c>
      <c r="J274" s="849">
        <v>1</v>
      </c>
      <c r="K274" s="849">
        <v>128</v>
      </c>
      <c r="L274" s="849">
        <v>1</v>
      </c>
      <c r="M274" s="849">
        <v>128</v>
      </c>
      <c r="N274" s="849">
        <v>5</v>
      </c>
      <c r="O274" s="849">
        <v>645</v>
      </c>
      <c r="P274" s="837">
        <v>5.0390625</v>
      </c>
      <c r="Q274" s="850">
        <v>129</v>
      </c>
    </row>
    <row r="275" spans="1:17" ht="14.4" customHeight="1" x14ac:dyDescent="0.3">
      <c r="A275" s="831" t="s">
        <v>6886</v>
      </c>
      <c r="B275" s="832" t="s">
        <v>6145</v>
      </c>
      <c r="C275" s="832" t="s">
        <v>4932</v>
      </c>
      <c r="D275" s="832" t="s">
        <v>7060</v>
      </c>
      <c r="E275" s="832" t="s">
        <v>7061</v>
      </c>
      <c r="F275" s="849">
        <v>13</v>
      </c>
      <c r="G275" s="849">
        <v>2899</v>
      </c>
      <c r="H275" s="849">
        <v>0.86279761904761909</v>
      </c>
      <c r="I275" s="849">
        <v>223</v>
      </c>
      <c r="J275" s="849">
        <v>15</v>
      </c>
      <c r="K275" s="849">
        <v>3360</v>
      </c>
      <c r="L275" s="849">
        <v>1</v>
      </c>
      <c r="M275" s="849">
        <v>224</v>
      </c>
      <c r="N275" s="849"/>
      <c r="O275" s="849"/>
      <c r="P275" s="837"/>
      <c r="Q275" s="850"/>
    </row>
    <row r="276" spans="1:17" ht="14.4" customHeight="1" x14ac:dyDescent="0.3">
      <c r="A276" s="831" t="s">
        <v>6886</v>
      </c>
      <c r="B276" s="832" t="s">
        <v>6145</v>
      </c>
      <c r="C276" s="832" t="s">
        <v>4932</v>
      </c>
      <c r="D276" s="832" t="s">
        <v>7062</v>
      </c>
      <c r="E276" s="832" t="s">
        <v>7063</v>
      </c>
      <c r="F276" s="849">
        <v>1</v>
      </c>
      <c r="G276" s="849">
        <v>223</v>
      </c>
      <c r="H276" s="849">
        <v>0.24888392857142858</v>
      </c>
      <c r="I276" s="849">
        <v>223</v>
      </c>
      <c r="J276" s="849">
        <v>4</v>
      </c>
      <c r="K276" s="849">
        <v>896</v>
      </c>
      <c r="L276" s="849">
        <v>1</v>
      </c>
      <c r="M276" s="849">
        <v>224</v>
      </c>
      <c r="N276" s="849"/>
      <c r="O276" s="849"/>
      <c r="P276" s="837"/>
      <c r="Q276" s="850"/>
    </row>
    <row r="277" spans="1:17" ht="14.4" customHeight="1" x14ac:dyDescent="0.3">
      <c r="A277" s="831" t="s">
        <v>6886</v>
      </c>
      <c r="B277" s="832" t="s">
        <v>6145</v>
      </c>
      <c r="C277" s="832" t="s">
        <v>4932</v>
      </c>
      <c r="D277" s="832" t="s">
        <v>7064</v>
      </c>
      <c r="E277" s="832" t="s">
        <v>7065</v>
      </c>
      <c r="F277" s="849">
        <v>148</v>
      </c>
      <c r="G277" s="849">
        <v>33300</v>
      </c>
      <c r="H277" s="849">
        <v>1.0600369262112435</v>
      </c>
      <c r="I277" s="849">
        <v>225</v>
      </c>
      <c r="J277" s="849">
        <v>139</v>
      </c>
      <c r="K277" s="849">
        <v>31414</v>
      </c>
      <c r="L277" s="849">
        <v>1</v>
      </c>
      <c r="M277" s="849">
        <v>226</v>
      </c>
      <c r="N277" s="849">
        <v>183</v>
      </c>
      <c r="O277" s="849">
        <v>41541</v>
      </c>
      <c r="P277" s="837">
        <v>1.3223721907429808</v>
      </c>
      <c r="Q277" s="850">
        <v>227</v>
      </c>
    </row>
    <row r="278" spans="1:17" ht="14.4" customHeight="1" x14ac:dyDescent="0.3">
      <c r="A278" s="831" t="s">
        <v>6886</v>
      </c>
      <c r="B278" s="832" t="s">
        <v>6145</v>
      </c>
      <c r="C278" s="832" t="s">
        <v>4932</v>
      </c>
      <c r="D278" s="832" t="s">
        <v>7066</v>
      </c>
      <c r="E278" s="832" t="s">
        <v>7067</v>
      </c>
      <c r="F278" s="849">
        <v>23</v>
      </c>
      <c r="G278" s="849">
        <v>14398</v>
      </c>
      <c r="H278" s="849">
        <v>1.0454545454545454</v>
      </c>
      <c r="I278" s="849">
        <v>626</v>
      </c>
      <c r="J278" s="849">
        <v>22</v>
      </c>
      <c r="K278" s="849">
        <v>13772</v>
      </c>
      <c r="L278" s="849">
        <v>1</v>
      </c>
      <c r="M278" s="849">
        <v>626</v>
      </c>
      <c r="N278" s="849">
        <v>18</v>
      </c>
      <c r="O278" s="849">
        <v>11322</v>
      </c>
      <c r="P278" s="837">
        <v>0.82210281731048507</v>
      </c>
      <c r="Q278" s="850">
        <v>629</v>
      </c>
    </row>
    <row r="279" spans="1:17" ht="14.4" customHeight="1" x14ac:dyDescent="0.3">
      <c r="A279" s="831" t="s">
        <v>6886</v>
      </c>
      <c r="B279" s="832" t="s">
        <v>6145</v>
      </c>
      <c r="C279" s="832" t="s">
        <v>4932</v>
      </c>
      <c r="D279" s="832" t="s">
        <v>7068</v>
      </c>
      <c r="E279" s="832" t="s">
        <v>7069</v>
      </c>
      <c r="F279" s="849">
        <v>69</v>
      </c>
      <c r="G279" s="849">
        <v>24150</v>
      </c>
      <c r="H279" s="849">
        <v>0.7752808988764045</v>
      </c>
      <c r="I279" s="849">
        <v>350</v>
      </c>
      <c r="J279" s="849">
        <v>89</v>
      </c>
      <c r="K279" s="849">
        <v>31150</v>
      </c>
      <c r="L279" s="849">
        <v>1</v>
      </c>
      <c r="M279" s="849">
        <v>350</v>
      </c>
      <c r="N279" s="849">
        <v>81</v>
      </c>
      <c r="O279" s="849">
        <v>28674</v>
      </c>
      <c r="P279" s="837">
        <v>0.92051364365971111</v>
      </c>
      <c r="Q279" s="850">
        <v>354</v>
      </c>
    </row>
    <row r="280" spans="1:17" ht="14.4" customHeight="1" x14ac:dyDescent="0.3">
      <c r="A280" s="831" t="s">
        <v>6886</v>
      </c>
      <c r="B280" s="832" t="s">
        <v>6145</v>
      </c>
      <c r="C280" s="832" t="s">
        <v>4932</v>
      </c>
      <c r="D280" s="832" t="s">
        <v>7070</v>
      </c>
      <c r="E280" s="832" t="s">
        <v>7071</v>
      </c>
      <c r="F280" s="849">
        <v>3</v>
      </c>
      <c r="G280" s="849">
        <v>12492</v>
      </c>
      <c r="H280" s="849">
        <v>0.59971195391262599</v>
      </c>
      <c r="I280" s="849">
        <v>4164</v>
      </c>
      <c r="J280" s="849">
        <v>5</v>
      </c>
      <c r="K280" s="849">
        <v>20830</v>
      </c>
      <c r="L280" s="849">
        <v>1</v>
      </c>
      <c r="M280" s="849">
        <v>4166</v>
      </c>
      <c r="N280" s="849">
        <v>7</v>
      </c>
      <c r="O280" s="849">
        <v>29211</v>
      </c>
      <c r="P280" s="837">
        <v>1.4023523763802208</v>
      </c>
      <c r="Q280" s="850">
        <v>4173</v>
      </c>
    </row>
    <row r="281" spans="1:17" ht="14.4" customHeight="1" x14ac:dyDescent="0.3">
      <c r="A281" s="831" t="s">
        <v>6886</v>
      </c>
      <c r="B281" s="832" t="s">
        <v>6145</v>
      </c>
      <c r="C281" s="832" t="s">
        <v>4932</v>
      </c>
      <c r="D281" s="832" t="s">
        <v>7072</v>
      </c>
      <c r="E281" s="832" t="s">
        <v>7073</v>
      </c>
      <c r="F281" s="849">
        <v>19</v>
      </c>
      <c r="G281" s="849">
        <v>5377</v>
      </c>
      <c r="H281" s="849">
        <v>0.70370370370370372</v>
      </c>
      <c r="I281" s="849">
        <v>283</v>
      </c>
      <c r="J281" s="849">
        <v>27</v>
      </c>
      <c r="K281" s="849">
        <v>7641</v>
      </c>
      <c r="L281" s="849">
        <v>1</v>
      </c>
      <c r="M281" s="849">
        <v>283</v>
      </c>
      <c r="N281" s="849">
        <v>15</v>
      </c>
      <c r="O281" s="849">
        <v>4260</v>
      </c>
      <c r="P281" s="837">
        <v>0.55751864939144091</v>
      </c>
      <c r="Q281" s="850">
        <v>284</v>
      </c>
    </row>
    <row r="282" spans="1:17" ht="14.4" customHeight="1" x14ac:dyDescent="0.3">
      <c r="A282" s="831" t="s">
        <v>6886</v>
      </c>
      <c r="B282" s="832" t="s">
        <v>6145</v>
      </c>
      <c r="C282" s="832" t="s">
        <v>4932</v>
      </c>
      <c r="D282" s="832" t="s">
        <v>7074</v>
      </c>
      <c r="E282" s="832" t="s">
        <v>7075</v>
      </c>
      <c r="F282" s="849">
        <v>8</v>
      </c>
      <c r="G282" s="849">
        <v>50560</v>
      </c>
      <c r="H282" s="849">
        <v>0.33322788147210797</v>
      </c>
      <c r="I282" s="849">
        <v>6320</v>
      </c>
      <c r="J282" s="849">
        <v>24</v>
      </c>
      <c r="K282" s="849">
        <v>151728</v>
      </c>
      <c r="L282" s="849">
        <v>1</v>
      </c>
      <c r="M282" s="849">
        <v>6322</v>
      </c>
      <c r="N282" s="849">
        <v>9</v>
      </c>
      <c r="O282" s="849">
        <v>56979</v>
      </c>
      <c r="P282" s="837">
        <v>0.37553385004745332</v>
      </c>
      <c r="Q282" s="850">
        <v>6331</v>
      </c>
    </row>
    <row r="283" spans="1:17" ht="14.4" customHeight="1" x14ac:dyDescent="0.3">
      <c r="A283" s="831" t="s">
        <v>6886</v>
      </c>
      <c r="B283" s="832" t="s">
        <v>6145</v>
      </c>
      <c r="C283" s="832" t="s">
        <v>4932</v>
      </c>
      <c r="D283" s="832" t="s">
        <v>7076</v>
      </c>
      <c r="E283" s="832" t="s">
        <v>7077</v>
      </c>
      <c r="F283" s="849">
        <v>27</v>
      </c>
      <c r="G283" s="849">
        <v>42525</v>
      </c>
      <c r="H283" s="849">
        <v>0.65770140897350637</v>
      </c>
      <c r="I283" s="849">
        <v>1575</v>
      </c>
      <c r="J283" s="849">
        <v>41</v>
      </c>
      <c r="K283" s="849">
        <v>64657</v>
      </c>
      <c r="L283" s="849">
        <v>1</v>
      </c>
      <c r="M283" s="849">
        <v>1577</v>
      </c>
      <c r="N283" s="849">
        <v>35</v>
      </c>
      <c r="O283" s="849">
        <v>55440</v>
      </c>
      <c r="P283" s="837">
        <v>0.85744776280990453</v>
      </c>
      <c r="Q283" s="850">
        <v>1584</v>
      </c>
    </row>
    <row r="284" spans="1:17" ht="14.4" customHeight="1" x14ac:dyDescent="0.3">
      <c r="A284" s="831" t="s">
        <v>6886</v>
      </c>
      <c r="B284" s="832" t="s">
        <v>6145</v>
      </c>
      <c r="C284" s="832" t="s">
        <v>4932</v>
      </c>
      <c r="D284" s="832" t="s">
        <v>7078</v>
      </c>
      <c r="E284" s="832" t="s">
        <v>7079</v>
      </c>
      <c r="F284" s="849">
        <v>42</v>
      </c>
      <c r="G284" s="849">
        <v>48048</v>
      </c>
      <c r="H284" s="849">
        <v>0.95371179039301313</v>
      </c>
      <c r="I284" s="849">
        <v>1144</v>
      </c>
      <c r="J284" s="849">
        <v>44</v>
      </c>
      <c r="K284" s="849">
        <v>50380</v>
      </c>
      <c r="L284" s="849">
        <v>1</v>
      </c>
      <c r="M284" s="849">
        <v>1145</v>
      </c>
      <c r="N284" s="849">
        <v>29</v>
      </c>
      <c r="O284" s="849">
        <v>33350</v>
      </c>
      <c r="P284" s="837">
        <v>0.66196903533148077</v>
      </c>
      <c r="Q284" s="850">
        <v>1150</v>
      </c>
    </row>
    <row r="285" spans="1:17" ht="14.4" customHeight="1" x14ac:dyDescent="0.3">
      <c r="A285" s="831" t="s">
        <v>6886</v>
      </c>
      <c r="B285" s="832" t="s">
        <v>6145</v>
      </c>
      <c r="C285" s="832" t="s">
        <v>4932</v>
      </c>
      <c r="D285" s="832" t="s">
        <v>7080</v>
      </c>
      <c r="E285" s="832" t="s">
        <v>7081</v>
      </c>
      <c r="F285" s="849"/>
      <c r="G285" s="849"/>
      <c r="H285" s="849"/>
      <c r="I285" s="849"/>
      <c r="J285" s="849">
        <v>1</v>
      </c>
      <c r="K285" s="849">
        <v>4788</v>
      </c>
      <c r="L285" s="849">
        <v>1</v>
      </c>
      <c r="M285" s="849">
        <v>4788</v>
      </c>
      <c r="N285" s="849"/>
      <c r="O285" s="849"/>
      <c r="P285" s="837"/>
      <c r="Q285" s="850"/>
    </row>
    <row r="286" spans="1:17" ht="14.4" customHeight="1" x14ac:dyDescent="0.3">
      <c r="A286" s="831" t="s">
        <v>6886</v>
      </c>
      <c r="B286" s="832" t="s">
        <v>6145</v>
      </c>
      <c r="C286" s="832" t="s">
        <v>4932</v>
      </c>
      <c r="D286" s="832" t="s">
        <v>7082</v>
      </c>
      <c r="E286" s="832" t="s">
        <v>7083</v>
      </c>
      <c r="F286" s="849"/>
      <c r="G286" s="849"/>
      <c r="H286" s="849"/>
      <c r="I286" s="849"/>
      <c r="J286" s="849"/>
      <c r="K286" s="849"/>
      <c r="L286" s="849"/>
      <c r="M286" s="849"/>
      <c r="N286" s="849">
        <v>1</v>
      </c>
      <c r="O286" s="849">
        <v>15280</v>
      </c>
      <c r="P286" s="837"/>
      <c r="Q286" s="850">
        <v>15280</v>
      </c>
    </row>
    <row r="287" spans="1:17" ht="14.4" customHeight="1" x14ac:dyDescent="0.3">
      <c r="A287" s="831" t="s">
        <v>6886</v>
      </c>
      <c r="B287" s="832" t="s">
        <v>6145</v>
      </c>
      <c r="C287" s="832" t="s">
        <v>4932</v>
      </c>
      <c r="D287" s="832" t="s">
        <v>7084</v>
      </c>
      <c r="E287" s="832" t="s">
        <v>7085</v>
      </c>
      <c r="F287" s="849">
        <v>6</v>
      </c>
      <c r="G287" s="849">
        <v>23160</v>
      </c>
      <c r="H287" s="849">
        <v>0.59968928016571721</v>
      </c>
      <c r="I287" s="849">
        <v>3860</v>
      </c>
      <c r="J287" s="849">
        <v>10</v>
      </c>
      <c r="K287" s="849">
        <v>38620</v>
      </c>
      <c r="L287" s="849">
        <v>1</v>
      </c>
      <c r="M287" s="849">
        <v>3862</v>
      </c>
      <c r="N287" s="849">
        <v>19</v>
      </c>
      <c r="O287" s="849">
        <v>73473</v>
      </c>
      <c r="P287" s="837">
        <v>1.9024598653547384</v>
      </c>
      <c r="Q287" s="850">
        <v>3867</v>
      </c>
    </row>
    <row r="288" spans="1:17" ht="14.4" customHeight="1" x14ac:dyDescent="0.3">
      <c r="A288" s="831" t="s">
        <v>6886</v>
      </c>
      <c r="B288" s="832" t="s">
        <v>6145</v>
      </c>
      <c r="C288" s="832" t="s">
        <v>4932</v>
      </c>
      <c r="D288" s="832" t="s">
        <v>7086</v>
      </c>
      <c r="E288" s="832" t="s">
        <v>7087</v>
      </c>
      <c r="F288" s="849">
        <v>3</v>
      </c>
      <c r="G288" s="849">
        <v>15630</v>
      </c>
      <c r="H288" s="849">
        <v>0.749712202609363</v>
      </c>
      <c r="I288" s="849">
        <v>5210</v>
      </c>
      <c r="J288" s="849">
        <v>4</v>
      </c>
      <c r="K288" s="849">
        <v>20848</v>
      </c>
      <c r="L288" s="849">
        <v>1</v>
      </c>
      <c r="M288" s="849">
        <v>5212</v>
      </c>
      <c r="N288" s="849">
        <v>1</v>
      </c>
      <c r="O288" s="849">
        <v>5219</v>
      </c>
      <c r="P288" s="837">
        <v>0.25033576362240983</v>
      </c>
      <c r="Q288" s="850">
        <v>5219</v>
      </c>
    </row>
    <row r="289" spans="1:17" ht="14.4" customHeight="1" x14ac:dyDescent="0.3">
      <c r="A289" s="831" t="s">
        <v>6886</v>
      </c>
      <c r="B289" s="832" t="s">
        <v>6145</v>
      </c>
      <c r="C289" s="832" t="s">
        <v>4932</v>
      </c>
      <c r="D289" s="832" t="s">
        <v>7088</v>
      </c>
      <c r="E289" s="832" t="s">
        <v>7089</v>
      </c>
      <c r="F289" s="849"/>
      <c r="G289" s="849"/>
      <c r="H289" s="849"/>
      <c r="I289" s="849"/>
      <c r="J289" s="849">
        <v>3</v>
      </c>
      <c r="K289" s="849">
        <v>23784</v>
      </c>
      <c r="L289" s="849">
        <v>1</v>
      </c>
      <c r="M289" s="849">
        <v>7928</v>
      </c>
      <c r="N289" s="849">
        <v>8</v>
      </c>
      <c r="O289" s="849">
        <v>63504</v>
      </c>
      <c r="P289" s="837">
        <v>2.6700302724520686</v>
      </c>
      <c r="Q289" s="850">
        <v>7938</v>
      </c>
    </row>
    <row r="290" spans="1:17" ht="14.4" customHeight="1" x14ac:dyDescent="0.3">
      <c r="A290" s="831" t="s">
        <v>6886</v>
      </c>
      <c r="B290" s="832" t="s">
        <v>6145</v>
      </c>
      <c r="C290" s="832" t="s">
        <v>4932</v>
      </c>
      <c r="D290" s="832" t="s">
        <v>7090</v>
      </c>
      <c r="E290" s="832" t="s">
        <v>7091</v>
      </c>
      <c r="F290" s="849">
        <v>4</v>
      </c>
      <c r="G290" s="849">
        <v>6808</v>
      </c>
      <c r="H290" s="849">
        <v>0.66588419405320809</v>
      </c>
      <c r="I290" s="849">
        <v>1702</v>
      </c>
      <c r="J290" s="849">
        <v>6</v>
      </c>
      <c r="K290" s="849">
        <v>10224</v>
      </c>
      <c r="L290" s="849">
        <v>1</v>
      </c>
      <c r="M290" s="849">
        <v>1704</v>
      </c>
      <c r="N290" s="849">
        <v>1</v>
      </c>
      <c r="O290" s="849">
        <v>1709</v>
      </c>
      <c r="P290" s="837">
        <v>0.16715571205007826</v>
      </c>
      <c r="Q290" s="850">
        <v>1709</v>
      </c>
    </row>
    <row r="291" spans="1:17" ht="14.4" customHeight="1" x14ac:dyDescent="0.3">
      <c r="A291" s="831" t="s">
        <v>6886</v>
      </c>
      <c r="B291" s="832" t="s">
        <v>6145</v>
      </c>
      <c r="C291" s="832" t="s">
        <v>4932</v>
      </c>
      <c r="D291" s="832" t="s">
        <v>7092</v>
      </c>
      <c r="E291" s="832" t="s">
        <v>7093</v>
      </c>
      <c r="F291" s="849">
        <v>138</v>
      </c>
      <c r="G291" s="849">
        <v>178572</v>
      </c>
      <c r="H291" s="849">
        <v>0.95833333333333337</v>
      </c>
      <c r="I291" s="849">
        <v>1294</v>
      </c>
      <c r="J291" s="849">
        <v>144</v>
      </c>
      <c r="K291" s="849">
        <v>186336</v>
      </c>
      <c r="L291" s="849">
        <v>1</v>
      </c>
      <c r="M291" s="849">
        <v>1294</v>
      </c>
      <c r="N291" s="849">
        <v>149</v>
      </c>
      <c r="O291" s="849">
        <v>193253</v>
      </c>
      <c r="P291" s="837">
        <v>1.0371211145457668</v>
      </c>
      <c r="Q291" s="850">
        <v>1297</v>
      </c>
    </row>
    <row r="292" spans="1:17" ht="14.4" customHeight="1" x14ac:dyDescent="0.3">
      <c r="A292" s="831" t="s">
        <v>6886</v>
      </c>
      <c r="B292" s="832" t="s">
        <v>6145</v>
      </c>
      <c r="C292" s="832" t="s">
        <v>4932</v>
      </c>
      <c r="D292" s="832" t="s">
        <v>7094</v>
      </c>
      <c r="E292" s="832" t="s">
        <v>7095</v>
      </c>
      <c r="F292" s="849">
        <v>127</v>
      </c>
      <c r="G292" s="849">
        <v>149606</v>
      </c>
      <c r="H292" s="849">
        <v>0.96946564885496178</v>
      </c>
      <c r="I292" s="849">
        <v>1178</v>
      </c>
      <c r="J292" s="849">
        <v>131</v>
      </c>
      <c r="K292" s="849">
        <v>154318</v>
      </c>
      <c r="L292" s="849">
        <v>1</v>
      </c>
      <c r="M292" s="849">
        <v>1178</v>
      </c>
      <c r="N292" s="849">
        <v>130</v>
      </c>
      <c r="O292" s="849">
        <v>153400</v>
      </c>
      <c r="P292" s="837">
        <v>0.99405124483209995</v>
      </c>
      <c r="Q292" s="850">
        <v>1180</v>
      </c>
    </row>
    <row r="293" spans="1:17" ht="14.4" customHeight="1" x14ac:dyDescent="0.3">
      <c r="A293" s="831" t="s">
        <v>6886</v>
      </c>
      <c r="B293" s="832" t="s">
        <v>6145</v>
      </c>
      <c r="C293" s="832" t="s">
        <v>4932</v>
      </c>
      <c r="D293" s="832" t="s">
        <v>7096</v>
      </c>
      <c r="E293" s="832" t="s">
        <v>7097</v>
      </c>
      <c r="F293" s="849">
        <v>2</v>
      </c>
      <c r="G293" s="849">
        <v>10314</v>
      </c>
      <c r="H293" s="849">
        <v>0.49990306320279176</v>
      </c>
      <c r="I293" s="849">
        <v>5157</v>
      </c>
      <c r="J293" s="849">
        <v>4</v>
      </c>
      <c r="K293" s="849">
        <v>20632</v>
      </c>
      <c r="L293" s="849">
        <v>1</v>
      </c>
      <c r="M293" s="849">
        <v>5158</v>
      </c>
      <c r="N293" s="849">
        <v>4</v>
      </c>
      <c r="O293" s="849">
        <v>20648</v>
      </c>
      <c r="P293" s="837">
        <v>1.0007754943776657</v>
      </c>
      <c r="Q293" s="850">
        <v>5162</v>
      </c>
    </row>
    <row r="294" spans="1:17" ht="14.4" customHeight="1" x14ac:dyDescent="0.3">
      <c r="A294" s="831" t="s">
        <v>6886</v>
      </c>
      <c r="B294" s="832" t="s">
        <v>6145</v>
      </c>
      <c r="C294" s="832" t="s">
        <v>4932</v>
      </c>
      <c r="D294" s="832" t="s">
        <v>7098</v>
      </c>
      <c r="E294" s="832" t="s">
        <v>7099</v>
      </c>
      <c r="F294" s="849">
        <v>4</v>
      </c>
      <c r="G294" s="849">
        <v>3204</v>
      </c>
      <c r="H294" s="849">
        <v>0.57071606697541855</v>
      </c>
      <c r="I294" s="849">
        <v>801</v>
      </c>
      <c r="J294" s="849">
        <v>7</v>
      </c>
      <c r="K294" s="849">
        <v>5614</v>
      </c>
      <c r="L294" s="849">
        <v>1</v>
      </c>
      <c r="M294" s="849">
        <v>802</v>
      </c>
      <c r="N294" s="849">
        <v>7</v>
      </c>
      <c r="O294" s="849">
        <v>5656</v>
      </c>
      <c r="P294" s="837">
        <v>1.0074812967581048</v>
      </c>
      <c r="Q294" s="850">
        <v>808</v>
      </c>
    </row>
    <row r="295" spans="1:17" ht="14.4" customHeight="1" x14ac:dyDescent="0.3">
      <c r="A295" s="831" t="s">
        <v>6886</v>
      </c>
      <c r="B295" s="832" t="s">
        <v>6145</v>
      </c>
      <c r="C295" s="832" t="s">
        <v>4932</v>
      </c>
      <c r="D295" s="832" t="s">
        <v>7100</v>
      </c>
      <c r="E295" s="832" t="s">
        <v>7101</v>
      </c>
      <c r="F295" s="849">
        <v>1119</v>
      </c>
      <c r="G295" s="849">
        <v>198063</v>
      </c>
      <c r="H295" s="849">
        <v>0.97520901239795565</v>
      </c>
      <c r="I295" s="849">
        <v>177</v>
      </c>
      <c r="J295" s="849">
        <v>1141</v>
      </c>
      <c r="K295" s="849">
        <v>203098</v>
      </c>
      <c r="L295" s="849">
        <v>1</v>
      </c>
      <c r="M295" s="849">
        <v>178</v>
      </c>
      <c r="N295" s="849">
        <v>1116</v>
      </c>
      <c r="O295" s="849">
        <v>199764</v>
      </c>
      <c r="P295" s="837">
        <v>0.98358427951038419</v>
      </c>
      <c r="Q295" s="850">
        <v>179</v>
      </c>
    </row>
    <row r="296" spans="1:17" ht="14.4" customHeight="1" x14ac:dyDescent="0.3">
      <c r="A296" s="831" t="s">
        <v>6886</v>
      </c>
      <c r="B296" s="832" t="s">
        <v>6145</v>
      </c>
      <c r="C296" s="832" t="s">
        <v>4932</v>
      </c>
      <c r="D296" s="832" t="s">
        <v>7102</v>
      </c>
      <c r="E296" s="832" t="s">
        <v>7103</v>
      </c>
      <c r="F296" s="849">
        <v>61</v>
      </c>
      <c r="G296" s="849">
        <v>124989</v>
      </c>
      <c r="H296" s="849">
        <v>1.2194048780487805</v>
      </c>
      <c r="I296" s="849">
        <v>2049</v>
      </c>
      <c r="J296" s="849">
        <v>50</v>
      </c>
      <c r="K296" s="849">
        <v>102500</v>
      </c>
      <c r="L296" s="849">
        <v>1</v>
      </c>
      <c r="M296" s="849">
        <v>2050</v>
      </c>
      <c r="N296" s="849">
        <v>57</v>
      </c>
      <c r="O296" s="849">
        <v>117021</v>
      </c>
      <c r="P296" s="837">
        <v>1.1416682926829269</v>
      </c>
      <c r="Q296" s="850">
        <v>2053</v>
      </c>
    </row>
    <row r="297" spans="1:17" ht="14.4" customHeight="1" x14ac:dyDescent="0.3">
      <c r="A297" s="831" t="s">
        <v>6886</v>
      </c>
      <c r="B297" s="832" t="s">
        <v>6145</v>
      </c>
      <c r="C297" s="832" t="s">
        <v>4932</v>
      </c>
      <c r="D297" s="832" t="s">
        <v>7104</v>
      </c>
      <c r="E297" s="832" t="s">
        <v>7105</v>
      </c>
      <c r="F297" s="849">
        <v>6</v>
      </c>
      <c r="G297" s="849">
        <v>16422</v>
      </c>
      <c r="H297" s="849">
        <v>2</v>
      </c>
      <c r="I297" s="849">
        <v>2737</v>
      </c>
      <c r="J297" s="849">
        <v>3</v>
      </c>
      <c r="K297" s="849">
        <v>8211</v>
      </c>
      <c r="L297" s="849">
        <v>1</v>
      </c>
      <c r="M297" s="849">
        <v>2737</v>
      </c>
      <c r="N297" s="849">
        <v>4</v>
      </c>
      <c r="O297" s="849">
        <v>10960</v>
      </c>
      <c r="P297" s="837">
        <v>1.3347947874802095</v>
      </c>
      <c r="Q297" s="850">
        <v>2740</v>
      </c>
    </row>
    <row r="298" spans="1:17" ht="14.4" customHeight="1" x14ac:dyDescent="0.3">
      <c r="A298" s="831" t="s">
        <v>6886</v>
      </c>
      <c r="B298" s="832" t="s">
        <v>6145</v>
      </c>
      <c r="C298" s="832" t="s">
        <v>4932</v>
      </c>
      <c r="D298" s="832" t="s">
        <v>7106</v>
      </c>
      <c r="E298" s="832" t="s">
        <v>7107</v>
      </c>
      <c r="F298" s="849">
        <v>5</v>
      </c>
      <c r="G298" s="849">
        <v>26345</v>
      </c>
      <c r="H298" s="849">
        <v>1.2497628083491461</v>
      </c>
      <c r="I298" s="849">
        <v>5269</v>
      </c>
      <c r="J298" s="849">
        <v>4</v>
      </c>
      <c r="K298" s="849">
        <v>21080</v>
      </c>
      <c r="L298" s="849">
        <v>1</v>
      </c>
      <c r="M298" s="849">
        <v>5270</v>
      </c>
      <c r="N298" s="849">
        <v>2</v>
      </c>
      <c r="O298" s="849">
        <v>10548</v>
      </c>
      <c r="P298" s="837">
        <v>0.50037950664136621</v>
      </c>
      <c r="Q298" s="850">
        <v>5274</v>
      </c>
    </row>
    <row r="299" spans="1:17" ht="14.4" customHeight="1" x14ac:dyDescent="0.3">
      <c r="A299" s="831" t="s">
        <v>6886</v>
      </c>
      <c r="B299" s="832" t="s">
        <v>6145</v>
      </c>
      <c r="C299" s="832" t="s">
        <v>4932</v>
      </c>
      <c r="D299" s="832" t="s">
        <v>7108</v>
      </c>
      <c r="E299" s="832" t="s">
        <v>7109</v>
      </c>
      <c r="F299" s="849">
        <v>15</v>
      </c>
      <c r="G299" s="849">
        <v>10125</v>
      </c>
      <c r="H299" s="849">
        <v>2.1428571428571428</v>
      </c>
      <c r="I299" s="849">
        <v>675</v>
      </c>
      <c r="J299" s="849">
        <v>7</v>
      </c>
      <c r="K299" s="849">
        <v>4725</v>
      </c>
      <c r="L299" s="849">
        <v>1</v>
      </c>
      <c r="M299" s="849">
        <v>675</v>
      </c>
      <c r="N299" s="849">
        <v>10</v>
      </c>
      <c r="O299" s="849">
        <v>6780</v>
      </c>
      <c r="P299" s="837">
        <v>1.4349206349206349</v>
      </c>
      <c r="Q299" s="850">
        <v>678</v>
      </c>
    </row>
    <row r="300" spans="1:17" ht="14.4" customHeight="1" x14ac:dyDescent="0.3">
      <c r="A300" s="831" t="s">
        <v>6886</v>
      </c>
      <c r="B300" s="832" t="s">
        <v>6145</v>
      </c>
      <c r="C300" s="832" t="s">
        <v>4932</v>
      </c>
      <c r="D300" s="832" t="s">
        <v>7110</v>
      </c>
      <c r="E300" s="832" t="s">
        <v>7111</v>
      </c>
      <c r="F300" s="849"/>
      <c r="G300" s="849"/>
      <c r="H300" s="849"/>
      <c r="I300" s="849"/>
      <c r="J300" s="849">
        <v>3</v>
      </c>
      <c r="K300" s="849">
        <v>6342</v>
      </c>
      <c r="L300" s="849">
        <v>1</v>
      </c>
      <c r="M300" s="849">
        <v>2114</v>
      </c>
      <c r="N300" s="849">
        <v>2</v>
      </c>
      <c r="O300" s="849">
        <v>4234</v>
      </c>
      <c r="P300" s="837">
        <v>0.66761274046042263</v>
      </c>
      <c r="Q300" s="850">
        <v>2117</v>
      </c>
    </row>
    <row r="301" spans="1:17" ht="14.4" customHeight="1" x14ac:dyDescent="0.3">
      <c r="A301" s="831" t="s">
        <v>6886</v>
      </c>
      <c r="B301" s="832" t="s">
        <v>6145</v>
      </c>
      <c r="C301" s="832" t="s">
        <v>4932</v>
      </c>
      <c r="D301" s="832" t="s">
        <v>7112</v>
      </c>
      <c r="E301" s="832" t="s">
        <v>7113</v>
      </c>
      <c r="F301" s="849">
        <v>26</v>
      </c>
      <c r="G301" s="849">
        <v>4030</v>
      </c>
      <c r="H301" s="849">
        <v>1.7333333333333334</v>
      </c>
      <c r="I301" s="849">
        <v>155</v>
      </c>
      <c r="J301" s="849">
        <v>15</v>
      </c>
      <c r="K301" s="849">
        <v>2325</v>
      </c>
      <c r="L301" s="849">
        <v>1</v>
      </c>
      <c r="M301" s="849">
        <v>155</v>
      </c>
      <c r="N301" s="849">
        <v>20</v>
      </c>
      <c r="O301" s="849">
        <v>3120</v>
      </c>
      <c r="P301" s="837">
        <v>1.3419354838709678</v>
      </c>
      <c r="Q301" s="850">
        <v>156</v>
      </c>
    </row>
    <row r="302" spans="1:17" ht="14.4" customHeight="1" x14ac:dyDescent="0.3">
      <c r="A302" s="831" t="s">
        <v>6886</v>
      </c>
      <c r="B302" s="832" t="s">
        <v>6145</v>
      </c>
      <c r="C302" s="832" t="s">
        <v>4932</v>
      </c>
      <c r="D302" s="832" t="s">
        <v>7114</v>
      </c>
      <c r="E302" s="832" t="s">
        <v>7115</v>
      </c>
      <c r="F302" s="849">
        <v>4</v>
      </c>
      <c r="G302" s="849">
        <v>796</v>
      </c>
      <c r="H302" s="849"/>
      <c r="I302" s="849">
        <v>199</v>
      </c>
      <c r="J302" s="849"/>
      <c r="K302" s="849"/>
      <c r="L302" s="849"/>
      <c r="M302" s="849"/>
      <c r="N302" s="849">
        <v>4</v>
      </c>
      <c r="O302" s="849">
        <v>804</v>
      </c>
      <c r="P302" s="837"/>
      <c r="Q302" s="850">
        <v>201</v>
      </c>
    </row>
    <row r="303" spans="1:17" ht="14.4" customHeight="1" x14ac:dyDescent="0.3">
      <c r="A303" s="831" t="s">
        <v>6886</v>
      </c>
      <c r="B303" s="832" t="s">
        <v>6145</v>
      </c>
      <c r="C303" s="832" t="s">
        <v>4932</v>
      </c>
      <c r="D303" s="832" t="s">
        <v>7116</v>
      </c>
      <c r="E303" s="832" t="s">
        <v>7117</v>
      </c>
      <c r="F303" s="849">
        <v>12</v>
      </c>
      <c r="G303" s="849">
        <v>2448</v>
      </c>
      <c r="H303" s="849">
        <v>0.70243902439024386</v>
      </c>
      <c r="I303" s="849">
        <v>204</v>
      </c>
      <c r="J303" s="849">
        <v>17</v>
      </c>
      <c r="K303" s="849">
        <v>3485</v>
      </c>
      <c r="L303" s="849">
        <v>1</v>
      </c>
      <c r="M303" s="849">
        <v>205</v>
      </c>
      <c r="N303" s="849">
        <v>20</v>
      </c>
      <c r="O303" s="849">
        <v>4140</v>
      </c>
      <c r="P303" s="837">
        <v>1.187948350071736</v>
      </c>
      <c r="Q303" s="850">
        <v>207</v>
      </c>
    </row>
    <row r="304" spans="1:17" ht="14.4" customHeight="1" x14ac:dyDescent="0.3">
      <c r="A304" s="831" t="s">
        <v>6886</v>
      </c>
      <c r="B304" s="832" t="s">
        <v>6145</v>
      </c>
      <c r="C304" s="832" t="s">
        <v>4932</v>
      </c>
      <c r="D304" s="832" t="s">
        <v>7118</v>
      </c>
      <c r="E304" s="832" t="s">
        <v>7119</v>
      </c>
      <c r="F304" s="849">
        <v>88</v>
      </c>
      <c r="G304" s="849">
        <v>37488</v>
      </c>
      <c r="H304" s="849">
        <v>0.93397777667048687</v>
      </c>
      <c r="I304" s="849">
        <v>426</v>
      </c>
      <c r="J304" s="849">
        <v>94</v>
      </c>
      <c r="K304" s="849">
        <v>40138</v>
      </c>
      <c r="L304" s="849">
        <v>1</v>
      </c>
      <c r="M304" s="849">
        <v>427</v>
      </c>
      <c r="N304" s="849">
        <v>102</v>
      </c>
      <c r="O304" s="849">
        <v>43656</v>
      </c>
      <c r="P304" s="837">
        <v>1.0876476157257462</v>
      </c>
      <c r="Q304" s="850">
        <v>428</v>
      </c>
    </row>
    <row r="305" spans="1:17" ht="14.4" customHeight="1" x14ac:dyDescent="0.3">
      <c r="A305" s="831" t="s">
        <v>6886</v>
      </c>
      <c r="B305" s="832" t="s">
        <v>6145</v>
      </c>
      <c r="C305" s="832" t="s">
        <v>4932</v>
      </c>
      <c r="D305" s="832" t="s">
        <v>7120</v>
      </c>
      <c r="E305" s="832" t="s">
        <v>7121</v>
      </c>
      <c r="F305" s="849">
        <v>2</v>
      </c>
      <c r="G305" s="849">
        <v>326</v>
      </c>
      <c r="H305" s="849"/>
      <c r="I305" s="849">
        <v>163</v>
      </c>
      <c r="J305" s="849"/>
      <c r="K305" s="849"/>
      <c r="L305" s="849"/>
      <c r="M305" s="849"/>
      <c r="N305" s="849">
        <v>2</v>
      </c>
      <c r="O305" s="849">
        <v>328</v>
      </c>
      <c r="P305" s="837"/>
      <c r="Q305" s="850">
        <v>164</v>
      </c>
    </row>
    <row r="306" spans="1:17" ht="14.4" customHeight="1" x14ac:dyDescent="0.3">
      <c r="A306" s="831" t="s">
        <v>6886</v>
      </c>
      <c r="B306" s="832" t="s">
        <v>6145</v>
      </c>
      <c r="C306" s="832" t="s">
        <v>4932</v>
      </c>
      <c r="D306" s="832" t="s">
        <v>7122</v>
      </c>
      <c r="E306" s="832" t="s">
        <v>7123</v>
      </c>
      <c r="F306" s="849">
        <v>3</v>
      </c>
      <c r="G306" s="849">
        <v>1308</v>
      </c>
      <c r="H306" s="849">
        <v>2.9931350114416477</v>
      </c>
      <c r="I306" s="849">
        <v>436</v>
      </c>
      <c r="J306" s="849">
        <v>1</v>
      </c>
      <c r="K306" s="849">
        <v>437</v>
      </c>
      <c r="L306" s="849">
        <v>1</v>
      </c>
      <c r="M306" s="849">
        <v>437</v>
      </c>
      <c r="N306" s="849">
        <v>1</v>
      </c>
      <c r="O306" s="849">
        <v>438</v>
      </c>
      <c r="P306" s="837">
        <v>1.0022883295194509</v>
      </c>
      <c r="Q306" s="850">
        <v>438</v>
      </c>
    </row>
    <row r="307" spans="1:17" ht="14.4" customHeight="1" x14ac:dyDescent="0.3">
      <c r="A307" s="831" t="s">
        <v>6886</v>
      </c>
      <c r="B307" s="832" t="s">
        <v>6145</v>
      </c>
      <c r="C307" s="832" t="s">
        <v>4932</v>
      </c>
      <c r="D307" s="832" t="s">
        <v>7124</v>
      </c>
      <c r="E307" s="832" t="s">
        <v>7125</v>
      </c>
      <c r="F307" s="849">
        <v>32</v>
      </c>
      <c r="G307" s="849">
        <v>68960</v>
      </c>
      <c r="H307" s="849">
        <v>1.4538708045201552</v>
      </c>
      <c r="I307" s="849">
        <v>2155</v>
      </c>
      <c r="J307" s="849">
        <v>22</v>
      </c>
      <c r="K307" s="849">
        <v>47432</v>
      </c>
      <c r="L307" s="849">
        <v>1</v>
      </c>
      <c r="M307" s="849">
        <v>2156</v>
      </c>
      <c r="N307" s="849">
        <v>58</v>
      </c>
      <c r="O307" s="849">
        <v>125222</v>
      </c>
      <c r="P307" s="837">
        <v>2.6400320458762017</v>
      </c>
      <c r="Q307" s="850">
        <v>2159</v>
      </c>
    </row>
    <row r="308" spans="1:17" ht="14.4" customHeight="1" x14ac:dyDescent="0.3">
      <c r="A308" s="831" t="s">
        <v>6886</v>
      </c>
      <c r="B308" s="832" t="s">
        <v>6145</v>
      </c>
      <c r="C308" s="832" t="s">
        <v>4932</v>
      </c>
      <c r="D308" s="832" t="s">
        <v>7126</v>
      </c>
      <c r="E308" s="832" t="s">
        <v>7085</v>
      </c>
      <c r="F308" s="849">
        <v>7</v>
      </c>
      <c r="G308" s="849">
        <v>13223</v>
      </c>
      <c r="H308" s="849">
        <v>0.58333333333333337</v>
      </c>
      <c r="I308" s="849">
        <v>1889</v>
      </c>
      <c r="J308" s="849">
        <v>12</v>
      </c>
      <c r="K308" s="849">
        <v>22668</v>
      </c>
      <c r="L308" s="849">
        <v>1</v>
      </c>
      <c r="M308" s="849">
        <v>1889</v>
      </c>
      <c r="N308" s="849">
        <v>20</v>
      </c>
      <c r="O308" s="849">
        <v>37840</v>
      </c>
      <c r="P308" s="837">
        <v>1.6693135697900123</v>
      </c>
      <c r="Q308" s="850">
        <v>1892</v>
      </c>
    </row>
    <row r="309" spans="1:17" ht="14.4" customHeight="1" x14ac:dyDescent="0.3">
      <c r="A309" s="831" t="s">
        <v>6886</v>
      </c>
      <c r="B309" s="832" t="s">
        <v>6145</v>
      </c>
      <c r="C309" s="832" t="s">
        <v>4932</v>
      </c>
      <c r="D309" s="832" t="s">
        <v>7127</v>
      </c>
      <c r="E309" s="832" t="s">
        <v>7128</v>
      </c>
      <c r="F309" s="849">
        <v>1</v>
      </c>
      <c r="G309" s="849">
        <v>163</v>
      </c>
      <c r="H309" s="849"/>
      <c r="I309" s="849">
        <v>163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6886</v>
      </c>
      <c r="B310" s="832" t="s">
        <v>6145</v>
      </c>
      <c r="C310" s="832" t="s">
        <v>4932</v>
      </c>
      <c r="D310" s="832" t="s">
        <v>7129</v>
      </c>
      <c r="E310" s="832" t="s">
        <v>7130</v>
      </c>
      <c r="F310" s="849"/>
      <c r="G310" s="849"/>
      <c r="H310" s="849"/>
      <c r="I310" s="849"/>
      <c r="J310" s="849">
        <v>1</v>
      </c>
      <c r="K310" s="849">
        <v>9840</v>
      </c>
      <c r="L310" s="849">
        <v>1</v>
      </c>
      <c r="M310" s="849">
        <v>9840</v>
      </c>
      <c r="N310" s="849"/>
      <c r="O310" s="849"/>
      <c r="P310" s="837"/>
      <c r="Q310" s="850"/>
    </row>
    <row r="311" spans="1:17" ht="14.4" customHeight="1" x14ac:dyDescent="0.3">
      <c r="A311" s="831" t="s">
        <v>6886</v>
      </c>
      <c r="B311" s="832" t="s">
        <v>6145</v>
      </c>
      <c r="C311" s="832" t="s">
        <v>4932</v>
      </c>
      <c r="D311" s="832" t="s">
        <v>7131</v>
      </c>
      <c r="E311" s="832" t="s">
        <v>7132</v>
      </c>
      <c r="F311" s="849">
        <v>5</v>
      </c>
      <c r="G311" s="849">
        <v>4670</v>
      </c>
      <c r="H311" s="849">
        <v>4.9946524064171127</v>
      </c>
      <c r="I311" s="849">
        <v>934</v>
      </c>
      <c r="J311" s="849">
        <v>1</v>
      </c>
      <c r="K311" s="849">
        <v>935</v>
      </c>
      <c r="L311" s="849">
        <v>1</v>
      </c>
      <c r="M311" s="849">
        <v>935</v>
      </c>
      <c r="N311" s="849">
        <v>4</v>
      </c>
      <c r="O311" s="849">
        <v>3752</v>
      </c>
      <c r="P311" s="837">
        <v>4.0128342245989304</v>
      </c>
      <c r="Q311" s="850">
        <v>938</v>
      </c>
    </row>
    <row r="312" spans="1:17" ht="14.4" customHeight="1" x14ac:dyDescent="0.3">
      <c r="A312" s="831" t="s">
        <v>6886</v>
      </c>
      <c r="B312" s="832" t="s">
        <v>6145</v>
      </c>
      <c r="C312" s="832" t="s">
        <v>4932</v>
      </c>
      <c r="D312" s="832" t="s">
        <v>7133</v>
      </c>
      <c r="E312" s="832" t="s">
        <v>7134</v>
      </c>
      <c r="F312" s="849">
        <v>5</v>
      </c>
      <c r="G312" s="849">
        <v>42300</v>
      </c>
      <c r="H312" s="849">
        <v>0.62485228078468447</v>
      </c>
      <c r="I312" s="849">
        <v>8460</v>
      </c>
      <c r="J312" s="849">
        <v>8</v>
      </c>
      <c r="K312" s="849">
        <v>67696</v>
      </c>
      <c r="L312" s="849">
        <v>1</v>
      </c>
      <c r="M312" s="849">
        <v>8462</v>
      </c>
      <c r="N312" s="849">
        <v>12</v>
      </c>
      <c r="O312" s="849">
        <v>101640</v>
      </c>
      <c r="P312" s="837">
        <v>1.5014181044670292</v>
      </c>
      <c r="Q312" s="850">
        <v>8470</v>
      </c>
    </row>
    <row r="313" spans="1:17" ht="14.4" customHeight="1" x14ac:dyDescent="0.3">
      <c r="A313" s="831" t="s">
        <v>6886</v>
      </c>
      <c r="B313" s="832" t="s">
        <v>6145</v>
      </c>
      <c r="C313" s="832" t="s">
        <v>4932</v>
      </c>
      <c r="D313" s="832" t="s">
        <v>7135</v>
      </c>
      <c r="E313" s="832" t="s">
        <v>7136</v>
      </c>
      <c r="F313" s="849">
        <v>100</v>
      </c>
      <c r="G313" s="849">
        <v>16000</v>
      </c>
      <c r="H313" s="849">
        <v>0.82131307427750111</v>
      </c>
      <c r="I313" s="849">
        <v>160</v>
      </c>
      <c r="J313" s="849">
        <v>121</v>
      </c>
      <c r="K313" s="849">
        <v>19481</v>
      </c>
      <c r="L313" s="849">
        <v>1</v>
      </c>
      <c r="M313" s="849">
        <v>161</v>
      </c>
      <c r="N313" s="849">
        <v>99</v>
      </c>
      <c r="O313" s="849">
        <v>16038</v>
      </c>
      <c r="P313" s="837">
        <v>0.82326369282891021</v>
      </c>
      <c r="Q313" s="850">
        <v>162</v>
      </c>
    </row>
    <row r="314" spans="1:17" ht="14.4" customHeight="1" x14ac:dyDescent="0.3">
      <c r="A314" s="831" t="s">
        <v>6886</v>
      </c>
      <c r="B314" s="832" t="s">
        <v>6145</v>
      </c>
      <c r="C314" s="832" t="s">
        <v>4932</v>
      </c>
      <c r="D314" s="832" t="s">
        <v>7137</v>
      </c>
      <c r="E314" s="832" t="s">
        <v>7138</v>
      </c>
      <c r="F314" s="849">
        <v>22</v>
      </c>
      <c r="G314" s="849">
        <v>45166</v>
      </c>
      <c r="H314" s="849">
        <v>1.6906606775219915</v>
      </c>
      <c r="I314" s="849">
        <v>2053</v>
      </c>
      <c r="J314" s="849">
        <v>13</v>
      </c>
      <c r="K314" s="849">
        <v>26715</v>
      </c>
      <c r="L314" s="849">
        <v>1</v>
      </c>
      <c r="M314" s="849">
        <v>2055</v>
      </c>
      <c r="N314" s="849">
        <v>16</v>
      </c>
      <c r="O314" s="849">
        <v>32992</v>
      </c>
      <c r="P314" s="837">
        <v>1.2349616320419241</v>
      </c>
      <c r="Q314" s="850">
        <v>2062</v>
      </c>
    </row>
    <row r="315" spans="1:17" ht="14.4" customHeight="1" x14ac:dyDescent="0.3">
      <c r="A315" s="831" t="s">
        <v>6886</v>
      </c>
      <c r="B315" s="832" t="s">
        <v>6145</v>
      </c>
      <c r="C315" s="832" t="s">
        <v>4932</v>
      </c>
      <c r="D315" s="832" t="s">
        <v>7139</v>
      </c>
      <c r="E315" s="832" t="s">
        <v>7140</v>
      </c>
      <c r="F315" s="849"/>
      <c r="G315" s="849"/>
      <c r="H315" s="849"/>
      <c r="I315" s="849"/>
      <c r="J315" s="849">
        <v>2</v>
      </c>
      <c r="K315" s="849">
        <v>1160</v>
      </c>
      <c r="L315" s="849">
        <v>1</v>
      </c>
      <c r="M315" s="849">
        <v>580</v>
      </c>
      <c r="N315" s="849"/>
      <c r="O315" s="849"/>
      <c r="P315" s="837"/>
      <c r="Q315" s="850"/>
    </row>
    <row r="316" spans="1:17" ht="14.4" customHeight="1" x14ac:dyDescent="0.3">
      <c r="A316" s="831" t="s">
        <v>6886</v>
      </c>
      <c r="B316" s="832" t="s">
        <v>6145</v>
      </c>
      <c r="C316" s="832" t="s">
        <v>4932</v>
      </c>
      <c r="D316" s="832" t="s">
        <v>7141</v>
      </c>
      <c r="E316" s="832" t="s">
        <v>7142</v>
      </c>
      <c r="F316" s="849">
        <v>1</v>
      </c>
      <c r="G316" s="849">
        <v>373</v>
      </c>
      <c r="H316" s="849"/>
      <c r="I316" s="849">
        <v>373</v>
      </c>
      <c r="J316" s="849"/>
      <c r="K316" s="849"/>
      <c r="L316" s="849"/>
      <c r="M316" s="849"/>
      <c r="N316" s="849">
        <v>1</v>
      </c>
      <c r="O316" s="849">
        <v>375</v>
      </c>
      <c r="P316" s="837"/>
      <c r="Q316" s="850">
        <v>375</v>
      </c>
    </row>
    <row r="317" spans="1:17" ht="14.4" customHeight="1" x14ac:dyDescent="0.3">
      <c r="A317" s="831" t="s">
        <v>6886</v>
      </c>
      <c r="B317" s="832" t="s">
        <v>6145</v>
      </c>
      <c r="C317" s="832" t="s">
        <v>4932</v>
      </c>
      <c r="D317" s="832" t="s">
        <v>7143</v>
      </c>
      <c r="E317" s="832" t="s">
        <v>7144</v>
      </c>
      <c r="F317" s="849">
        <v>133</v>
      </c>
      <c r="G317" s="849">
        <v>46816</v>
      </c>
      <c r="H317" s="849">
        <v>0.87829953285931373</v>
      </c>
      <c r="I317" s="849">
        <v>352</v>
      </c>
      <c r="J317" s="849">
        <v>151</v>
      </c>
      <c r="K317" s="849">
        <v>53303</v>
      </c>
      <c r="L317" s="849">
        <v>1</v>
      </c>
      <c r="M317" s="849">
        <v>353</v>
      </c>
      <c r="N317" s="849">
        <v>128</v>
      </c>
      <c r="O317" s="849">
        <v>45312</v>
      </c>
      <c r="P317" s="837">
        <v>0.85008348498208353</v>
      </c>
      <c r="Q317" s="850">
        <v>354</v>
      </c>
    </row>
    <row r="318" spans="1:17" ht="14.4" customHeight="1" x14ac:dyDescent="0.3">
      <c r="A318" s="831" t="s">
        <v>7145</v>
      </c>
      <c r="B318" s="832" t="s">
        <v>7146</v>
      </c>
      <c r="C318" s="832" t="s">
        <v>4932</v>
      </c>
      <c r="D318" s="832" t="s">
        <v>7147</v>
      </c>
      <c r="E318" s="832" t="s">
        <v>7148</v>
      </c>
      <c r="F318" s="849">
        <v>280</v>
      </c>
      <c r="G318" s="849">
        <v>59080</v>
      </c>
      <c r="H318" s="849">
        <v>0.79622641509433967</v>
      </c>
      <c r="I318" s="849">
        <v>211</v>
      </c>
      <c r="J318" s="849">
        <v>350</v>
      </c>
      <c r="K318" s="849">
        <v>74200</v>
      </c>
      <c r="L318" s="849">
        <v>1</v>
      </c>
      <c r="M318" s="849">
        <v>212</v>
      </c>
      <c r="N318" s="849">
        <v>371</v>
      </c>
      <c r="O318" s="849">
        <v>79023</v>
      </c>
      <c r="P318" s="837">
        <v>1.0649999999999999</v>
      </c>
      <c r="Q318" s="850">
        <v>213</v>
      </c>
    </row>
    <row r="319" spans="1:17" ht="14.4" customHeight="1" x14ac:dyDescent="0.3">
      <c r="A319" s="831" t="s">
        <v>7145</v>
      </c>
      <c r="B319" s="832" t="s">
        <v>7146</v>
      </c>
      <c r="C319" s="832" t="s">
        <v>4932</v>
      </c>
      <c r="D319" s="832" t="s">
        <v>7149</v>
      </c>
      <c r="E319" s="832" t="s">
        <v>7150</v>
      </c>
      <c r="F319" s="849">
        <v>616</v>
      </c>
      <c r="G319" s="849">
        <v>185416</v>
      </c>
      <c r="H319" s="849">
        <v>1.1369634535197448</v>
      </c>
      <c r="I319" s="849">
        <v>301</v>
      </c>
      <c r="J319" s="849">
        <v>540</v>
      </c>
      <c r="K319" s="849">
        <v>163080</v>
      </c>
      <c r="L319" s="849">
        <v>1</v>
      </c>
      <c r="M319" s="849">
        <v>302</v>
      </c>
      <c r="N319" s="849">
        <v>729</v>
      </c>
      <c r="O319" s="849">
        <v>220887</v>
      </c>
      <c r="P319" s="837">
        <v>1.3544701986754968</v>
      </c>
      <c r="Q319" s="850">
        <v>303</v>
      </c>
    </row>
    <row r="320" spans="1:17" ht="14.4" customHeight="1" x14ac:dyDescent="0.3">
      <c r="A320" s="831" t="s">
        <v>7145</v>
      </c>
      <c r="B320" s="832" t="s">
        <v>7146</v>
      </c>
      <c r="C320" s="832" t="s">
        <v>4932</v>
      </c>
      <c r="D320" s="832" t="s">
        <v>7151</v>
      </c>
      <c r="E320" s="832" t="s">
        <v>7152</v>
      </c>
      <c r="F320" s="849">
        <v>9</v>
      </c>
      <c r="G320" s="849">
        <v>891</v>
      </c>
      <c r="H320" s="849">
        <v>1.4850000000000001</v>
      </c>
      <c r="I320" s="849">
        <v>99</v>
      </c>
      <c r="J320" s="849">
        <v>6</v>
      </c>
      <c r="K320" s="849">
        <v>600</v>
      </c>
      <c r="L320" s="849">
        <v>1</v>
      </c>
      <c r="M320" s="849">
        <v>100</v>
      </c>
      <c r="N320" s="849">
        <v>9</v>
      </c>
      <c r="O320" s="849">
        <v>900</v>
      </c>
      <c r="P320" s="837">
        <v>1.5</v>
      </c>
      <c r="Q320" s="850">
        <v>100</v>
      </c>
    </row>
    <row r="321" spans="1:17" ht="14.4" customHeight="1" x14ac:dyDescent="0.3">
      <c r="A321" s="831" t="s">
        <v>7145</v>
      </c>
      <c r="B321" s="832" t="s">
        <v>7146</v>
      </c>
      <c r="C321" s="832" t="s">
        <v>4932</v>
      </c>
      <c r="D321" s="832" t="s">
        <v>7153</v>
      </c>
      <c r="E321" s="832" t="s">
        <v>7154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235</v>
      </c>
      <c r="P321" s="837"/>
      <c r="Q321" s="850">
        <v>235</v>
      </c>
    </row>
    <row r="322" spans="1:17" ht="14.4" customHeight="1" x14ac:dyDescent="0.3">
      <c r="A322" s="831" t="s">
        <v>7145</v>
      </c>
      <c r="B322" s="832" t="s">
        <v>7146</v>
      </c>
      <c r="C322" s="832" t="s">
        <v>4932</v>
      </c>
      <c r="D322" s="832" t="s">
        <v>7155</v>
      </c>
      <c r="E322" s="832" t="s">
        <v>7156</v>
      </c>
      <c r="F322" s="849">
        <v>380</v>
      </c>
      <c r="G322" s="849">
        <v>52060</v>
      </c>
      <c r="H322" s="849">
        <v>1.0382513661202186</v>
      </c>
      <c r="I322" s="849">
        <v>137</v>
      </c>
      <c r="J322" s="849">
        <v>366</v>
      </c>
      <c r="K322" s="849">
        <v>50142</v>
      </c>
      <c r="L322" s="849">
        <v>1</v>
      </c>
      <c r="M322" s="849">
        <v>137</v>
      </c>
      <c r="N322" s="849">
        <v>398</v>
      </c>
      <c r="O322" s="849">
        <v>54924</v>
      </c>
      <c r="P322" s="837">
        <v>1.0953691516094293</v>
      </c>
      <c r="Q322" s="850">
        <v>138</v>
      </c>
    </row>
    <row r="323" spans="1:17" ht="14.4" customHeight="1" x14ac:dyDescent="0.3">
      <c r="A323" s="831" t="s">
        <v>7145</v>
      </c>
      <c r="B323" s="832" t="s">
        <v>7146</v>
      </c>
      <c r="C323" s="832" t="s">
        <v>4932</v>
      </c>
      <c r="D323" s="832" t="s">
        <v>7157</v>
      </c>
      <c r="E323" s="832" t="s">
        <v>7156</v>
      </c>
      <c r="F323" s="849">
        <v>1</v>
      </c>
      <c r="G323" s="849">
        <v>183</v>
      </c>
      <c r="H323" s="849"/>
      <c r="I323" s="849">
        <v>183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7145</v>
      </c>
      <c r="B324" s="832" t="s">
        <v>7146</v>
      </c>
      <c r="C324" s="832" t="s">
        <v>4932</v>
      </c>
      <c r="D324" s="832" t="s">
        <v>7158</v>
      </c>
      <c r="E324" s="832" t="s">
        <v>7159</v>
      </c>
      <c r="F324" s="849">
        <v>1</v>
      </c>
      <c r="G324" s="849">
        <v>639</v>
      </c>
      <c r="H324" s="849">
        <v>0.99843749999999998</v>
      </c>
      <c r="I324" s="849">
        <v>639</v>
      </c>
      <c r="J324" s="849">
        <v>1</v>
      </c>
      <c r="K324" s="849">
        <v>640</v>
      </c>
      <c r="L324" s="849">
        <v>1</v>
      </c>
      <c r="M324" s="849">
        <v>640</v>
      </c>
      <c r="N324" s="849">
        <v>1</v>
      </c>
      <c r="O324" s="849">
        <v>645</v>
      </c>
      <c r="P324" s="837">
        <v>1.0078125</v>
      </c>
      <c r="Q324" s="850">
        <v>645</v>
      </c>
    </row>
    <row r="325" spans="1:17" ht="14.4" customHeight="1" x14ac:dyDescent="0.3">
      <c r="A325" s="831" t="s">
        <v>7145</v>
      </c>
      <c r="B325" s="832" t="s">
        <v>7146</v>
      </c>
      <c r="C325" s="832" t="s">
        <v>4932</v>
      </c>
      <c r="D325" s="832" t="s">
        <v>7160</v>
      </c>
      <c r="E325" s="832" t="s">
        <v>7161</v>
      </c>
      <c r="F325" s="849">
        <v>26</v>
      </c>
      <c r="G325" s="849">
        <v>4498</v>
      </c>
      <c r="H325" s="849">
        <v>1.2309797482211275</v>
      </c>
      <c r="I325" s="849">
        <v>173</v>
      </c>
      <c r="J325" s="849">
        <v>21</v>
      </c>
      <c r="K325" s="849">
        <v>3654</v>
      </c>
      <c r="L325" s="849">
        <v>1</v>
      </c>
      <c r="M325" s="849">
        <v>174</v>
      </c>
      <c r="N325" s="849">
        <v>33</v>
      </c>
      <c r="O325" s="849">
        <v>5775</v>
      </c>
      <c r="P325" s="837">
        <v>1.5804597701149425</v>
      </c>
      <c r="Q325" s="850">
        <v>175</v>
      </c>
    </row>
    <row r="326" spans="1:17" ht="14.4" customHeight="1" x14ac:dyDescent="0.3">
      <c r="A326" s="831" t="s">
        <v>7145</v>
      </c>
      <c r="B326" s="832" t="s">
        <v>7146</v>
      </c>
      <c r="C326" s="832" t="s">
        <v>4932</v>
      </c>
      <c r="D326" s="832" t="s">
        <v>7162</v>
      </c>
      <c r="E326" s="832" t="s">
        <v>7163</v>
      </c>
      <c r="F326" s="849">
        <v>1</v>
      </c>
      <c r="G326" s="849">
        <v>347</v>
      </c>
      <c r="H326" s="849"/>
      <c r="I326" s="849">
        <v>347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7145</v>
      </c>
      <c r="B327" s="832" t="s">
        <v>7146</v>
      </c>
      <c r="C327" s="832" t="s">
        <v>4932</v>
      </c>
      <c r="D327" s="832" t="s">
        <v>7164</v>
      </c>
      <c r="E327" s="832" t="s">
        <v>7165</v>
      </c>
      <c r="F327" s="849"/>
      <c r="G327" s="849"/>
      <c r="H327" s="849"/>
      <c r="I327" s="849"/>
      <c r="J327" s="849">
        <v>82</v>
      </c>
      <c r="K327" s="849">
        <v>22468</v>
      </c>
      <c r="L327" s="849">
        <v>1</v>
      </c>
      <c r="M327" s="849">
        <v>274</v>
      </c>
      <c r="N327" s="849">
        <v>69</v>
      </c>
      <c r="O327" s="849">
        <v>19113</v>
      </c>
      <c r="P327" s="837">
        <v>0.85067651771408226</v>
      </c>
      <c r="Q327" s="850">
        <v>277</v>
      </c>
    </row>
    <row r="328" spans="1:17" ht="14.4" customHeight="1" x14ac:dyDescent="0.3">
      <c r="A328" s="831" t="s">
        <v>7145</v>
      </c>
      <c r="B328" s="832" t="s">
        <v>7146</v>
      </c>
      <c r="C328" s="832" t="s">
        <v>4932</v>
      </c>
      <c r="D328" s="832" t="s">
        <v>7166</v>
      </c>
      <c r="E328" s="832" t="s">
        <v>7167</v>
      </c>
      <c r="F328" s="849">
        <v>71</v>
      </c>
      <c r="G328" s="849">
        <v>10082</v>
      </c>
      <c r="H328" s="849">
        <v>0.78021978021978022</v>
      </c>
      <c r="I328" s="849">
        <v>142</v>
      </c>
      <c r="J328" s="849">
        <v>91</v>
      </c>
      <c r="K328" s="849">
        <v>12922</v>
      </c>
      <c r="L328" s="849">
        <v>1</v>
      </c>
      <c r="M328" s="849">
        <v>142</v>
      </c>
      <c r="N328" s="849">
        <v>98</v>
      </c>
      <c r="O328" s="849">
        <v>13818</v>
      </c>
      <c r="P328" s="837">
        <v>1.0693391115926327</v>
      </c>
      <c r="Q328" s="850">
        <v>141</v>
      </c>
    </row>
    <row r="329" spans="1:17" ht="14.4" customHeight="1" x14ac:dyDescent="0.3">
      <c r="A329" s="831" t="s">
        <v>7145</v>
      </c>
      <c r="B329" s="832" t="s">
        <v>7146</v>
      </c>
      <c r="C329" s="832" t="s">
        <v>4932</v>
      </c>
      <c r="D329" s="832" t="s">
        <v>7168</v>
      </c>
      <c r="E329" s="832" t="s">
        <v>7167</v>
      </c>
      <c r="F329" s="849">
        <v>380</v>
      </c>
      <c r="G329" s="849">
        <v>29640</v>
      </c>
      <c r="H329" s="849">
        <v>1.0382513661202186</v>
      </c>
      <c r="I329" s="849">
        <v>78</v>
      </c>
      <c r="J329" s="849">
        <v>366</v>
      </c>
      <c r="K329" s="849">
        <v>28548</v>
      </c>
      <c r="L329" s="849">
        <v>1</v>
      </c>
      <c r="M329" s="849">
        <v>78</v>
      </c>
      <c r="N329" s="849">
        <v>398</v>
      </c>
      <c r="O329" s="849">
        <v>31442</v>
      </c>
      <c r="P329" s="837">
        <v>1.10137312596329</v>
      </c>
      <c r="Q329" s="850">
        <v>79</v>
      </c>
    </row>
    <row r="330" spans="1:17" ht="14.4" customHeight="1" x14ac:dyDescent="0.3">
      <c r="A330" s="831" t="s">
        <v>7145</v>
      </c>
      <c r="B330" s="832" t="s">
        <v>7146</v>
      </c>
      <c r="C330" s="832" t="s">
        <v>4932</v>
      </c>
      <c r="D330" s="832" t="s">
        <v>7169</v>
      </c>
      <c r="E330" s="832" t="s">
        <v>7170</v>
      </c>
      <c r="F330" s="849">
        <v>71</v>
      </c>
      <c r="G330" s="849">
        <v>22294</v>
      </c>
      <c r="H330" s="849">
        <v>0.78021978021978022</v>
      </c>
      <c r="I330" s="849">
        <v>314</v>
      </c>
      <c r="J330" s="849">
        <v>91</v>
      </c>
      <c r="K330" s="849">
        <v>28574</v>
      </c>
      <c r="L330" s="849">
        <v>1</v>
      </c>
      <c r="M330" s="849">
        <v>314</v>
      </c>
      <c r="N330" s="849">
        <v>98</v>
      </c>
      <c r="O330" s="849">
        <v>30968</v>
      </c>
      <c r="P330" s="837">
        <v>1.0837824595786378</v>
      </c>
      <c r="Q330" s="850">
        <v>316</v>
      </c>
    </row>
    <row r="331" spans="1:17" ht="14.4" customHeight="1" x14ac:dyDescent="0.3">
      <c r="A331" s="831" t="s">
        <v>7145</v>
      </c>
      <c r="B331" s="832" t="s">
        <v>7146</v>
      </c>
      <c r="C331" s="832" t="s">
        <v>4932</v>
      </c>
      <c r="D331" s="832" t="s">
        <v>7171</v>
      </c>
      <c r="E331" s="832" t="s">
        <v>7172</v>
      </c>
      <c r="F331" s="849">
        <v>2</v>
      </c>
      <c r="G331" s="849">
        <v>656</v>
      </c>
      <c r="H331" s="849"/>
      <c r="I331" s="849">
        <v>328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7145</v>
      </c>
      <c r="B332" s="832" t="s">
        <v>7146</v>
      </c>
      <c r="C332" s="832" t="s">
        <v>4932</v>
      </c>
      <c r="D332" s="832" t="s">
        <v>7173</v>
      </c>
      <c r="E332" s="832" t="s">
        <v>7174</v>
      </c>
      <c r="F332" s="849">
        <v>428</v>
      </c>
      <c r="G332" s="849">
        <v>69764</v>
      </c>
      <c r="H332" s="849">
        <v>1.2228571428571429</v>
      </c>
      <c r="I332" s="849">
        <v>163</v>
      </c>
      <c r="J332" s="849">
        <v>350</v>
      </c>
      <c r="K332" s="849">
        <v>57050</v>
      </c>
      <c r="L332" s="849">
        <v>1</v>
      </c>
      <c r="M332" s="849">
        <v>163</v>
      </c>
      <c r="N332" s="849">
        <v>354</v>
      </c>
      <c r="O332" s="849">
        <v>58410</v>
      </c>
      <c r="P332" s="837">
        <v>1.0238387379491674</v>
      </c>
      <c r="Q332" s="850">
        <v>165</v>
      </c>
    </row>
    <row r="333" spans="1:17" ht="14.4" customHeight="1" x14ac:dyDescent="0.3">
      <c r="A333" s="831" t="s">
        <v>7145</v>
      </c>
      <c r="B333" s="832" t="s">
        <v>7146</v>
      </c>
      <c r="C333" s="832" t="s">
        <v>4932</v>
      </c>
      <c r="D333" s="832" t="s">
        <v>7175</v>
      </c>
      <c r="E333" s="832" t="s">
        <v>7148</v>
      </c>
      <c r="F333" s="849">
        <v>1030</v>
      </c>
      <c r="G333" s="849">
        <v>74160</v>
      </c>
      <c r="H333" s="849">
        <v>1.0435663627152989</v>
      </c>
      <c r="I333" s="849">
        <v>72</v>
      </c>
      <c r="J333" s="849">
        <v>987</v>
      </c>
      <c r="K333" s="849">
        <v>71064</v>
      </c>
      <c r="L333" s="849">
        <v>1</v>
      </c>
      <c r="M333" s="849">
        <v>72</v>
      </c>
      <c r="N333" s="849">
        <v>1178</v>
      </c>
      <c r="O333" s="849">
        <v>87172</v>
      </c>
      <c r="P333" s="837">
        <v>1.2266689181582799</v>
      </c>
      <c r="Q333" s="850">
        <v>74</v>
      </c>
    </row>
    <row r="334" spans="1:17" ht="14.4" customHeight="1" x14ac:dyDescent="0.3">
      <c r="A334" s="831" t="s">
        <v>7145</v>
      </c>
      <c r="B334" s="832" t="s">
        <v>7146</v>
      </c>
      <c r="C334" s="832" t="s">
        <v>4932</v>
      </c>
      <c r="D334" s="832" t="s">
        <v>7176</v>
      </c>
      <c r="E334" s="832" t="s">
        <v>7177</v>
      </c>
      <c r="F334" s="849">
        <v>29</v>
      </c>
      <c r="G334" s="849">
        <v>35119</v>
      </c>
      <c r="H334" s="849">
        <v>0.80489090575724243</v>
      </c>
      <c r="I334" s="849">
        <v>1211</v>
      </c>
      <c r="J334" s="849">
        <v>36</v>
      </c>
      <c r="K334" s="849">
        <v>43632</v>
      </c>
      <c r="L334" s="849">
        <v>1</v>
      </c>
      <c r="M334" s="849">
        <v>1212</v>
      </c>
      <c r="N334" s="849">
        <v>30</v>
      </c>
      <c r="O334" s="849">
        <v>36480</v>
      </c>
      <c r="P334" s="837">
        <v>0.83608360836083606</v>
      </c>
      <c r="Q334" s="850">
        <v>1216</v>
      </c>
    </row>
    <row r="335" spans="1:17" ht="14.4" customHeight="1" x14ac:dyDescent="0.3">
      <c r="A335" s="831" t="s">
        <v>7145</v>
      </c>
      <c r="B335" s="832" t="s">
        <v>7146</v>
      </c>
      <c r="C335" s="832" t="s">
        <v>4932</v>
      </c>
      <c r="D335" s="832" t="s">
        <v>7178</v>
      </c>
      <c r="E335" s="832" t="s">
        <v>7179</v>
      </c>
      <c r="F335" s="849">
        <v>21</v>
      </c>
      <c r="G335" s="849">
        <v>2394</v>
      </c>
      <c r="H335" s="849">
        <v>0.94624505928853753</v>
      </c>
      <c r="I335" s="849">
        <v>114</v>
      </c>
      <c r="J335" s="849">
        <v>22</v>
      </c>
      <c r="K335" s="849">
        <v>2530</v>
      </c>
      <c r="L335" s="849">
        <v>1</v>
      </c>
      <c r="M335" s="849">
        <v>115</v>
      </c>
      <c r="N335" s="849">
        <v>19</v>
      </c>
      <c r="O335" s="849">
        <v>2204</v>
      </c>
      <c r="P335" s="837">
        <v>0.8711462450592885</v>
      </c>
      <c r="Q335" s="850">
        <v>116</v>
      </c>
    </row>
    <row r="336" spans="1:17" ht="14.4" customHeight="1" x14ac:dyDescent="0.3">
      <c r="A336" s="831" t="s">
        <v>7145</v>
      </c>
      <c r="B336" s="832" t="s">
        <v>7146</v>
      </c>
      <c r="C336" s="832" t="s">
        <v>4932</v>
      </c>
      <c r="D336" s="832" t="s">
        <v>7180</v>
      </c>
      <c r="E336" s="832" t="s">
        <v>7181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350</v>
      </c>
      <c r="P336" s="837"/>
      <c r="Q336" s="850">
        <v>350</v>
      </c>
    </row>
    <row r="337" spans="1:17" ht="14.4" customHeight="1" x14ac:dyDescent="0.3">
      <c r="A337" s="831" t="s">
        <v>7145</v>
      </c>
      <c r="B337" s="832" t="s">
        <v>7146</v>
      </c>
      <c r="C337" s="832" t="s">
        <v>4932</v>
      </c>
      <c r="D337" s="832" t="s">
        <v>7182</v>
      </c>
      <c r="E337" s="832" t="s">
        <v>7183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304</v>
      </c>
      <c r="P337" s="837"/>
      <c r="Q337" s="850">
        <v>304</v>
      </c>
    </row>
    <row r="338" spans="1:17" ht="14.4" customHeight="1" x14ac:dyDescent="0.3">
      <c r="A338" s="831" t="s">
        <v>7184</v>
      </c>
      <c r="B338" s="832" t="s">
        <v>7185</v>
      </c>
      <c r="C338" s="832" t="s">
        <v>4932</v>
      </c>
      <c r="D338" s="832" t="s">
        <v>7186</v>
      </c>
      <c r="E338" s="832" t="s">
        <v>7187</v>
      </c>
      <c r="F338" s="849">
        <v>1493</v>
      </c>
      <c r="G338" s="849">
        <v>86594</v>
      </c>
      <c r="H338" s="849">
        <v>1.7837514934289127</v>
      </c>
      <c r="I338" s="849">
        <v>58</v>
      </c>
      <c r="J338" s="849">
        <v>837</v>
      </c>
      <c r="K338" s="849">
        <v>48546</v>
      </c>
      <c r="L338" s="849">
        <v>1</v>
      </c>
      <c r="M338" s="849">
        <v>58</v>
      </c>
      <c r="N338" s="849">
        <v>788</v>
      </c>
      <c r="O338" s="849">
        <v>46492</v>
      </c>
      <c r="P338" s="837">
        <v>0.9576896139743748</v>
      </c>
      <c r="Q338" s="850">
        <v>59</v>
      </c>
    </row>
    <row r="339" spans="1:17" ht="14.4" customHeight="1" x14ac:dyDescent="0.3">
      <c r="A339" s="831" t="s">
        <v>7184</v>
      </c>
      <c r="B339" s="832" t="s">
        <v>7185</v>
      </c>
      <c r="C339" s="832" t="s">
        <v>4932</v>
      </c>
      <c r="D339" s="832" t="s">
        <v>7188</v>
      </c>
      <c r="E339" s="832" t="s">
        <v>7189</v>
      </c>
      <c r="F339" s="849">
        <v>1079</v>
      </c>
      <c r="G339" s="849">
        <v>141349</v>
      </c>
      <c r="H339" s="849">
        <v>1.0007717360521098</v>
      </c>
      <c r="I339" s="849">
        <v>131</v>
      </c>
      <c r="J339" s="849">
        <v>1070</v>
      </c>
      <c r="K339" s="849">
        <v>141240</v>
      </c>
      <c r="L339" s="849">
        <v>1</v>
      </c>
      <c r="M339" s="849">
        <v>132</v>
      </c>
      <c r="N339" s="849">
        <v>1104</v>
      </c>
      <c r="O339" s="849">
        <v>145728</v>
      </c>
      <c r="P339" s="837">
        <v>1.0317757009345794</v>
      </c>
      <c r="Q339" s="850">
        <v>132</v>
      </c>
    </row>
    <row r="340" spans="1:17" ht="14.4" customHeight="1" x14ac:dyDescent="0.3">
      <c r="A340" s="831" t="s">
        <v>7184</v>
      </c>
      <c r="B340" s="832" t="s">
        <v>7185</v>
      </c>
      <c r="C340" s="832" t="s">
        <v>4932</v>
      </c>
      <c r="D340" s="832" t="s">
        <v>7190</v>
      </c>
      <c r="E340" s="832" t="s">
        <v>7191</v>
      </c>
      <c r="F340" s="849">
        <v>44</v>
      </c>
      <c r="G340" s="849">
        <v>8316</v>
      </c>
      <c r="H340" s="849">
        <v>0.9118421052631579</v>
      </c>
      <c r="I340" s="849">
        <v>189</v>
      </c>
      <c r="J340" s="849">
        <v>48</v>
      </c>
      <c r="K340" s="849">
        <v>9120</v>
      </c>
      <c r="L340" s="849">
        <v>1</v>
      </c>
      <c r="M340" s="849">
        <v>190</v>
      </c>
      <c r="N340" s="849">
        <v>86</v>
      </c>
      <c r="O340" s="849">
        <v>16340</v>
      </c>
      <c r="P340" s="837">
        <v>1.7916666666666667</v>
      </c>
      <c r="Q340" s="850">
        <v>190</v>
      </c>
    </row>
    <row r="341" spans="1:17" ht="14.4" customHeight="1" x14ac:dyDescent="0.3">
      <c r="A341" s="831" t="s">
        <v>7184</v>
      </c>
      <c r="B341" s="832" t="s">
        <v>7185</v>
      </c>
      <c r="C341" s="832" t="s">
        <v>4932</v>
      </c>
      <c r="D341" s="832" t="s">
        <v>7192</v>
      </c>
      <c r="E341" s="832" t="s">
        <v>7193</v>
      </c>
      <c r="F341" s="849">
        <v>525</v>
      </c>
      <c r="G341" s="849">
        <v>214200</v>
      </c>
      <c r="H341" s="849">
        <v>4.6875</v>
      </c>
      <c r="I341" s="849">
        <v>408</v>
      </c>
      <c r="J341" s="849">
        <v>112</v>
      </c>
      <c r="K341" s="849">
        <v>45696</v>
      </c>
      <c r="L341" s="849">
        <v>1</v>
      </c>
      <c r="M341" s="849">
        <v>408</v>
      </c>
      <c r="N341" s="849">
        <v>94</v>
      </c>
      <c r="O341" s="849">
        <v>38634</v>
      </c>
      <c r="P341" s="837">
        <v>0.84545693277310929</v>
      </c>
      <c r="Q341" s="850">
        <v>411</v>
      </c>
    </row>
    <row r="342" spans="1:17" ht="14.4" customHeight="1" x14ac:dyDescent="0.3">
      <c r="A342" s="831" t="s">
        <v>7184</v>
      </c>
      <c r="B342" s="832" t="s">
        <v>7185</v>
      </c>
      <c r="C342" s="832" t="s">
        <v>4932</v>
      </c>
      <c r="D342" s="832" t="s">
        <v>7194</v>
      </c>
      <c r="E342" s="832" t="s">
        <v>7195</v>
      </c>
      <c r="F342" s="849">
        <v>386</v>
      </c>
      <c r="G342" s="849">
        <v>69480</v>
      </c>
      <c r="H342" s="849">
        <v>0.88735632183908042</v>
      </c>
      <c r="I342" s="849">
        <v>180</v>
      </c>
      <c r="J342" s="849">
        <v>435</v>
      </c>
      <c r="K342" s="849">
        <v>78300</v>
      </c>
      <c r="L342" s="849">
        <v>1</v>
      </c>
      <c r="M342" s="849">
        <v>180</v>
      </c>
      <c r="N342" s="849">
        <v>537</v>
      </c>
      <c r="O342" s="849">
        <v>98271</v>
      </c>
      <c r="P342" s="837">
        <v>1.2550574712643678</v>
      </c>
      <c r="Q342" s="850">
        <v>183</v>
      </c>
    </row>
    <row r="343" spans="1:17" ht="14.4" customHeight="1" x14ac:dyDescent="0.3">
      <c r="A343" s="831" t="s">
        <v>7184</v>
      </c>
      <c r="B343" s="832" t="s">
        <v>7185</v>
      </c>
      <c r="C343" s="832" t="s">
        <v>4932</v>
      </c>
      <c r="D343" s="832" t="s">
        <v>7196</v>
      </c>
      <c r="E343" s="832" t="s">
        <v>7197</v>
      </c>
      <c r="F343" s="849">
        <v>106</v>
      </c>
      <c r="G343" s="849">
        <v>35616</v>
      </c>
      <c r="H343" s="849">
        <v>1.0361319602024786</v>
      </c>
      <c r="I343" s="849">
        <v>336</v>
      </c>
      <c r="J343" s="849">
        <v>102</v>
      </c>
      <c r="K343" s="849">
        <v>34374</v>
      </c>
      <c r="L343" s="849">
        <v>1</v>
      </c>
      <c r="M343" s="849">
        <v>337</v>
      </c>
      <c r="N343" s="849">
        <v>61</v>
      </c>
      <c r="O343" s="849">
        <v>20801</v>
      </c>
      <c r="P343" s="837">
        <v>0.60513760400302552</v>
      </c>
      <c r="Q343" s="850">
        <v>341</v>
      </c>
    </row>
    <row r="344" spans="1:17" ht="14.4" customHeight="1" x14ac:dyDescent="0.3">
      <c r="A344" s="831" t="s">
        <v>7184</v>
      </c>
      <c r="B344" s="832" t="s">
        <v>7185</v>
      </c>
      <c r="C344" s="832" t="s">
        <v>4932</v>
      </c>
      <c r="D344" s="832" t="s">
        <v>7198</v>
      </c>
      <c r="E344" s="832" t="s">
        <v>7199</v>
      </c>
      <c r="F344" s="849">
        <v>1489</v>
      </c>
      <c r="G344" s="849">
        <v>519661</v>
      </c>
      <c r="H344" s="849">
        <v>0.78850011380016694</v>
      </c>
      <c r="I344" s="849">
        <v>349</v>
      </c>
      <c r="J344" s="849">
        <v>1883</v>
      </c>
      <c r="K344" s="849">
        <v>659050</v>
      </c>
      <c r="L344" s="849">
        <v>1</v>
      </c>
      <c r="M344" s="849">
        <v>350</v>
      </c>
      <c r="N344" s="849">
        <v>2321</v>
      </c>
      <c r="O344" s="849">
        <v>814671</v>
      </c>
      <c r="P344" s="837">
        <v>1.2361292769896062</v>
      </c>
      <c r="Q344" s="850">
        <v>351</v>
      </c>
    </row>
    <row r="345" spans="1:17" ht="14.4" customHeight="1" x14ac:dyDescent="0.3">
      <c r="A345" s="831" t="s">
        <v>7184</v>
      </c>
      <c r="B345" s="832" t="s">
        <v>7185</v>
      </c>
      <c r="C345" s="832" t="s">
        <v>4932</v>
      </c>
      <c r="D345" s="832" t="s">
        <v>7200</v>
      </c>
      <c r="E345" s="832" t="s">
        <v>7201</v>
      </c>
      <c r="F345" s="849">
        <v>164</v>
      </c>
      <c r="G345" s="849">
        <v>19188</v>
      </c>
      <c r="H345" s="849">
        <v>2.1025641025641026</v>
      </c>
      <c r="I345" s="849">
        <v>117</v>
      </c>
      <c r="J345" s="849">
        <v>78</v>
      </c>
      <c r="K345" s="849">
        <v>9126</v>
      </c>
      <c r="L345" s="849">
        <v>1</v>
      </c>
      <c r="M345" s="849">
        <v>117</v>
      </c>
      <c r="N345" s="849">
        <v>52</v>
      </c>
      <c r="O345" s="849">
        <v>6136</v>
      </c>
      <c r="P345" s="837">
        <v>0.67236467236467234</v>
      </c>
      <c r="Q345" s="850">
        <v>118</v>
      </c>
    </row>
    <row r="346" spans="1:17" ht="14.4" customHeight="1" x14ac:dyDescent="0.3">
      <c r="A346" s="831" t="s">
        <v>7184</v>
      </c>
      <c r="B346" s="832" t="s">
        <v>7185</v>
      </c>
      <c r="C346" s="832" t="s">
        <v>4932</v>
      </c>
      <c r="D346" s="832" t="s">
        <v>6573</v>
      </c>
      <c r="E346" s="832" t="s">
        <v>6574</v>
      </c>
      <c r="F346" s="849"/>
      <c r="G346" s="849"/>
      <c r="H346" s="849"/>
      <c r="I346" s="849"/>
      <c r="J346" s="849">
        <v>1</v>
      </c>
      <c r="K346" s="849">
        <v>49</v>
      </c>
      <c r="L346" s="849">
        <v>1</v>
      </c>
      <c r="M346" s="849">
        <v>49</v>
      </c>
      <c r="N346" s="849"/>
      <c r="O346" s="849"/>
      <c r="P346" s="837"/>
      <c r="Q346" s="850"/>
    </row>
    <row r="347" spans="1:17" ht="14.4" customHeight="1" x14ac:dyDescent="0.3">
      <c r="A347" s="831" t="s">
        <v>7184</v>
      </c>
      <c r="B347" s="832" t="s">
        <v>7185</v>
      </c>
      <c r="C347" s="832" t="s">
        <v>4932</v>
      </c>
      <c r="D347" s="832" t="s">
        <v>7202</v>
      </c>
      <c r="E347" s="832" t="s">
        <v>7203</v>
      </c>
      <c r="F347" s="849">
        <v>4</v>
      </c>
      <c r="G347" s="849">
        <v>1564</v>
      </c>
      <c r="H347" s="849">
        <v>0.56997084548104959</v>
      </c>
      <c r="I347" s="849">
        <v>391</v>
      </c>
      <c r="J347" s="849">
        <v>7</v>
      </c>
      <c r="K347" s="849">
        <v>2744</v>
      </c>
      <c r="L347" s="849">
        <v>1</v>
      </c>
      <c r="M347" s="849">
        <v>392</v>
      </c>
      <c r="N347" s="849">
        <v>5</v>
      </c>
      <c r="O347" s="849">
        <v>1995</v>
      </c>
      <c r="P347" s="837">
        <v>0.72704081632653061</v>
      </c>
      <c r="Q347" s="850">
        <v>399</v>
      </c>
    </row>
    <row r="348" spans="1:17" ht="14.4" customHeight="1" x14ac:dyDescent="0.3">
      <c r="A348" s="831" t="s">
        <v>7184</v>
      </c>
      <c r="B348" s="832" t="s">
        <v>7185</v>
      </c>
      <c r="C348" s="832" t="s">
        <v>4932</v>
      </c>
      <c r="D348" s="832" t="s">
        <v>7204</v>
      </c>
      <c r="E348" s="832" t="s">
        <v>7205</v>
      </c>
      <c r="F348" s="849">
        <v>155</v>
      </c>
      <c r="G348" s="849">
        <v>5890</v>
      </c>
      <c r="H348" s="849">
        <v>2.1527777777777777</v>
      </c>
      <c r="I348" s="849">
        <v>38</v>
      </c>
      <c r="J348" s="849">
        <v>72</v>
      </c>
      <c r="K348" s="849">
        <v>2736</v>
      </c>
      <c r="L348" s="849">
        <v>1</v>
      </c>
      <c r="M348" s="849">
        <v>38</v>
      </c>
      <c r="N348" s="849">
        <v>44</v>
      </c>
      <c r="O348" s="849">
        <v>1672</v>
      </c>
      <c r="P348" s="837">
        <v>0.61111111111111116</v>
      </c>
      <c r="Q348" s="850">
        <v>38</v>
      </c>
    </row>
    <row r="349" spans="1:17" ht="14.4" customHeight="1" x14ac:dyDescent="0.3">
      <c r="A349" s="831" t="s">
        <v>7184</v>
      </c>
      <c r="B349" s="832" t="s">
        <v>7185</v>
      </c>
      <c r="C349" s="832" t="s">
        <v>4932</v>
      </c>
      <c r="D349" s="832" t="s">
        <v>7206</v>
      </c>
      <c r="E349" s="832" t="s">
        <v>7207</v>
      </c>
      <c r="F349" s="849">
        <v>4</v>
      </c>
      <c r="G349" s="849">
        <v>2820</v>
      </c>
      <c r="H349" s="849">
        <v>0.56981208324914123</v>
      </c>
      <c r="I349" s="849">
        <v>705</v>
      </c>
      <c r="J349" s="849">
        <v>7</v>
      </c>
      <c r="K349" s="849">
        <v>4949</v>
      </c>
      <c r="L349" s="849">
        <v>1</v>
      </c>
      <c r="M349" s="849">
        <v>707</v>
      </c>
      <c r="N349" s="849">
        <v>5</v>
      </c>
      <c r="O349" s="849">
        <v>3565</v>
      </c>
      <c r="P349" s="837">
        <v>0.72034754495857745</v>
      </c>
      <c r="Q349" s="850">
        <v>713</v>
      </c>
    </row>
    <row r="350" spans="1:17" ht="14.4" customHeight="1" x14ac:dyDescent="0.3">
      <c r="A350" s="831" t="s">
        <v>7184</v>
      </c>
      <c r="B350" s="832" t="s">
        <v>7185</v>
      </c>
      <c r="C350" s="832" t="s">
        <v>4932</v>
      </c>
      <c r="D350" s="832" t="s">
        <v>7208</v>
      </c>
      <c r="E350" s="832" t="s">
        <v>7209</v>
      </c>
      <c r="F350" s="849"/>
      <c r="G350" s="849"/>
      <c r="H350" s="849"/>
      <c r="I350" s="849"/>
      <c r="J350" s="849">
        <v>1</v>
      </c>
      <c r="K350" s="849">
        <v>148</v>
      </c>
      <c r="L350" s="849">
        <v>1</v>
      </c>
      <c r="M350" s="849">
        <v>148</v>
      </c>
      <c r="N350" s="849"/>
      <c r="O350" s="849"/>
      <c r="P350" s="837"/>
      <c r="Q350" s="850"/>
    </row>
    <row r="351" spans="1:17" ht="14.4" customHeight="1" x14ac:dyDescent="0.3">
      <c r="A351" s="831" t="s">
        <v>7184</v>
      </c>
      <c r="B351" s="832" t="s">
        <v>7185</v>
      </c>
      <c r="C351" s="832" t="s">
        <v>4932</v>
      </c>
      <c r="D351" s="832" t="s">
        <v>7210</v>
      </c>
      <c r="E351" s="832" t="s">
        <v>7211</v>
      </c>
      <c r="F351" s="849">
        <v>1263</v>
      </c>
      <c r="G351" s="849">
        <v>385215</v>
      </c>
      <c r="H351" s="849">
        <v>1.1640552995391704</v>
      </c>
      <c r="I351" s="849">
        <v>305</v>
      </c>
      <c r="J351" s="849">
        <v>1085</v>
      </c>
      <c r="K351" s="849">
        <v>330925</v>
      </c>
      <c r="L351" s="849">
        <v>1</v>
      </c>
      <c r="M351" s="849">
        <v>305</v>
      </c>
      <c r="N351" s="849">
        <v>1128</v>
      </c>
      <c r="O351" s="849">
        <v>347424</v>
      </c>
      <c r="P351" s="837">
        <v>1.0498572184029613</v>
      </c>
      <c r="Q351" s="850">
        <v>308</v>
      </c>
    </row>
    <row r="352" spans="1:17" ht="14.4" customHeight="1" x14ac:dyDescent="0.3">
      <c r="A352" s="831" t="s">
        <v>7184</v>
      </c>
      <c r="B352" s="832" t="s">
        <v>7185</v>
      </c>
      <c r="C352" s="832" t="s">
        <v>4932</v>
      </c>
      <c r="D352" s="832" t="s">
        <v>7212</v>
      </c>
      <c r="E352" s="832" t="s">
        <v>7213</v>
      </c>
      <c r="F352" s="849">
        <v>967</v>
      </c>
      <c r="G352" s="849">
        <v>477698</v>
      </c>
      <c r="H352" s="849">
        <v>1.0388013612986702</v>
      </c>
      <c r="I352" s="849">
        <v>494</v>
      </c>
      <c r="J352" s="849">
        <v>929</v>
      </c>
      <c r="K352" s="849">
        <v>459855</v>
      </c>
      <c r="L352" s="849">
        <v>1</v>
      </c>
      <c r="M352" s="849">
        <v>495</v>
      </c>
      <c r="N352" s="849">
        <v>916</v>
      </c>
      <c r="O352" s="849">
        <v>457084</v>
      </c>
      <c r="P352" s="837">
        <v>0.99397418751562994</v>
      </c>
      <c r="Q352" s="850">
        <v>499</v>
      </c>
    </row>
    <row r="353" spans="1:17" ht="14.4" customHeight="1" x14ac:dyDescent="0.3">
      <c r="A353" s="831" t="s">
        <v>7184</v>
      </c>
      <c r="B353" s="832" t="s">
        <v>7185</v>
      </c>
      <c r="C353" s="832" t="s">
        <v>4932</v>
      </c>
      <c r="D353" s="832" t="s">
        <v>7214</v>
      </c>
      <c r="E353" s="832" t="s">
        <v>7215</v>
      </c>
      <c r="F353" s="849">
        <v>1761</v>
      </c>
      <c r="G353" s="849">
        <v>651570</v>
      </c>
      <c r="H353" s="849">
        <v>1.0105025139656141</v>
      </c>
      <c r="I353" s="849">
        <v>370</v>
      </c>
      <c r="J353" s="849">
        <v>1738</v>
      </c>
      <c r="K353" s="849">
        <v>644798</v>
      </c>
      <c r="L353" s="849">
        <v>1</v>
      </c>
      <c r="M353" s="849">
        <v>371</v>
      </c>
      <c r="N353" s="849">
        <v>1740</v>
      </c>
      <c r="O353" s="849">
        <v>654240</v>
      </c>
      <c r="P353" s="837">
        <v>1.0146433456679456</v>
      </c>
      <c r="Q353" s="850">
        <v>376</v>
      </c>
    </row>
    <row r="354" spans="1:17" ht="14.4" customHeight="1" x14ac:dyDescent="0.3">
      <c r="A354" s="831" t="s">
        <v>7184</v>
      </c>
      <c r="B354" s="832" t="s">
        <v>7185</v>
      </c>
      <c r="C354" s="832" t="s">
        <v>4932</v>
      </c>
      <c r="D354" s="832" t="s">
        <v>7216</v>
      </c>
      <c r="E354" s="832" t="s">
        <v>7217</v>
      </c>
      <c r="F354" s="849"/>
      <c r="G354" s="849"/>
      <c r="H354" s="849"/>
      <c r="I354" s="849"/>
      <c r="J354" s="849">
        <v>2</v>
      </c>
      <c r="K354" s="849">
        <v>6226</v>
      </c>
      <c r="L354" s="849">
        <v>1</v>
      </c>
      <c r="M354" s="849">
        <v>3113</v>
      </c>
      <c r="N354" s="849">
        <v>2</v>
      </c>
      <c r="O354" s="849">
        <v>6264</v>
      </c>
      <c r="P354" s="837">
        <v>1.0061034371988435</v>
      </c>
      <c r="Q354" s="850">
        <v>3132</v>
      </c>
    </row>
    <row r="355" spans="1:17" ht="14.4" customHeight="1" x14ac:dyDescent="0.3">
      <c r="A355" s="831" t="s">
        <v>7184</v>
      </c>
      <c r="B355" s="832" t="s">
        <v>7185</v>
      </c>
      <c r="C355" s="832" t="s">
        <v>4932</v>
      </c>
      <c r="D355" s="832" t="s">
        <v>7218</v>
      </c>
      <c r="E355" s="832" t="s">
        <v>7219</v>
      </c>
      <c r="F355" s="849"/>
      <c r="G355" s="849"/>
      <c r="H355" s="849"/>
      <c r="I355" s="849"/>
      <c r="J355" s="849">
        <v>4</v>
      </c>
      <c r="K355" s="849">
        <v>48</v>
      </c>
      <c r="L355" s="849">
        <v>1</v>
      </c>
      <c r="M355" s="849">
        <v>12</v>
      </c>
      <c r="N355" s="849">
        <v>1</v>
      </c>
      <c r="O355" s="849">
        <v>12</v>
      </c>
      <c r="P355" s="837">
        <v>0.25</v>
      </c>
      <c r="Q355" s="850">
        <v>12</v>
      </c>
    </row>
    <row r="356" spans="1:17" ht="14.4" customHeight="1" x14ac:dyDescent="0.3">
      <c r="A356" s="831" t="s">
        <v>7184</v>
      </c>
      <c r="B356" s="832" t="s">
        <v>7185</v>
      </c>
      <c r="C356" s="832" t="s">
        <v>4932</v>
      </c>
      <c r="D356" s="832" t="s">
        <v>6580</v>
      </c>
      <c r="E356" s="832" t="s">
        <v>6581</v>
      </c>
      <c r="F356" s="849"/>
      <c r="G356" s="849"/>
      <c r="H356" s="849"/>
      <c r="I356" s="849"/>
      <c r="J356" s="849">
        <v>1</v>
      </c>
      <c r="K356" s="849">
        <v>12796</v>
      </c>
      <c r="L356" s="849">
        <v>1</v>
      </c>
      <c r="M356" s="849">
        <v>12796</v>
      </c>
      <c r="N356" s="849">
        <v>1</v>
      </c>
      <c r="O356" s="849">
        <v>12804</v>
      </c>
      <c r="P356" s="837">
        <v>1.0006251953735543</v>
      </c>
      <c r="Q356" s="850">
        <v>12804</v>
      </c>
    </row>
    <row r="357" spans="1:17" ht="14.4" customHeight="1" x14ac:dyDescent="0.3">
      <c r="A357" s="831" t="s">
        <v>7184</v>
      </c>
      <c r="B357" s="832" t="s">
        <v>7185</v>
      </c>
      <c r="C357" s="832" t="s">
        <v>4932</v>
      </c>
      <c r="D357" s="832" t="s">
        <v>7220</v>
      </c>
      <c r="E357" s="832" t="s">
        <v>7221</v>
      </c>
      <c r="F357" s="849">
        <v>9</v>
      </c>
      <c r="G357" s="849">
        <v>999</v>
      </c>
      <c r="H357" s="849">
        <v>0.26234243697478993</v>
      </c>
      <c r="I357" s="849">
        <v>111</v>
      </c>
      <c r="J357" s="849">
        <v>34</v>
      </c>
      <c r="K357" s="849">
        <v>3808</v>
      </c>
      <c r="L357" s="849">
        <v>1</v>
      </c>
      <c r="M357" s="849">
        <v>112</v>
      </c>
      <c r="N357" s="849">
        <v>8</v>
      </c>
      <c r="O357" s="849">
        <v>904</v>
      </c>
      <c r="P357" s="837">
        <v>0.23739495798319327</v>
      </c>
      <c r="Q357" s="850">
        <v>113</v>
      </c>
    </row>
    <row r="358" spans="1:17" ht="14.4" customHeight="1" x14ac:dyDescent="0.3">
      <c r="A358" s="831" t="s">
        <v>7184</v>
      </c>
      <c r="B358" s="832" t="s">
        <v>7185</v>
      </c>
      <c r="C358" s="832" t="s">
        <v>4932</v>
      </c>
      <c r="D358" s="832" t="s">
        <v>7222</v>
      </c>
      <c r="E358" s="832" t="s">
        <v>7223</v>
      </c>
      <c r="F358" s="849">
        <v>40</v>
      </c>
      <c r="G358" s="849">
        <v>5000</v>
      </c>
      <c r="H358" s="849">
        <v>1.4172335600907029</v>
      </c>
      <c r="I358" s="849">
        <v>125</v>
      </c>
      <c r="J358" s="849">
        <v>28</v>
      </c>
      <c r="K358" s="849">
        <v>3528</v>
      </c>
      <c r="L358" s="849">
        <v>1</v>
      </c>
      <c r="M358" s="849">
        <v>126</v>
      </c>
      <c r="N358" s="849">
        <v>16</v>
      </c>
      <c r="O358" s="849">
        <v>2016</v>
      </c>
      <c r="P358" s="837">
        <v>0.5714285714285714</v>
      </c>
      <c r="Q358" s="850">
        <v>126</v>
      </c>
    </row>
    <row r="359" spans="1:17" ht="14.4" customHeight="1" x14ac:dyDescent="0.3">
      <c r="A359" s="831" t="s">
        <v>7184</v>
      </c>
      <c r="B359" s="832" t="s">
        <v>7185</v>
      </c>
      <c r="C359" s="832" t="s">
        <v>4932</v>
      </c>
      <c r="D359" s="832" t="s">
        <v>7224</v>
      </c>
      <c r="E359" s="832" t="s">
        <v>7225</v>
      </c>
      <c r="F359" s="849">
        <v>306</v>
      </c>
      <c r="G359" s="849">
        <v>151470</v>
      </c>
      <c r="H359" s="849">
        <v>3.2145585738539899</v>
      </c>
      <c r="I359" s="849">
        <v>495</v>
      </c>
      <c r="J359" s="849">
        <v>95</v>
      </c>
      <c r="K359" s="849">
        <v>47120</v>
      </c>
      <c r="L359" s="849">
        <v>1</v>
      </c>
      <c r="M359" s="849">
        <v>496</v>
      </c>
      <c r="N359" s="849">
        <v>57</v>
      </c>
      <c r="O359" s="849">
        <v>28500</v>
      </c>
      <c r="P359" s="837">
        <v>0.60483870967741937</v>
      </c>
      <c r="Q359" s="850">
        <v>500</v>
      </c>
    </row>
    <row r="360" spans="1:17" ht="14.4" customHeight="1" x14ac:dyDescent="0.3">
      <c r="A360" s="831" t="s">
        <v>7184</v>
      </c>
      <c r="B360" s="832" t="s">
        <v>7185</v>
      </c>
      <c r="C360" s="832" t="s">
        <v>4932</v>
      </c>
      <c r="D360" s="832" t="s">
        <v>7226</v>
      </c>
      <c r="E360" s="832" t="s">
        <v>7227</v>
      </c>
      <c r="F360" s="849">
        <v>32</v>
      </c>
      <c r="G360" s="849">
        <v>14592</v>
      </c>
      <c r="H360" s="849">
        <v>0.83842794759825323</v>
      </c>
      <c r="I360" s="849">
        <v>456</v>
      </c>
      <c r="J360" s="849">
        <v>38</v>
      </c>
      <c r="K360" s="849">
        <v>17404</v>
      </c>
      <c r="L360" s="849">
        <v>1</v>
      </c>
      <c r="M360" s="849">
        <v>458</v>
      </c>
      <c r="N360" s="849">
        <v>15</v>
      </c>
      <c r="O360" s="849">
        <v>6945</v>
      </c>
      <c r="P360" s="837">
        <v>0.399046196276718</v>
      </c>
      <c r="Q360" s="850">
        <v>463</v>
      </c>
    </row>
    <row r="361" spans="1:17" ht="14.4" customHeight="1" x14ac:dyDescent="0.3">
      <c r="A361" s="831" t="s">
        <v>7184</v>
      </c>
      <c r="B361" s="832" t="s">
        <v>7185</v>
      </c>
      <c r="C361" s="832" t="s">
        <v>4932</v>
      </c>
      <c r="D361" s="832" t="s">
        <v>7228</v>
      </c>
      <c r="E361" s="832" t="s">
        <v>7229</v>
      </c>
      <c r="F361" s="849">
        <v>126</v>
      </c>
      <c r="G361" s="849">
        <v>7308</v>
      </c>
      <c r="H361" s="849">
        <v>0.99212598425196852</v>
      </c>
      <c r="I361" s="849">
        <v>58</v>
      </c>
      <c r="J361" s="849">
        <v>127</v>
      </c>
      <c r="K361" s="849">
        <v>7366</v>
      </c>
      <c r="L361" s="849">
        <v>1</v>
      </c>
      <c r="M361" s="849">
        <v>58</v>
      </c>
      <c r="N361" s="849">
        <v>84</v>
      </c>
      <c r="O361" s="849">
        <v>4956</v>
      </c>
      <c r="P361" s="837">
        <v>0.67282106978007061</v>
      </c>
      <c r="Q361" s="850">
        <v>59</v>
      </c>
    </row>
    <row r="362" spans="1:17" ht="14.4" customHeight="1" x14ac:dyDescent="0.3">
      <c r="A362" s="831" t="s">
        <v>7184</v>
      </c>
      <c r="B362" s="832" t="s">
        <v>7185</v>
      </c>
      <c r="C362" s="832" t="s">
        <v>4932</v>
      </c>
      <c r="D362" s="832" t="s">
        <v>7230</v>
      </c>
      <c r="E362" s="832" t="s">
        <v>7231</v>
      </c>
      <c r="F362" s="849">
        <v>95</v>
      </c>
      <c r="G362" s="849">
        <v>206435</v>
      </c>
      <c r="H362" s="849">
        <v>47.478150873965042</v>
      </c>
      <c r="I362" s="849">
        <v>2173</v>
      </c>
      <c r="J362" s="849">
        <v>2</v>
      </c>
      <c r="K362" s="849">
        <v>4348</v>
      </c>
      <c r="L362" s="849">
        <v>1</v>
      </c>
      <c r="M362" s="849">
        <v>2174</v>
      </c>
      <c r="N362" s="849">
        <v>49</v>
      </c>
      <c r="O362" s="849">
        <v>106771</v>
      </c>
      <c r="P362" s="837">
        <v>24.556347746090157</v>
      </c>
      <c r="Q362" s="850">
        <v>2179</v>
      </c>
    </row>
    <row r="363" spans="1:17" ht="14.4" customHeight="1" x14ac:dyDescent="0.3">
      <c r="A363" s="831" t="s">
        <v>7184</v>
      </c>
      <c r="B363" s="832" t="s">
        <v>7185</v>
      </c>
      <c r="C363" s="832" t="s">
        <v>4932</v>
      </c>
      <c r="D363" s="832" t="s">
        <v>7232</v>
      </c>
      <c r="E363" s="832" t="s">
        <v>7233</v>
      </c>
      <c r="F363" s="849">
        <v>7930</v>
      </c>
      <c r="G363" s="849">
        <v>1395680</v>
      </c>
      <c r="H363" s="849">
        <v>0.85711197578901854</v>
      </c>
      <c r="I363" s="849">
        <v>176</v>
      </c>
      <c r="J363" s="849">
        <v>9252</v>
      </c>
      <c r="K363" s="849">
        <v>1628352</v>
      </c>
      <c r="L363" s="849">
        <v>1</v>
      </c>
      <c r="M363" s="849">
        <v>176</v>
      </c>
      <c r="N363" s="849">
        <v>9586</v>
      </c>
      <c r="O363" s="849">
        <v>1715894</v>
      </c>
      <c r="P363" s="837">
        <v>1.0537611032504028</v>
      </c>
      <c r="Q363" s="850">
        <v>179</v>
      </c>
    </row>
    <row r="364" spans="1:17" ht="14.4" customHeight="1" x14ac:dyDescent="0.3">
      <c r="A364" s="831" t="s">
        <v>7184</v>
      </c>
      <c r="B364" s="832" t="s">
        <v>7185</v>
      </c>
      <c r="C364" s="832" t="s">
        <v>4932</v>
      </c>
      <c r="D364" s="832" t="s">
        <v>7234</v>
      </c>
      <c r="E364" s="832" t="s">
        <v>7235</v>
      </c>
      <c r="F364" s="849">
        <v>10</v>
      </c>
      <c r="G364" s="849">
        <v>850</v>
      </c>
      <c r="H364" s="849">
        <v>0.54909560723514217</v>
      </c>
      <c r="I364" s="849">
        <v>85</v>
      </c>
      <c r="J364" s="849">
        <v>18</v>
      </c>
      <c r="K364" s="849">
        <v>1548</v>
      </c>
      <c r="L364" s="849">
        <v>1</v>
      </c>
      <c r="M364" s="849">
        <v>86</v>
      </c>
      <c r="N364" s="849">
        <v>9</v>
      </c>
      <c r="O364" s="849">
        <v>783</v>
      </c>
      <c r="P364" s="837">
        <v>0.5058139534883721</v>
      </c>
      <c r="Q364" s="850">
        <v>87</v>
      </c>
    </row>
    <row r="365" spans="1:17" ht="14.4" customHeight="1" x14ac:dyDescent="0.3">
      <c r="A365" s="831" t="s">
        <v>7184</v>
      </c>
      <c r="B365" s="832" t="s">
        <v>7185</v>
      </c>
      <c r="C365" s="832" t="s">
        <v>4932</v>
      </c>
      <c r="D365" s="832" t="s">
        <v>7236</v>
      </c>
      <c r="E365" s="832" t="s">
        <v>7237</v>
      </c>
      <c r="F365" s="849">
        <v>73</v>
      </c>
      <c r="G365" s="849">
        <v>12994</v>
      </c>
      <c r="H365" s="849">
        <v>36.296089385474858</v>
      </c>
      <c r="I365" s="849">
        <v>178</v>
      </c>
      <c r="J365" s="849">
        <v>2</v>
      </c>
      <c r="K365" s="849">
        <v>358</v>
      </c>
      <c r="L365" s="849">
        <v>1</v>
      </c>
      <c r="M365" s="849">
        <v>179</v>
      </c>
      <c r="N365" s="849">
        <v>2</v>
      </c>
      <c r="O365" s="849">
        <v>360</v>
      </c>
      <c r="P365" s="837">
        <v>1.005586592178771</v>
      </c>
      <c r="Q365" s="850">
        <v>180</v>
      </c>
    </row>
    <row r="366" spans="1:17" ht="14.4" customHeight="1" x14ac:dyDescent="0.3">
      <c r="A366" s="831" t="s">
        <v>7184</v>
      </c>
      <c r="B366" s="832" t="s">
        <v>7185</v>
      </c>
      <c r="C366" s="832" t="s">
        <v>4932</v>
      </c>
      <c r="D366" s="832" t="s">
        <v>7238</v>
      </c>
      <c r="E366" s="832" t="s">
        <v>7239</v>
      </c>
      <c r="F366" s="849">
        <v>11</v>
      </c>
      <c r="G366" s="849">
        <v>1870</v>
      </c>
      <c r="H366" s="849">
        <v>0.47826086956521741</v>
      </c>
      <c r="I366" s="849">
        <v>170</v>
      </c>
      <c r="J366" s="849">
        <v>23</v>
      </c>
      <c r="K366" s="849">
        <v>3910</v>
      </c>
      <c r="L366" s="849">
        <v>1</v>
      </c>
      <c r="M366" s="849">
        <v>170</v>
      </c>
      <c r="N366" s="849">
        <v>15</v>
      </c>
      <c r="O366" s="849">
        <v>2580</v>
      </c>
      <c r="P366" s="837">
        <v>0.65984654731457804</v>
      </c>
      <c r="Q366" s="850">
        <v>172</v>
      </c>
    </row>
    <row r="367" spans="1:17" ht="14.4" customHeight="1" x14ac:dyDescent="0.3">
      <c r="A367" s="831" t="s">
        <v>7184</v>
      </c>
      <c r="B367" s="832" t="s">
        <v>7185</v>
      </c>
      <c r="C367" s="832" t="s">
        <v>4932</v>
      </c>
      <c r="D367" s="832" t="s">
        <v>7240</v>
      </c>
      <c r="E367" s="832" t="s">
        <v>7241</v>
      </c>
      <c r="F367" s="849">
        <v>2</v>
      </c>
      <c r="G367" s="849">
        <v>58</v>
      </c>
      <c r="H367" s="849">
        <v>2</v>
      </c>
      <c r="I367" s="849">
        <v>29</v>
      </c>
      <c r="J367" s="849">
        <v>1</v>
      </c>
      <c r="K367" s="849">
        <v>29</v>
      </c>
      <c r="L367" s="849">
        <v>1</v>
      </c>
      <c r="M367" s="849">
        <v>29</v>
      </c>
      <c r="N367" s="849"/>
      <c r="O367" s="849"/>
      <c r="P367" s="837"/>
      <c r="Q367" s="850"/>
    </row>
    <row r="368" spans="1:17" ht="14.4" customHeight="1" x14ac:dyDescent="0.3">
      <c r="A368" s="831" t="s">
        <v>7184</v>
      </c>
      <c r="B368" s="832" t="s">
        <v>7185</v>
      </c>
      <c r="C368" s="832" t="s">
        <v>4932</v>
      </c>
      <c r="D368" s="832" t="s">
        <v>7242</v>
      </c>
      <c r="E368" s="832" t="s">
        <v>7243</v>
      </c>
      <c r="F368" s="849">
        <v>71</v>
      </c>
      <c r="G368" s="849">
        <v>12496</v>
      </c>
      <c r="H368" s="849">
        <v>23.532956685499059</v>
      </c>
      <c r="I368" s="849">
        <v>176</v>
      </c>
      <c r="J368" s="849">
        <v>3</v>
      </c>
      <c r="K368" s="849">
        <v>531</v>
      </c>
      <c r="L368" s="849">
        <v>1</v>
      </c>
      <c r="M368" s="849">
        <v>177</v>
      </c>
      <c r="N368" s="849">
        <v>2</v>
      </c>
      <c r="O368" s="849">
        <v>356</v>
      </c>
      <c r="P368" s="837">
        <v>0.6704331450094162</v>
      </c>
      <c r="Q368" s="850">
        <v>178</v>
      </c>
    </row>
    <row r="369" spans="1:17" ht="14.4" customHeight="1" x14ac:dyDescent="0.3">
      <c r="A369" s="831" t="s">
        <v>7184</v>
      </c>
      <c r="B369" s="832" t="s">
        <v>7185</v>
      </c>
      <c r="C369" s="832" t="s">
        <v>4932</v>
      </c>
      <c r="D369" s="832" t="s">
        <v>7244</v>
      </c>
      <c r="E369" s="832" t="s">
        <v>7245</v>
      </c>
      <c r="F369" s="849">
        <v>5</v>
      </c>
      <c r="G369" s="849">
        <v>1320</v>
      </c>
      <c r="H369" s="849">
        <v>0.625</v>
      </c>
      <c r="I369" s="849">
        <v>264</v>
      </c>
      <c r="J369" s="849">
        <v>8</v>
      </c>
      <c r="K369" s="849">
        <v>2112</v>
      </c>
      <c r="L369" s="849">
        <v>1</v>
      </c>
      <c r="M369" s="849">
        <v>264</v>
      </c>
      <c r="N369" s="849">
        <v>11</v>
      </c>
      <c r="O369" s="849">
        <v>2937</v>
      </c>
      <c r="P369" s="837">
        <v>1.390625</v>
      </c>
      <c r="Q369" s="850">
        <v>267</v>
      </c>
    </row>
    <row r="370" spans="1:17" ht="14.4" customHeight="1" x14ac:dyDescent="0.3">
      <c r="A370" s="831" t="s">
        <v>7184</v>
      </c>
      <c r="B370" s="832" t="s">
        <v>7185</v>
      </c>
      <c r="C370" s="832" t="s">
        <v>4932</v>
      </c>
      <c r="D370" s="832" t="s">
        <v>7246</v>
      </c>
      <c r="E370" s="832" t="s">
        <v>7247</v>
      </c>
      <c r="F370" s="849">
        <v>344</v>
      </c>
      <c r="G370" s="849">
        <v>733064</v>
      </c>
      <c r="H370" s="849">
        <v>0.68979197012981641</v>
      </c>
      <c r="I370" s="849">
        <v>2131</v>
      </c>
      <c r="J370" s="849">
        <v>498</v>
      </c>
      <c r="K370" s="849">
        <v>1062732</v>
      </c>
      <c r="L370" s="849">
        <v>1</v>
      </c>
      <c r="M370" s="849">
        <v>2134</v>
      </c>
      <c r="N370" s="849">
        <v>775</v>
      </c>
      <c r="O370" s="849">
        <v>1663150</v>
      </c>
      <c r="P370" s="837">
        <v>1.5649759299616459</v>
      </c>
      <c r="Q370" s="850">
        <v>2146</v>
      </c>
    </row>
    <row r="371" spans="1:17" ht="14.4" customHeight="1" x14ac:dyDescent="0.3">
      <c r="A371" s="831" t="s">
        <v>7184</v>
      </c>
      <c r="B371" s="832" t="s">
        <v>7185</v>
      </c>
      <c r="C371" s="832" t="s">
        <v>4932</v>
      </c>
      <c r="D371" s="832" t="s">
        <v>7248</v>
      </c>
      <c r="E371" s="832" t="s">
        <v>7249</v>
      </c>
      <c r="F371" s="849">
        <v>484</v>
      </c>
      <c r="G371" s="849">
        <v>117128</v>
      </c>
      <c r="H371" s="849">
        <v>5.0209190672153632</v>
      </c>
      <c r="I371" s="849">
        <v>242</v>
      </c>
      <c r="J371" s="849">
        <v>96</v>
      </c>
      <c r="K371" s="849">
        <v>23328</v>
      </c>
      <c r="L371" s="849">
        <v>1</v>
      </c>
      <c r="M371" s="849">
        <v>243</v>
      </c>
      <c r="N371" s="849">
        <v>66</v>
      </c>
      <c r="O371" s="849">
        <v>16104</v>
      </c>
      <c r="P371" s="837">
        <v>0.69032921810699588</v>
      </c>
      <c r="Q371" s="850">
        <v>244</v>
      </c>
    </row>
    <row r="372" spans="1:17" ht="14.4" customHeight="1" x14ac:dyDescent="0.3">
      <c r="A372" s="831" t="s">
        <v>7184</v>
      </c>
      <c r="B372" s="832" t="s">
        <v>7185</v>
      </c>
      <c r="C372" s="832" t="s">
        <v>4932</v>
      </c>
      <c r="D372" s="832" t="s">
        <v>7250</v>
      </c>
      <c r="E372" s="832" t="s">
        <v>7251</v>
      </c>
      <c r="F372" s="849"/>
      <c r="G372" s="849"/>
      <c r="H372" s="849"/>
      <c r="I372" s="849"/>
      <c r="J372" s="849">
        <v>2</v>
      </c>
      <c r="K372" s="849">
        <v>852</v>
      </c>
      <c r="L372" s="849">
        <v>1</v>
      </c>
      <c r="M372" s="849">
        <v>426</v>
      </c>
      <c r="N372" s="849"/>
      <c r="O372" s="849"/>
      <c r="P372" s="837"/>
      <c r="Q372" s="850"/>
    </row>
    <row r="373" spans="1:17" ht="14.4" customHeight="1" x14ac:dyDescent="0.3">
      <c r="A373" s="831" t="s">
        <v>7184</v>
      </c>
      <c r="B373" s="832" t="s">
        <v>7185</v>
      </c>
      <c r="C373" s="832" t="s">
        <v>4932</v>
      </c>
      <c r="D373" s="832" t="s">
        <v>7252</v>
      </c>
      <c r="E373" s="832" t="s">
        <v>7253</v>
      </c>
      <c r="F373" s="849">
        <v>57</v>
      </c>
      <c r="G373" s="849">
        <v>60249</v>
      </c>
      <c r="H373" s="849">
        <v>0.29758470809048698</v>
      </c>
      <c r="I373" s="849">
        <v>1057</v>
      </c>
      <c r="J373" s="849">
        <v>191</v>
      </c>
      <c r="K373" s="849">
        <v>202460</v>
      </c>
      <c r="L373" s="849">
        <v>1</v>
      </c>
      <c r="M373" s="849">
        <v>1060</v>
      </c>
      <c r="N373" s="849">
        <v>216</v>
      </c>
      <c r="O373" s="849">
        <v>232200</v>
      </c>
      <c r="P373" s="837">
        <v>1.1468932134742664</v>
      </c>
      <c r="Q373" s="850">
        <v>1075</v>
      </c>
    </row>
    <row r="374" spans="1:17" ht="14.4" customHeight="1" x14ac:dyDescent="0.3">
      <c r="A374" s="831" t="s">
        <v>7184</v>
      </c>
      <c r="B374" s="832" t="s">
        <v>7185</v>
      </c>
      <c r="C374" s="832" t="s">
        <v>4932</v>
      </c>
      <c r="D374" s="832" t="s">
        <v>7254</v>
      </c>
      <c r="E374" s="832" t="s">
        <v>7255</v>
      </c>
      <c r="F374" s="849">
        <v>75</v>
      </c>
      <c r="G374" s="849">
        <v>21675</v>
      </c>
      <c r="H374" s="849">
        <v>0.80645161290322576</v>
      </c>
      <c r="I374" s="849">
        <v>289</v>
      </c>
      <c r="J374" s="849">
        <v>93</v>
      </c>
      <c r="K374" s="849">
        <v>26877</v>
      </c>
      <c r="L374" s="849">
        <v>1</v>
      </c>
      <c r="M374" s="849">
        <v>289</v>
      </c>
      <c r="N374" s="849">
        <v>132</v>
      </c>
      <c r="O374" s="849">
        <v>38412</v>
      </c>
      <c r="P374" s="837">
        <v>1.4291773635450384</v>
      </c>
      <c r="Q374" s="850">
        <v>291</v>
      </c>
    </row>
    <row r="375" spans="1:17" ht="14.4" customHeight="1" x14ac:dyDescent="0.3">
      <c r="A375" s="831" t="s">
        <v>7184</v>
      </c>
      <c r="B375" s="832" t="s">
        <v>7185</v>
      </c>
      <c r="C375" s="832" t="s">
        <v>4932</v>
      </c>
      <c r="D375" s="832" t="s">
        <v>7256</v>
      </c>
      <c r="E375" s="832" t="s">
        <v>7257</v>
      </c>
      <c r="F375" s="849">
        <v>153</v>
      </c>
      <c r="G375" s="849">
        <v>0</v>
      </c>
      <c r="H375" s="849"/>
      <c r="I375" s="849">
        <v>0</v>
      </c>
      <c r="J375" s="849">
        <v>80</v>
      </c>
      <c r="K375" s="849">
        <v>0</v>
      </c>
      <c r="L375" s="849"/>
      <c r="M375" s="849">
        <v>0</v>
      </c>
      <c r="N375" s="849">
        <v>117</v>
      </c>
      <c r="O375" s="849">
        <v>0</v>
      </c>
      <c r="P375" s="837"/>
      <c r="Q375" s="850">
        <v>0</v>
      </c>
    </row>
    <row r="376" spans="1:17" ht="14.4" customHeight="1" x14ac:dyDescent="0.3">
      <c r="A376" s="831" t="s">
        <v>7184</v>
      </c>
      <c r="B376" s="832" t="s">
        <v>7185</v>
      </c>
      <c r="C376" s="832" t="s">
        <v>4932</v>
      </c>
      <c r="D376" s="832" t="s">
        <v>7258</v>
      </c>
      <c r="E376" s="832" t="s">
        <v>7259</v>
      </c>
      <c r="F376" s="849">
        <v>12</v>
      </c>
      <c r="G376" s="849">
        <v>0</v>
      </c>
      <c r="H376" s="849"/>
      <c r="I376" s="849">
        <v>0</v>
      </c>
      <c r="J376" s="849">
        <v>15</v>
      </c>
      <c r="K376" s="849">
        <v>0</v>
      </c>
      <c r="L376" s="849"/>
      <c r="M376" s="849">
        <v>0</v>
      </c>
      <c r="N376" s="849">
        <v>16</v>
      </c>
      <c r="O376" s="849">
        <v>0</v>
      </c>
      <c r="P376" s="837"/>
      <c r="Q376" s="850">
        <v>0</v>
      </c>
    </row>
    <row r="377" spans="1:17" ht="14.4" customHeight="1" x14ac:dyDescent="0.3">
      <c r="A377" s="831" t="s">
        <v>7184</v>
      </c>
      <c r="B377" s="832" t="s">
        <v>7185</v>
      </c>
      <c r="C377" s="832" t="s">
        <v>4932</v>
      </c>
      <c r="D377" s="832" t="s">
        <v>7260</v>
      </c>
      <c r="E377" s="832" t="s">
        <v>7261</v>
      </c>
      <c r="F377" s="849"/>
      <c r="G377" s="849"/>
      <c r="H377" s="849"/>
      <c r="I377" s="849"/>
      <c r="J377" s="849">
        <v>24</v>
      </c>
      <c r="K377" s="849">
        <v>114696</v>
      </c>
      <c r="L377" s="849">
        <v>1</v>
      </c>
      <c r="M377" s="849">
        <v>4779</v>
      </c>
      <c r="N377" s="849">
        <v>11</v>
      </c>
      <c r="O377" s="849">
        <v>52833</v>
      </c>
      <c r="P377" s="837">
        <v>0.46063507009834692</v>
      </c>
      <c r="Q377" s="850">
        <v>4803</v>
      </c>
    </row>
    <row r="378" spans="1:17" ht="14.4" customHeight="1" x14ac:dyDescent="0.3">
      <c r="A378" s="831" t="s">
        <v>7184</v>
      </c>
      <c r="B378" s="832" t="s">
        <v>7185</v>
      </c>
      <c r="C378" s="832" t="s">
        <v>4932</v>
      </c>
      <c r="D378" s="832" t="s">
        <v>7262</v>
      </c>
      <c r="E378" s="832" t="s">
        <v>7263</v>
      </c>
      <c r="F378" s="849"/>
      <c r="G378" s="849"/>
      <c r="H378" s="849"/>
      <c r="I378" s="849"/>
      <c r="J378" s="849">
        <v>10</v>
      </c>
      <c r="K378" s="849">
        <v>6090</v>
      </c>
      <c r="L378" s="849">
        <v>1</v>
      </c>
      <c r="M378" s="849">
        <v>609</v>
      </c>
      <c r="N378" s="849">
        <v>1</v>
      </c>
      <c r="O378" s="849">
        <v>612</v>
      </c>
      <c r="P378" s="837">
        <v>0.10049261083743842</v>
      </c>
      <c r="Q378" s="850">
        <v>612</v>
      </c>
    </row>
    <row r="379" spans="1:17" ht="14.4" customHeight="1" x14ac:dyDescent="0.3">
      <c r="A379" s="831" t="s">
        <v>7184</v>
      </c>
      <c r="B379" s="832" t="s">
        <v>7185</v>
      </c>
      <c r="C379" s="832" t="s">
        <v>4932</v>
      </c>
      <c r="D379" s="832" t="s">
        <v>7264</v>
      </c>
      <c r="E379" s="832" t="s">
        <v>7265</v>
      </c>
      <c r="F379" s="849"/>
      <c r="G379" s="849"/>
      <c r="H379" s="849"/>
      <c r="I379" s="849"/>
      <c r="J379" s="849">
        <v>99</v>
      </c>
      <c r="K379" s="849">
        <v>281160</v>
      </c>
      <c r="L379" s="849">
        <v>1</v>
      </c>
      <c r="M379" s="849">
        <v>2840</v>
      </c>
      <c r="N379" s="849">
        <v>90</v>
      </c>
      <c r="O379" s="849">
        <v>256050</v>
      </c>
      <c r="P379" s="837">
        <v>0.91069142125480151</v>
      </c>
      <c r="Q379" s="850">
        <v>2845</v>
      </c>
    </row>
    <row r="380" spans="1:17" ht="14.4" customHeight="1" x14ac:dyDescent="0.3">
      <c r="A380" s="831" t="s">
        <v>7184</v>
      </c>
      <c r="B380" s="832" t="s">
        <v>7185</v>
      </c>
      <c r="C380" s="832" t="s">
        <v>4932</v>
      </c>
      <c r="D380" s="832" t="s">
        <v>7266</v>
      </c>
      <c r="E380" s="832" t="s">
        <v>7267</v>
      </c>
      <c r="F380" s="849"/>
      <c r="G380" s="849"/>
      <c r="H380" s="849"/>
      <c r="I380" s="849"/>
      <c r="J380" s="849">
        <v>6</v>
      </c>
      <c r="K380" s="849">
        <v>96042</v>
      </c>
      <c r="L380" s="849">
        <v>1</v>
      </c>
      <c r="M380" s="849">
        <v>16007</v>
      </c>
      <c r="N380" s="849">
        <v>7</v>
      </c>
      <c r="O380" s="849">
        <v>112084</v>
      </c>
      <c r="P380" s="837">
        <v>1.1670310905645447</v>
      </c>
      <c r="Q380" s="850">
        <v>16012</v>
      </c>
    </row>
    <row r="381" spans="1:17" ht="14.4" customHeight="1" x14ac:dyDescent="0.3">
      <c r="A381" s="831" t="s">
        <v>7268</v>
      </c>
      <c r="B381" s="832" t="s">
        <v>7269</v>
      </c>
      <c r="C381" s="832" t="s">
        <v>4932</v>
      </c>
      <c r="D381" s="832" t="s">
        <v>7270</v>
      </c>
      <c r="E381" s="832" t="s">
        <v>7271</v>
      </c>
      <c r="F381" s="849">
        <v>1660</v>
      </c>
      <c r="G381" s="849">
        <v>287180</v>
      </c>
      <c r="H381" s="849">
        <v>0.99785959499089638</v>
      </c>
      <c r="I381" s="849">
        <v>173</v>
      </c>
      <c r="J381" s="849">
        <v>1654</v>
      </c>
      <c r="K381" s="849">
        <v>287796</v>
      </c>
      <c r="L381" s="849">
        <v>1</v>
      </c>
      <c r="M381" s="849">
        <v>174</v>
      </c>
      <c r="N381" s="849">
        <v>1638</v>
      </c>
      <c r="O381" s="849">
        <v>286650</v>
      </c>
      <c r="P381" s="837">
        <v>0.99601801275903767</v>
      </c>
      <c r="Q381" s="850">
        <v>175</v>
      </c>
    </row>
    <row r="382" spans="1:17" ht="14.4" customHeight="1" x14ac:dyDescent="0.3">
      <c r="A382" s="831" t="s">
        <v>7268</v>
      </c>
      <c r="B382" s="832" t="s">
        <v>7269</v>
      </c>
      <c r="C382" s="832" t="s">
        <v>4932</v>
      </c>
      <c r="D382" s="832" t="s">
        <v>7272</v>
      </c>
      <c r="E382" s="832" t="s">
        <v>7273</v>
      </c>
      <c r="F382" s="849">
        <v>4</v>
      </c>
      <c r="G382" s="849">
        <v>4280</v>
      </c>
      <c r="H382" s="849"/>
      <c r="I382" s="849">
        <v>1070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" customHeight="1" x14ac:dyDescent="0.3">
      <c r="A383" s="831" t="s">
        <v>7268</v>
      </c>
      <c r="B383" s="832" t="s">
        <v>7269</v>
      </c>
      <c r="C383" s="832" t="s">
        <v>4932</v>
      </c>
      <c r="D383" s="832" t="s">
        <v>7274</v>
      </c>
      <c r="E383" s="832" t="s">
        <v>7275</v>
      </c>
      <c r="F383" s="849">
        <v>59</v>
      </c>
      <c r="G383" s="849">
        <v>2714</v>
      </c>
      <c r="H383" s="849">
        <v>1.2553191489361701</v>
      </c>
      <c r="I383" s="849">
        <v>46</v>
      </c>
      <c r="J383" s="849">
        <v>47</v>
      </c>
      <c r="K383" s="849">
        <v>2162</v>
      </c>
      <c r="L383" s="849">
        <v>1</v>
      </c>
      <c r="M383" s="849">
        <v>46</v>
      </c>
      <c r="N383" s="849">
        <v>34</v>
      </c>
      <c r="O383" s="849">
        <v>1598</v>
      </c>
      <c r="P383" s="837">
        <v>0.73913043478260865</v>
      </c>
      <c r="Q383" s="850">
        <v>47</v>
      </c>
    </row>
    <row r="384" spans="1:17" ht="14.4" customHeight="1" x14ac:dyDescent="0.3">
      <c r="A384" s="831" t="s">
        <v>7268</v>
      </c>
      <c r="B384" s="832" t="s">
        <v>7269</v>
      </c>
      <c r="C384" s="832" t="s">
        <v>4932</v>
      </c>
      <c r="D384" s="832" t="s">
        <v>7162</v>
      </c>
      <c r="E384" s="832" t="s">
        <v>7163</v>
      </c>
      <c r="F384" s="849">
        <v>28</v>
      </c>
      <c r="G384" s="849">
        <v>9716</v>
      </c>
      <c r="H384" s="849">
        <v>14</v>
      </c>
      <c r="I384" s="849">
        <v>347</v>
      </c>
      <c r="J384" s="849">
        <v>2</v>
      </c>
      <c r="K384" s="849">
        <v>694</v>
      </c>
      <c r="L384" s="849">
        <v>1</v>
      </c>
      <c r="M384" s="849">
        <v>347</v>
      </c>
      <c r="N384" s="849">
        <v>3</v>
      </c>
      <c r="O384" s="849">
        <v>1044</v>
      </c>
      <c r="P384" s="837">
        <v>1.5043227665706052</v>
      </c>
      <c r="Q384" s="850">
        <v>348</v>
      </c>
    </row>
    <row r="385" spans="1:17" ht="14.4" customHeight="1" x14ac:dyDescent="0.3">
      <c r="A385" s="831" t="s">
        <v>7268</v>
      </c>
      <c r="B385" s="832" t="s">
        <v>7269</v>
      </c>
      <c r="C385" s="832" t="s">
        <v>4932</v>
      </c>
      <c r="D385" s="832" t="s">
        <v>7276</v>
      </c>
      <c r="E385" s="832" t="s">
        <v>7277</v>
      </c>
      <c r="F385" s="849">
        <v>4</v>
      </c>
      <c r="G385" s="849">
        <v>204</v>
      </c>
      <c r="H385" s="849"/>
      <c r="I385" s="849">
        <v>51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7268</v>
      </c>
      <c r="B386" s="832" t="s">
        <v>7269</v>
      </c>
      <c r="C386" s="832" t="s">
        <v>4932</v>
      </c>
      <c r="D386" s="832" t="s">
        <v>7278</v>
      </c>
      <c r="E386" s="832" t="s">
        <v>7279</v>
      </c>
      <c r="F386" s="849">
        <v>17</v>
      </c>
      <c r="G386" s="849">
        <v>6409</v>
      </c>
      <c r="H386" s="849">
        <v>1.0625</v>
      </c>
      <c r="I386" s="849">
        <v>377</v>
      </c>
      <c r="J386" s="849">
        <v>16</v>
      </c>
      <c r="K386" s="849">
        <v>6032</v>
      </c>
      <c r="L386" s="849">
        <v>1</v>
      </c>
      <c r="M386" s="849">
        <v>377</v>
      </c>
      <c r="N386" s="849">
        <v>10</v>
      </c>
      <c r="O386" s="849">
        <v>3780</v>
      </c>
      <c r="P386" s="837">
        <v>0.62665782493368705</v>
      </c>
      <c r="Q386" s="850">
        <v>378</v>
      </c>
    </row>
    <row r="387" spans="1:17" ht="14.4" customHeight="1" x14ac:dyDescent="0.3">
      <c r="A387" s="831" t="s">
        <v>7268</v>
      </c>
      <c r="B387" s="832" t="s">
        <v>7269</v>
      </c>
      <c r="C387" s="832" t="s">
        <v>4932</v>
      </c>
      <c r="D387" s="832" t="s">
        <v>7280</v>
      </c>
      <c r="E387" s="832" t="s">
        <v>7281</v>
      </c>
      <c r="F387" s="849">
        <v>1</v>
      </c>
      <c r="G387" s="849">
        <v>34</v>
      </c>
      <c r="H387" s="849"/>
      <c r="I387" s="849">
        <v>34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7268</v>
      </c>
      <c r="B388" s="832" t="s">
        <v>7269</v>
      </c>
      <c r="C388" s="832" t="s">
        <v>4932</v>
      </c>
      <c r="D388" s="832" t="s">
        <v>7282</v>
      </c>
      <c r="E388" s="832" t="s">
        <v>7283</v>
      </c>
      <c r="F388" s="849">
        <v>5</v>
      </c>
      <c r="G388" s="849">
        <v>2620</v>
      </c>
      <c r="H388" s="849">
        <v>1.6666666666666667</v>
      </c>
      <c r="I388" s="849">
        <v>524</v>
      </c>
      <c r="J388" s="849">
        <v>3</v>
      </c>
      <c r="K388" s="849">
        <v>1572</v>
      </c>
      <c r="L388" s="849">
        <v>1</v>
      </c>
      <c r="M388" s="849">
        <v>524</v>
      </c>
      <c r="N388" s="849">
        <v>7</v>
      </c>
      <c r="O388" s="849">
        <v>3675</v>
      </c>
      <c r="P388" s="837">
        <v>2.3377862595419847</v>
      </c>
      <c r="Q388" s="850">
        <v>525</v>
      </c>
    </row>
    <row r="389" spans="1:17" ht="14.4" customHeight="1" x14ac:dyDescent="0.3">
      <c r="A389" s="831" t="s">
        <v>7268</v>
      </c>
      <c r="B389" s="832" t="s">
        <v>7269</v>
      </c>
      <c r="C389" s="832" t="s">
        <v>4932</v>
      </c>
      <c r="D389" s="832" t="s">
        <v>7284</v>
      </c>
      <c r="E389" s="832" t="s">
        <v>7285</v>
      </c>
      <c r="F389" s="849">
        <v>18</v>
      </c>
      <c r="G389" s="849">
        <v>1026</v>
      </c>
      <c r="H389" s="849"/>
      <c r="I389" s="849">
        <v>57</v>
      </c>
      <c r="J389" s="849"/>
      <c r="K389" s="849"/>
      <c r="L389" s="849"/>
      <c r="M389" s="849"/>
      <c r="N389" s="849">
        <v>7</v>
      </c>
      <c r="O389" s="849">
        <v>406</v>
      </c>
      <c r="P389" s="837"/>
      <c r="Q389" s="850">
        <v>58</v>
      </c>
    </row>
    <row r="390" spans="1:17" ht="14.4" customHeight="1" x14ac:dyDescent="0.3">
      <c r="A390" s="831" t="s">
        <v>7268</v>
      </c>
      <c r="B390" s="832" t="s">
        <v>7269</v>
      </c>
      <c r="C390" s="832" t="s">
        <v>4932</v>
      </c>
      <c r="D390" s="832" t="s">
        <v>7286</v>
      </c>
      <c r="E390" s="832" t="s">
        <v>7287</v>
      </c>
      <c r="F390" s="849">
        <v>2</v>
      </c>
      <c r="G390" s="849">
        <v>448</v>
      </c>
      <c r="H390" s="849"/>
      <c r="I390" s="849">
        <v>224</v>
      </c>
      <c r="J390" s="849"/>
      <c r="K390" s="849"/>
      <c r="L390" s="849"/>
      <c r="M390" s="849"/>
      <c r="N390" s="849">
        <v>1</v>
      </c>
      <c r="O390" s="849">
        <v>226</v>
      </c>
      <c r="P390" s="837"/>
      <c r="Q390" s="850">
        <v>226</v>
      </c>
    </row>
    <row r="391" spans="1:17" ht="14.4" customHeight="1" x14ac:dyDescent="0.3">
      <c r="A391" s="831" t="s">
        <v>7268</v>
      </c>
      <c r="B391" s="832" t="s">
        <v>7269</v>
      </c>
      <c r="C391" s="832" t="s">
        <v>4932</v>
      </c>
      <c r="D391" s="832" t="s">
        <v>7288</v>
      </c>
      <c r="E391" s="832" t="s">
        <v>7289</v>
      </c>
      <c r="F391" s="849">
        <v>2</v>
      </c>
      <c r="G391" s="849">
        <v>1106</v>
      </c>
      <c r="H391" s="849"/>
      <c r="I391" s="849">
        <v>553</v>
      </c>
      <c r="J391" s="849"/>
      <c r="K391" s="849"/>
      <c r="L391" s="849"/>
      <c r="M391" s="849"/>
      <c r="N391" s="849">
        <v>1</v>
      </c>
      <c r="O391" s="849">
        <v>555</v>
      </c>
      <c r="P391" s="837"/>
      <c r="Q391" s="850">
        <v>555</v>
      </c>
    </row>
    <row r="392" spans="1:17" ht="14.4" customHeight="1" x14ac:dyDescent="0.3">
      <c r="A392" s="831" t="s">
        <v>7268</v>
      </c>
      <c r="B392" s="832" t="s">
        <v>7269</v>
      </c>
      <c r="C392" s="832" t="s">
        <v>4932</v>
      </c>
      <c r="D392" s="832" t="s">
        <v>7290</v>
      </c>
      <c r="E392" s="832" t="s">
        <v>7291</v>
      </c>
      <c r="F392" s="849"/>
      <c r="G392" s="849"/>
      <c r="H392" s="849"/>
      <c r="I392" s="849"/>
      <c r="J392" s="849">
        <v>1</v>
      </c>
      <c r="K392" s="849">
        <v>214</v>
      </c>
      <c r="L392" s="849">
        <v>1</v>
      </c>
      <c r="M392" s="849">
        <v>214</v>
      </c>
      <c r="N392" s="849"/>
      <c r="O392" s="849"/>
      <c r="P392" s="837"/>
      <c r="Q392" s="850"/>
    </row>
    <row r="393" spans="1:17" ht="14.4" customHeight="1" x14ac:dyDescent="0.3">
      <c r="A393" s="831" t="s">
        <v>7268</v>
      </c>
      <c r="B393" s="832" t="s">
        <v>7269</v>
      </c>
      <c r="C393" s="832" t="s">
        <v>4932</v>
      </c>
      <c r="D393" s="832" t="s">
        <v>7292</v>
      </c>
      <c r="E393" s="832" t="s">
        <v>7293</v>
      </c>
      <c r="F393" s="849">
        <v>6</v>
      </c>
      <c r="G393" s="849">
        <v>846</v>
      </c>
      <c r="H393" s="849"/>
      <c r="I393" s="849">
        <v>141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" customHeight="1" x14ac:dyDescent="0.3">
      <c r="A394" s="831" t="s">
        <v>7268</v>
      </c>
      <c r="B394" s="832" t="s">
        <v>7269</v>
      </c>
      <c r="C394" s="832" t="s">
        <v>4932</v>
      </c>
      <c r="D394" s="832" t="s">
        <v>7294</v>
      </c>
      <c r="E394" s="832" t="s">
        <v>7295</v>
      </c>
      <c r="F394" s="849"/>
      <c r="G394" s="849"/>
      <c r="H394" s="849"/>
      <c r="I394" s="849"/>
      <c r="J394" s="849"/>
      <c r="K394" s="849"/>
      <c r="L394" s="849"/>
      <c r="M394" s="849"/>
      <c r="N394" s="849">
        <v>2</v>
      </c>
      <c r="O394" s="849">
        <v>288</v>
      </c>
      <c r="P394" s="837"/>
      <c r="Q394" s="850">
        <v>144</v>
      </c>
    </row>
    <row r="395" spans="1:17" ht="14.4" customHeight="1" x14ac:dyDescent="0.3">
      <c r="A395" s="831" t="s">
        <v>7268</v>
      </c>
      <c r="B395" s="832" t="s">
        <v>7269</v>
      </c>
      <c r="C395" s="832" t="s">
        <v>4932</v>
      </c>
      <c r="D395" s="832" t="s">
        <v>7296</v>
      </c>
      <c r="E395" s="832" t="s">
        <v>7297</v>
      </c>
      <c r="F395" s="849">
        <v>5</v>
      </c>
      <c r="G395" s="849">
        <v>325</v>
      </c>
      <c r="H395" s="849">
        <v>0.625</v>
      </c>
      <c r="I395" s="849">
        <v>65</v>
      </c>
      <c r="J395" s="849">
        <v>8</v>
      </c>
      <c r="K395" s="849">
        <v>520</v>
      </c>
      <c r="L395" s="849">
        <v>1</v>
      </c>
      <c r="M395" s="849">
        <v>65</v>
      </c>
      <c r="N395" s="849">
        <v>5</v>
      </c>
      <c r="O395" s="849">
        <v>330</v>
      </c>
      <c r="P395" s="837">
        <v>0.63461538461538458</v>
      </c>
      <c r="Q395" s="850">
        <v>66</v>
      </c>
    </row>
    <row r="396" spans="1:17" ht="14.4" customHeight="1" x14ac:dyDescent="0.3">
      <c r="A396" s="831" t="s">
        <v>7268</v>
      </c>
      <c r="B396" s="832" t="s">
        <v>7269</v>
      </c>
      <c r="C396" s="832" t="s">
        <v>4932</v>
      </c>
      <c r="D396" s="832" t="s">
        <v>7298</v>
      </c>
      <c r="E396" s="832" t="s">
        <v>7299</v>
      </c>
      <c r="F396" s="849">
        <v>851</v>
      </c>
      <c r="G396" s="849">
        <v>115736</v>
      </c>
      <c r="H396" s="849">
        <v>1.1915209043270567</v>
      </c>
      <c r="I396" s="849">
        <v>136</v>
      </c>
      <c r="J396" s="849">
        <v>709</v>
      </c>
      <c r="K396" s="849">
        <v>97133</v>
      </c>
      <c r="L396" s="849">
        <v>1</v>
      </c>
      <c r="M396" s="849">
        <v>137</v>
      </c>
      <c r="N396" s="849">
        <v>860</v>
      </c>
      <c r="O396" s="849">
        <v>118680</v>
      </c>
      <c r="P396" s="837">
        <v>1.2218298621477768</v>
      </c>
      <c r="Q396" s="850">
        <v>138</v>
      </c>
    </row>
    <row r="397" spans="1:17" ht="14.4" customHeight="1" x14ac:dyDescent="0.3">
      <c r="A397" s="831" t="s">
        <v>7268</v>
      </c>
      <c r="B397" s="832" t="s">
        <v>7269</v>
      </c>
      <c r="C397" s="832" t="s">
        <v>4932</v>
      </c>
      <c r="D397" s="832" t="s">
        <v>7300</v>
      </c>
      <c r="E397" s="832" t="s">
        <v>7301</v>
      </c>
      <c r="F397" s="849">
        <v>210</v>
      </c>
      <c r="G397" s="849">
        <v>19110</v>
      </c>
      <c r="H397" s="849">
        <v>1.2727272727272727</v>
      </c>
      <c r="I397" s="849">
        <v>91</v>
      </c>
      <c r="J397" s="849">
        <v>165</v>
      </c>
      <c r="K397" s="849">
        <v>15015</v>
      </c>
      <c r="L397" s="849">
        <v>1</v>
      </c>
      <c r="M397" s="849">
        <v>91</v>
      </c>
      <c r="N397" s="849">
        <v>111</v>
      </c>
      <c r="O397" s="849">
        <v>10212</v>
      </c>
      <c r="P397" s="837">
        <v>0.68011988011988012</v>
      </c>
      <c r="Q397" s="850">
        <v>92</v>
      </c>
    </row>
    <row r="398" spans="1:17" ht="14.4" customHeight="1" x14ac:dyDescent="0.3">
      <c r="A398" s="831" t="s">
        <v>7268</v>
      </c>
      <c r="B398" s="832" t="s">
        <v>7269</v>
      </c>
      <c r="C398" s="832" t="s">
        <v>4932</v>
      </c>
      <c r="D398" s="832" t="s">
        <v>7302</v>
      </c>
      <c r="E398" s="832" t="s">
        <v>7303</v>
      </c>
      <c r="F398" s="849">
        <v>3</v>
      </c>
      <c r="G398" s="849">
        <v>411</v>
      </c>
      <c r="H398" s="849">
        <v>1.4891304347826086</v>
      </c>
      <c r="I398" s="849">
        <v>137</v>
      </c>
      <c r="J398" s="849">
        <v>2</v>
      </c>
      <c r="K398" s="849">
        <v>276</v>
      </c>
      <c r="L398" s="849">
        <v>1</v>
      </c>
      <c r="M398" s="849">
        <v>138</v>
      </c>
      <c r="N398" s="849">
        <v>1</v>
      </c>
      <c r="O398" s="849">
        <v>140</v>
      </c>
      <c r="P398" s="837">
        <v>0.50724637681159424</v>
      </c>
      <c r="Q398" s="850">
        <v>140</v>
      </c>
    </row>
    <row r="399" spans="1:17" ht="14.4" customHeight="1" x14ac:dyDescent="0.3">
      <c r="A399" s="831" t="s">
        <v>7268</v>
      </c>
      <c r="B399" s="832" t="s">
        <v>7269</v>
      </c>
      <c r="C399" s="832" t="s">
        <v>4932</v>
      </c>
      <c r="D399" s="832" t="s">
        <v>7304</v>
      </c>
      <c r="E399" s="832" t="s">
        <v>7305</v>
      </c>
      <c r="F399" s="849">
        <v>58</v>
      </c>
      <c r="G399" s="849">
        <v>3828</v>
      </c>
      <c r="H399" s="849">
        <v>1.3809523809523809</v>
      </c>
      <c r="I399" s="849">
        <v>66</v>
      </c>
      <c r="J399" s="849">
        <v>42</v>
      </c>
      <c r="K399" s="849">
        <v>2772</v>
      </c>
      <c r="L399" s="849">
        <v>1</v>
      </c>
      <c r="M399" s="849">
        <v>66</v>
      </c>
      <c r="N399" s="849">
        <v>46</v>
      </c>
      <c r="O399" s="849">
        <v>3082</v>
      </c>
      <c r="P399" s="837">
        <v>1.1118326118326118</v>
      </c>
      <c r="Q399" s="850">
        <v>67</v>
      </c>
    </row>
    <row r="400" spans="1:17" ht="14.4" customHeight="1" x14ac:dyDescent="0.3">
      <c r="A400" s="831" t="s">
        <v>7268</v>
      </c>
      <c r="B400" s="832" t="s">
        <v>7269</v>
      </c>
      <c r="C400" s="832" t="s">
        <v>4932</v>
      </c>
      <c r="D400" s="832" t="s">
        <v>7171</v>
      </c>
      <c r="E400" s="832" t="s">
        <v>7172</v>
      </c>
      <c r="F400" s="849">
        <v>15</v>
      </c>
      <c r="G400" s="849">
        <v>4920</v>
      </c>
      <c r="H400" s="849">
        <v>1.6666666666666667</v>
      </c>
      <c r="I400" s="849">
        <v>328</v>
      </c>
      <c r="J400" s="849">
        <v>9</v>
      </c>
      <c r="K400" s="849">
        <v>2952</v>
      </c>
      <c r="L400" s="849">
        <v>1</v>
      </c>
      <c r="M400" s="849">
        <v>328</v>
      </c>
      <c r="N400" s="849">
        <v>6</v>
      </c>
      <c r="O400" s="849">
        <v>1974</v>
      </c>
      <c r="P400" s="837">
        <v>0.66869918699186992</v>
      </c>
      <c r="Q400" s="850">
        <v>329</v>
      </c>
    </row>
    <row r="401" spans="1:17" ht="14.4" customHeight="1" x14ac:dyDescent="0.3">
      <c r="A401" s="831" t="s">
        <v>7268</v>
      </c>
      <c r="B401" s="832" t="s">
        <v>7269</v>
      </c>
      <c r="C401" s="832" t="s">
        <v>4932</v>
      </c>
      <c r="D401" s="832" t="s">
        <v>7306</v>
      </c>
      <c r="E401" s="832" t="s">
        <v>7307</v>
      </c>
      <c r="F401" s="849">
        <v>96</v>
      </c>
      <c r="G401" s="849">
        <v>4896</v>
      </c>
      <c r="H401" s="849">
        <v>1.2972972972972974</v>
      </c>
      <c r="I401" s="849">
        <v>51</v>
      </c>
      <c r="J401" s="849">
        <v>74</v>
      </c>
      <c r="K401" s="849">
        <v>3774</v>
      </c>
      <c r="L401" s="849">
        <v>1</v>
      </c>
      <c r="M401" s="849">
        <v>51</v>
      </c>
      <c r="N401" s="849">
        <v>77</v>
      </c>
      <c r="O401" s="849">
        <v>4004</v>
      </c>
      <c r="P401" s="837">
        <v>1.0609432962374139</v>
      </c>
      <c r="Q401" s="850">
        <v>52</v>
      </c>
    </row>
    <row r="402" spans="1:17" ht="14.4" customHeight="1" x14ac:dyDescent="0.3">
      <c r="A402" s="831" t="s">
        <v>7268</v>
      </c>
      <c r="B402" s="832" t="s">
        <v>7269</v>
      </c>
      <c r="C402" s="832" t="s">
        <v>4932</v>
      </c>
      <c r="D402" s="832" t="s">
        <v>7308</v>
      </c>
      <c r="E402" s="832" t="s">
        <v>7309</v>
      </c>
      <c r="F402" s="849">
        <v>3</v>
      </c>
      <c r="G402" s="849">
        <v>621</v>
      </c>
      <c r="H402" s="849">
        <v>0.75</v>
      </c>
      <c r="I402" s="849">
        <v>207</v>
      </c>
      <c r="J402" s="849">
        <v>4</v>
      </c>
      <c r="K402" s="849">
        <v>828</v>
      </c>
      <c r="L402" s="849">
        <v>1</v>
      </c>
      <c r="M402" s="849">
        <v>207</v>
      </c>
      <c r="N402" s="849">
        <v>1</v>
      </c>
      <c r="O402" s="849">
        <v>209</v>
      </c>
      <c r="P402" s="837">
        <v>0.25241545893719808</v>
      </c>
      <c r="Q402" s="850">
        <v>209</v>
      </c>
    </row>
    <row r="403" spans="1:17" ht="14.4" customHeight="1" x14ac:dyDescent="0.3">
      <c r="A403" s="831" t="s">
        <v>7268</v>
      </c>
      <c r="B403" s="832" t="s">
        <v>7269</v>
      </c>
      <c r="C403" s="832" t="s">
        <v>4932</v>
      </c>
      <c r="D403" s="832" t="s">
        <v>7310</v>
      </c>
      <c r="E403" s="832" t="s">
        <v>7311</v>
      </c>
      <c r="F403" s="849">
        <v>3</v>
      </c>
      <c r="G403" s="849">
        <v>1836</v>
      </c>
      <c r="H403" s="849">
        <v>0.6</v>
      </c>
      <c r="I403" s="849">
        <v>612</v>
      </c>
      <c r="J403" s="849">
        <v>5</v>
      </c>
      <c r="K403" s="849">
        <v>3060</v>
      </c>
      <c r="L403" s="849">
        <v>1</v>
      </c>
      <c r="M403" s="849">
        <v>612</v>
      </c>
      <c r="N403" s="849">
        <v>7</v>
      </c>
      <c r="O403" s="849">
        <v>4305</v>
      </c>
      <c r="P403" s="837">
        <v>1.4068627450980393</v>
      </c>
      <c r="Q403" s="850">
        <v>615</v>
      </c>
    </row>
    <row r="404" spans="1:17" ht="14.4" customHeight="1" x14ac:dyDescent="0.3">
      <c r="A404" s="831" t="s">
        <v>7268</v>
      </c>
      <c r="B404" s="832" t="s">
        <v>7269</v>
      </c>
      <c r="C404" s="832" t="s">
        <v>4932</v>
      </c>
      <c r="D404" s="832" t="s">
        <v>7312</v>
      </c>
      <c r="E404" s="832" t="s">
        <v>7313</v>
      </c>
      <c r="F404" s="849"/>
      <c r="G404" s="849"/>
      <c r="H404" s="849"/>
      <c r="I404" s="849"/>
      <c r="J404" s="849">
        <v>1</v>
      </c>
      <c r="K404" s="849">
        <v>272</v>
      </c>
      <c r="L404" s="849">
        <v>1</v>
      </c>
      <c r="M404" s="849">
        <v>272</v>
      </c>
      <c r="N404" s="849"/>
      <c r="O404" s="849"/>
      <c r="P404" s="837"/>
      <c r="Q404" s="850"/>
    </row>
    <row r="405" spans="1:17" ht="14.4" customHeight="1" x14ac:dyDescent="0.3">
      <c r="A405" s="831" t="s">
        <v>7268</v>
      </c>
      <c r="B405" s="832" t="s">
        <v>7269</v>
      </c>
      <c r="C405" s="832" t="s">
        <v>4932</v>
      </c>
      <c r="D405" s="832" t="s">
        <v>7314</v>
      </c>
      <c r="E405" s="832" t="s">
        <v>7315</v>
      </c>
      <c r="F405" s="849"/>
      <c r="G405" s="849"/>
      <c r="H405" s="849"/>
      <c r="I405" s="849"/>
      <c r="J405" s="849">
        <v>5</v>
      </c>
      <c r="K405" s="849">
        <v>7465</v>
      </c>
      <c r="L405" s="849">
        <v>1</v>
      </c>
      <c r="M405" s="849">
        <v>1493</v>
      </c>
      <c r="N405" s="849"/>
      <c r="O405" s="849"/>
      <c r="P405" s="837"/>
      <c r="Q405" s="850"/>
    </row>
    <row r="406" spans="1:17" ht="14.4" customHeight="1" x14ac:dyDescent="0.3">
      <c r="A406" s="831" t="s">
        <v>7268</v>
      </c>
      <c r="B406" s="832" t="s">
        <v>7269</v>
      </c>
      <c r="C406" s="832" t="s">
        <v>4932</v>
      </c>
      <c r="D406" s="832" t="s">
        <v>7316</v>
      </c>
      <c r="E406" s="832" t="s">
        <v>7317</v>
      </c>
      <c r="F406" s="849"/>
      <c r="G406" s="849"/>
      <c r="H406" s="849"/>
      <c r="I406" s="849"/>
      <c r="J406" s="849">
        <v>3</v>
      </c>
      <c r="K406" s="849">
        <v>981</v>
      </c>
      <c r="L406" s="849">
        <v>1</v>
      </c>
      <c r="M406" s="849">
        <v>327</v>
      </c>
      <c r="N406" s="849"/>
      <c r="O406" s="849"/>
      <c r="P406" s="837"/>
      <c r="Q406" s="850"/>
    </row>
    <row r="407" spans="1:17" ht="14.4" customHeight="1" x14ac:dyDescent="0.3">
      <c r="A407" s="831" t="s">
        <v>7268</v>
      </c>
      <c r="B407" s="832" t="s">
        <v>7269</v>
      </c>
      <c r="C407" s="832" t="s">
        <v>4932</v>
      </c>
      <c r="D407" s="832" t="s">
        <v>7318</v>
      </c>
      <c r="E407" s="832" t="s">
        <v>7319</v>
      </c>
      <c r="F407" s="849"/>
      <c r="G407" s="849"/>
      <c r="H407" s="849"/>
      <c r="I407" s="849"/>
      <c r="J407" s="849">
        <v>467</v>
      </c>
      <c r="K407" s="849">
        <v>121887</v>
      </c>
      <c r="L407" s="849">
        <v>1</v>
      </c>
      <c r="M407" s="849">
        <v>261</v>
      </c>
      <c r="N407" s="849">
        <v>546</v>
      </c>
      <c r="O407" s="849">
        <v>143052</v>
      </c>
      <c r="P407" s="837">
        <v>1.1736444411627163</v>
      </c>
      <c r="Q407" s="850">
        <v>262</v>
      </c>
    </row>
    <row r="408" spans="1:17" ht="14.4" customHeight="1" x14ac:dyDescent="0.3">
      <c r="A408" s="831" t="s">
        <v>7268</v>
      </c>
      <c r="B408" s="832" t="s">
        <v>7269</v>
      </c>
      <c r="C408" s="832" t="s">
        <v>4932</v>
      </c>
      <c r="D408" s="832" t="s">
        <v>7320</v>
      </c>
      <c r="E408" s="832" t="s">
        <v>7321</v>
      </c>
      <c r="F408" s="849"/>
      <c r="G408" s="849"/>
      <c r="H408" s="849"/>
      <c r="I408" s="849"/>
      <c r="J408" s="849">
        <v>14</v>
      </c>
      <c r="K408" s="849">
        <v>2310</v>
      </c>
      <c r="L408" s="849">
        <v>1</v>
      </c>
      <c r="M408" s="849">
        <v>165</v>
      </c>
      <c r="N408" s="849">
        <v>30</v>
      </c>
      <c r="O408" s="849">
        <v>4980</v>
      </c>
      <c r="P408" s="837">
        <v>2.1558441558441559</v>
      </c>
      <c r="Q408" s="850">
        <v>166</v>
      </c>
    </row>
    <row r="409" spans="1:17" ht="14.4" customHeight="1" x14ac:dyDescent="0.3">
      <c r="A409" s="831" t="s">
        <v>7268</v>
      </c>
      <c r="B409" s="832" t="s">
        <v>7269</v>
      </c>
      <c r="C409" s="832" t="s">
        <v>4932</v>
      </c>
      <c r="D409" s="832" t="s">
        <v>7322</v>
      </c>
      <c r="E409" s="832" t="s">
        <v>7323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152</v>
      </c>
      <c r="P409" s="837"/>
      <c r="Q409" s="850">
        <v>152</v>
      </c>
    </row>
    <row r="410" spans="1:17" ht="14.4" customHeight="1" x14ac:dyDescent="0.3">
      <c r="A410" s="831" t="s">
        <v>7324</v>
      </c>
      <c r="B410" s="832" t="s">
        <v>6883</v>
      </c>
      <c r="C410" s="832" t="s">
        <v>4932</v>
      </c>
      <c r="D410" s="832" t="s">
        <v>7325</v>
      </c>
      <c r="E410" s="832" t="s">
        <v>7326</v>
      </c>
      <c r="F410" s="849">
        <v>2</v>
      </c>
      <c r="G410" s="849">
        <v>1686</v>
      </c>
      <c r="H410" s="849">
        <v>2</v>
      </c>
      <c r="I410" s="849">
        <v>843</v>
      </c>
      <c r="J410" s="849">
        <v>1</v>
      </c>
      <c r="K410" s="849">
        <v>843</v>
      </c>
      <c r="L410" s="849">
        <v>1</v>
      </c>
      <c r="M410" s="849">
        <v>843</v>
      </c>
      <c r="N410" s="849">
        <v>1</v>
      </c>
      <c r="O410" s="849">
        <v>846</v>
      </c>
      <c r="P410" s="837">
        <v>1.0035587188612101</v>
      </c>
      <c r="Q410" s="850">
        <v>846</v>
      </c>
    </row>
    <row r="411" spans="1:17" ht="14.4" customHeight="1" x14ac:dyDescent="0.3">
      <c r="A411" s="831" t="s">
        <v>7324</v>
      </c>
      <c r="B411" s="832" t="s">
        <v>6883</v>
      </c>
      <c r="C411" s="832" t="s">
        <v>4932</v>
      </c>
      <c r="D411" s="832" t="s">
        <v>7327</v>
      </c>
      <c r="E411" s="832" t="s">
        <v>7328</v>
      </c>
      <c r="F411" s="849">
        <v>1</v>
      </c>
      <c r="G411" s="849">
        <v>814</v>
      </c>
      <c r="H411" s="849"/>
      <c r="I411" s="849">
        <v>814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7324</v>
      </c>
      <c r="B412" s="832" t="s">
        <v>6883</v>
      </c>
      <c r="C412" s="832" t="s">
        <v>4932</v>
      </c>
      <c r="D412" s="832" t="s">
        <v>7329</v>
      </c>
      <c r="E412" s="832" t="s">
        <v>7330</v>
      </c>
      <c r="F412" s="849">
        <v>1</v>
      </c>
      <c r="G412" s="849">
        <v>814</v>
      </c>
      <c r="H412" s="849"/>
      <c r="I412" s="849">
        <v>814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7324</v>
      </c>
      <c r="B413" s="832" t="s">
        <v>6883</v>
      </c>
      <c r="C413" s="832" t="s">
        <v>4932</v>
      </c>
      <c r="D413" s="832" t="s">
        <v>6725</v>
      </c>
      <c r="E413" s="832" t="s">
        <v>6726</v>
      </c>
      <c r="F413" s="849"/>
      <c r="G413" s="849"/>
      <c r="H413" s="849"/>
      <c r="I413" s="849"/>
      <c r="J413" s="849"/>
      <c r="K413" s="849"/>
      <c r="L413" s="849"/>
      <c r="M413" s="849"/>
      <c r="N413" s="849">
        <v>1</v>
      </c>
      <c r="O413" s="849">
        <v>168</v>
      </c>
      <c r="P413" s="837"/>
      <c r="Q413" s="850">
        <v>168</v>
      </c>
    </row>
    <row r="414" spans="1:17" ht="14.4" customHeight="1" x14ac:dyDescent="0.3">
      <c r="A414" s="831" t="s">
        <v>7324</v>
      </c>
      <c r="B414" s="832" t="s">
        <v>6883</v>
      </c>
      <c r="C414" s="832" t="s">
        <v>4932</v>
      </c>
      <c r="D414" s="832" t="s">
        <v>7331</v>
      </c>
      <c r="E414" s="832" t="s">
        <v>7332</v>
      </c>
      <c r="F414" s="849"/>
      <c r="G414" s="849"/>
      <c r="H414" s="849"/>
      <c r="I414" s="849"/>
      <c r="J414" s="849"/>
      <c r="K414" s="849"/>
      <c r="L414" s="849"/>
      <c r="M414" s="849"/>
      <c r="N414" s="849">
        <v>1</v>
      </c>
      <c r="O414" s="849">
        <v>175</v>
      </c>
      <c r="P414" s="837"/>
      <c r="Q414" s="850">
        <v>175</v>
      </c>
    </row>
    <row r="415" spans="1:17" ht="14.4" customHeight="1" x14ac:dyDescent="0.3">
      <c r="A415" s="831" t="s">
        <v>7324</v>
      </c>
      <c r="B415" s="832" t="s">
        <v>6883</v>
      </c>
      <c r="C415" s="832" t="s">
        <v>4932</v>
      </c>
      <c r="D415" s="832" t="s">
        <v>6595</v>
      </c>
      <c r="E415" s="832" t="s">
        <v>6596</v>
      </c>
      <c r="F415" s="849"/>
      <c r="G415" s="849"/>
      <c r="H415" s="849"/>
      <c r="I415" s="849"/>
      <c r="J415" s="849"/>
      <c r="K415" s="849"/>
      <c r="L415" s="849"/>
      <c r="M415" s="849"/>
      <c r="N415" s="849">
        <v>2</v>
      </c>
      <c r="O415" s="849">
        <v>1026</v>
      </c>
      <c r="P415" s="837"/>
      <c r="Q415" s="850">
        <v>513</v>
      </c>
    </row>
    <row r="416" spans="1:17" ht="14.4" customHeight="1" x14ac:dyDescent="0.3">
      <c r="A416" s="831" t="s">
        <v>7324</v>
      </c>
      <c r="B416" s="832" t="s">
        <v>6883</v>
      </c>
      <c r="C416" s="832" t="s">
        <v>4932</v>
      </c>
      <c r="D416" s="832" t="s">
        <v>7333</v>
      </c>
      <c r="E416" s="832" t="s">
        <v>7334</v>
      </c>
      <c r="F416" s="849">
        <v>2</v>
      </c>
      <c r="G416" s="849">
        <v>624</v>
      </c>
      <c r="H416" s="849"/>
      <c r="I416" s="849">
        <v>312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7324</v>
      </c>
      <c r="B417" s="832" t="s">
        <v>6883</v>
      </c>
      <c r="C417" s="832" t="s">
        <v>4932</v>
      </c>
      <c r="D417" s="832" t="s">
        <v>6621</v>
      </c>
      <c r="E417" s="832" t="s">
        <v>6622</v>
      </c>
      <c r="F417" s="849"/>
      <c r="G417" s="849"/>
      <c r="H417" s="849"/>
      <c r="I417" s="849"/>
      <c r="J417" s="849"/>
      <c r="K417" s="849"/>
      <c r="L417" s="849"/>
      <c r="M417" s="849"/>
      <c r="N417" s="849">
        <v>9</v>
      </c>
      <c r="O417" s="849">
        <v>3159</v>
      </c>
      <c r="P417" s="837"/>
      <c r="Q417" s="850">
        <v>351</v>
      </c>
    </row>
    <row r="418" spans="1:17" ht="14.4" customHeight="1" x14ac:dyDescent="0.3">
      <c r="A418" s="831" t="s">
        <v>7324</v>
      </c>
      <c r="B418" s="832" t="s">
        <v>6883</v>
      </c>
      <c r="C418" s="832" t="s">
        <v>4932</v>
      </c>
      <c r="D418" s="832" t="s">
        <v>6801</v>
      </c>
      <c r="E418" s="832" t="s">
        <v>6802</v>
      </c>
      <c r="F418" s="849">
        <v>1</v>
      </c>
      <c r="G418" s="849">
        <v>171</v>
      </c>
      <c r="H418" s="849"/>
      <c r="I418" s="849">
        <v>171</v>
      </c>
      <c r="J418" s="849"/>
      <c r="K418" s="849"/>
      <c r="L418" s="849"/>
      <c r="M418" s="849"/>
      <c r="N418" s="849">
        <v>1</v>
      </c>
      <c r="O418" s="849">
        <v>171</v>
      </c>
      <c r="P418" s="837"/>
      <c r="Q418" s="850">
        <v>171</v>
      </c>
    </row>
    <row r="419" spans="1:17" ht="14.4" customHeight="1" x14ac:dyDescent="0.3">
      <c r="A419" s="831" t="s">
        <v>7324</v>
      </c>
      <c r="B419" s="832" t="s">
        <v>6883</v>
      </c>
      <c r="C419" s="832" t="s">
        <v>4932</v>
      </c>
      <c r="D419" s="832" t="s">
        <v>7335</v>
      </c>
      <c r="E419" s="832" t="s">
        <v>7336</v>
      </c>
      <c r="F419" s="849">
        <v>1</v>
      </c>
      <c r="G419" s="849">
        <v>350</v>
      </c>
      <c r="H419" s="849"/>
      <c r="I419" s="849">
        <v>350</v>
      </c>
      <c r="J419" s="849"/>
      <c r="K419" s="849"/>
      <c r="L419" s="849"/>
      <c r="M419" s="849"/>
      <c r="N419" s="849">
        <v>1</v>
      </c>
      <c r="O419" s="849">
        <v>351</v>
      </c>
      <c r="P419" s="837"/>
      <c r="Q419" s="850">
        <v>351</v>
      </c>
    </row>
    <row r="420" spans="1:17" ht="14.4" customHeight="1" x14ac:dyDescent="0.3">
      <c r="A420" s="831" t="s">
        <v>7324</v>
      </c>
      <c r="B420" s="832" t="s">
        <v>6883</v>
      </c>
      <c r="C420" s="832" t="s">
        <v>4932</v>
      </c>
      <c r="D420" s="832" t="s">
        <v>6825</v>
      </c>
      <c r="E420" s="832" t="s">
        <v>6826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174</v>
      </c>
      <c r="P420" s="837"/>
      <c r="Q420" s="850">
        <v>174</v>
      </c>
    </row>
    <row r="421" spans="1:17" ht="14.4" customHeight="1" x14ac:dyDescent="0.3">
      <c r="A421" s="831" t="s">
        <v>7324</v>
      </c>
      <c r="B421" s="832" t="s">
        <v>6883</v>
      </c>
      <c r="C421" s="832" t="s">
        <v>4932</v>
      </c>
      <c r="D421" s="832" t="s">
        <v>7337</v>
      </c>
      <c r="E421" s="832" t="s">
        <v>7338</v>
      </c>
      <c r="F421" s="849">
        <v>4</v>
      </c>
      <c r="G421" s="849">
        <v>1604</v>
      </c>
      <c r="H421" s="849"/>
      <c r="I421" s="849">
        <v>401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7324</v>
      </c>
      <c r="B422" s="832" t="s">
        <v>6883</v>
      </c>
      <c r="C422" s="832" t="s">
        <v>4932</v>
      </c>
      <c r="D422" s="832" t="s">
        <v>7339</v>
      </c>
      <c r="E422" s="832" t="s">
        <v>7340</v>
      </c>
      <c r="F422" s="849">
        <v>1</v>
      </c>
      <c r="G422" s="849">
        <v>814</v>
      </c>
      <c r="H422" s="849"/>
      <c r="I422" s="849">
        <v>814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7324</v>
      </c>
      <c r="B423" s="832" t="s">
        <v>6883</v>
      </c>
      <c r="C423" s="832" t="s">
        <v>4932</v>
      </c>
      <c r="D423" s="832" t="s">
        <v>7341</v>
      </c>
      <c r="E423" s="832" t="s">
        <v>7342</v>
      </c>
      <c r="F423" s="849"/>
      <c r="G423" s="849"/>
      <c r="H423" s="849"/>
      <c r="I423" s="849"/>
      <c r="J423" s="849"/>
      <c r="K423" s="849"/>
      <c r="L423" s="849"/>
      <c r="M423" s="849"/>
      <c r="N423" s="849">
        <v>1</v>
      </c>
      <c r="O423" s="849">
        <v>168</v>
      </c>
      <c r="P423" s="837"/>
      <c r="Q423" s="850">
        <v>168</v>
      </c>
    </row>
    <row r="424" spans="1:17" ht="14.4" customHeight="1" x14ac:dyDescent="0.3">
      <c r="A424" s="831" t="s">
        <v>7324</v>
      </c>
      <c r="B424" s="832" t="s">
        <v>6883</v>
      </c>
      <c r="C424" s="832" t="s">
        <v>4932</v>
      </c>
      <c r="D424" s="832" t="s">
        <v>7343</v>
      </c>
      <c r="E424" s="832" t="s">
        <v>7344</v>
      </c>
      <c r="F424" s="849">
        <v>1</v>
      </c>
      <c r="G424" s="849">
        <v>574</v>
      </c>
      <c r="H424" s="849"/>
      <c r="I424" s="849">
        <v>574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7324</v>
      </c>
      <c r="B425" s="832" t="s">
        <v>6883</v>
      </c>
      <c r="C425" s="832" t="s">
        <v>4932</v>
      </c>
      <c r="D425" s="832" t="s">
        <v>7345</v>
      </c>
      <c r="E425" s="832" t="s">
        <v>7346</v>
      </c>
      <c r="F425" s="849">
        <v>1</v>
      </c>
      <c r="G425" s="849">
        <v>814</v>
      </c>
      <c r="H425" s="849"/>
      <c r="I425" s="849">
        <v>814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7324</v>
      </c>
      <c r="B426" s="832" t="s">
        <v>6883</v>
      </c>
      <c r="C426" s="832" t="s">
        <v>4932</v>
      </c>
      <c r="D426" s="832" t="s">
        <v>7347</v>
      </c>
      <c r="E426" s="832" t="s">
        <v>7348</v>
      </c>
      <c r="F426" s="849"/>
      <c r="G426" s="849"/>
      <c r="H426" s="849"/>
      <c r="I426" s="849"/>
      <c r="J426" s="849">
        <v>1</v>
      </c>
      <c r="K426" s="849">
        <v>4087</v>
      </c>
      <c r="L426" s="849">
        <v>1</v>
      </c>
      <c r="M426" s="849">
        <v>4087</v>
      </c>
      <c r="N426" s="849">
        <v>1</v>
      </c>
      <c r="O426" s="849">
        <v>4102</v>
      </c>
      <c r="P426" s="837">
        <v>1.0036701737215561</v>
      </c>
      <c r="Q426" s="850">
        <v>4102</v>
      </c>
    </row>
    <row r="427" spans="1:17" ht="14.4" customHeight="1" x14ac:dyDescent="0.3">
      <c r="A427" s="831" t="s">
        <v>7349</v>
      </c>
      <c r="B427" s="832" t="s">
        <v>6575</v>
      </c>
      <c r="C427" s="832" t="s">
        <v>4932</v>
      </c>
      <c r="D427" s="832" t="s">
        <v>6580</v>
      </c>
      <c r="E427" s="832" t="s">
        <v>6581</v>
      </c>
      <c r="F427" s="849">
        <v>3</v>
      </c>
      <c r="G427" s="849">
        <v>38382</v>
      </c>
      <c r="H427" s="849">
        <v>0.59990622069396682</v>
      </c>
      <c r="I427" s="849">
        <v>12794</v>
      </c>
      <c r="J427" s="849">
        <v>5</v>
      </c>
      <c r="K427" s="849">
        <v>63980</v>
      </c>
      <c r="L427" s="849">
        <v>1</v>
      </c>
      <c r="M427" s="849">
        <v>12796</v>
      </c>
      <c r="N427" s="849"/>
      <c r="O427" s="849"/>
      <c r="P427" s="837"/>
      <c r="Q427" s="850"/>
    </row>
    <row r="428" spans="1:17" ht="14.4" customHeight="1" x14ac:dyDescent="0.3">
      <c r="A428" s="831" t="s">
        <v>7349</v>
      </c>
      <c r="B428" s="832" t="s">
        <v>6575</v>
      </c>
      <c r="C428" s="832" t="s">
        <v>4932</v>
      </c>
      <c r="D428" s="832" t="s">
        <v>6582</v>
      </c>
      <c r="E428" s="832" t="s">
        <v>6583</v>
      </c>
      <c r="F428" s="849">
        <v>90</v>
      </c>
      <c r="G428" s="849">
        <v>878580</v>
      </c>
      <c r="H428" s="849">
        <v>0.54153607189415587</v>
      </c>
      <c r="I428" s="849">
        <v>9762</v>
      </c>
      <c r="J428" s="849">
        <v>155</v>
      </c>
      <c r="K428" s="849">
        <v>1622385</v>
      </c>
      <c r="L428" s="849">
        <v>1</v>
      </c>
      <c r="M428" s="849">
        <v>10467</v>
      </c>
      <c r="N428" s="849">
        <v>50</v>
      </c>
      <c r="O428" s="849">
        <v>525000</v>
      </c>
      <c r="P428" s="837">
        <v>0.32359766639854287</v>
      </c>
      <c r="Q428" s="850">
        <v>10500</v>
      </c>
    </row>
    <row r="429" spans="1:17" ht="14.4" customHeight="1" x14ac:dyDescent="0.3">
      <c r="A429" s="831" t="s">
        <v>7349</v>
      </c>
      <c r="B429" s="832" t="s">
        <v>6575</v>
      </c>
      <c r="C429" s="832" t="s">
        <v>4932</v>
      </c>
      <c r="D429" s="832" t="s">
        <v>7350</v>
      </c>
      <c r="E429" s="832" t="s">
        <v>7351</v>
      </c>
      <c r="F429" s="849">
        <v>81</v>
      </c>
      <c r="G429" s="849">
        <v>612036</v>
      </c>
      <c r="H429" s="849"/>
      <c r="I429" s="849">
        <v>7556</v>
      </c>
      <c r="J429" s="849"/>
      <c r="K429" s="849"/>
      <c r="L429" s="849"/>
      <c r="M429" s="849"/>
      <c r="N429" s="849">
        <v>14</v>
      </c>
      <c r="O429" s="849">
        <v>105854</v>
      </c>
      <c r="P429" s="837"/>
      <c r="Q429" s="850">
        <v>7561</v>
      </c>
    </row>
    <row r="430" spans="1:17" ht="14.4" customHeight="1" x14ac:dyDescent="0.3">
      <c r="A430" s="831" t="s">
        <v>7349</v>
      </c>
      <c r="B430" s="832" t="s">
        <v>6575</v>
      </c>
      <c r="C430" s="832" t="s">
        <v>4932</v>
      </c>
      <c r="D430" s="832" t="s">
        <v>7352</v>
      </c>
      <c r="E430" s="832" t="s">
        <v>7353</v>
      </c>
      <c r="F430" s="849">
        <v>15</v>
      </c>
      <c r="G430" s="849">
        <v>0</v>
      </c>
      <c r="H430" s="849"/>
      <c r="I430" s="849">
        <v>0</v>
      </c>
      <c r="J430" s="849">
        <v>6</v>
      </c>
      <c r="K430" s="849">
        <v>0</v>
      </c>
      <c r="L430" s="849"/>
      <c r="M430" s="849">
        <v>0</v>
      </c>
      <c r="N430" s="849">
        <v>3</v>
      </c>
      <c r="O430" s="849">
        <v>0</v>
      </c>
      <c r="P430" s="837"/>
      <c r="Q430" s="850">
        <v>0</v>
      </c>
    </row>
    <row r="431" spans="1:17" ht="14.4" customHeight="1" x14ac:dyDescent="0.3">
      <c r="A431" s="831" t="s">
        <v>7349</v>
      </c>
      <c r="B431" s="832" t="s">
        <v>6575</v>
      </c>
      <c r="C431" s="832" t="s">
        <v>4932</v>
      </c>
      <c r="D431" s="832" t="s">
        <v>7354</v>
      </c>
      <c r="E431" s="832" t="s">
        <v>7355</v>
      </c>
      <c r="F431" s="849">
        <v>3</v>
      </c>
      <c r="G431" s="849">
        <v>0</v>
      </c>
      <c r="H431" s="849"/>
      <c r="I431" s="849">
        <v>0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7349</v>
      </c>
      <c r="B432" s="832" t="s">
        <v>6575</v>
      </c>
      <c r="C432" s="832" t="s">
        <v>4932</v>
      </c>
      <c r="D432" s="832" t="s">
        <v>7356</v>
      </c>
      <c r="E432" s="832" t="s">
        <v>7357</v>
      </c>
      <c r="F432" s="849">
        <v>24</v>
      </c>
      <c r="G432" s="849">
        <v>0</v>
      </c>
      <c r="H432" s="849"/>
      <c r="I432" s="849">
        <v>0</v>
      </c>
      <c r="J432" s="849">
        <v>10</v>
      </c>
      <c r="K432" s="849">
        <v>0</v>
      </c>
      <c r="L432" s="849"/>
      <c r="M432" s="849">
        <v>0</v>
      </c>
      <c r="N432" s="849">
        <v>12</v>
      </c>
      <c r="O432" s="849">
        <v>0</v>
      </c>
      <c r="P432" s="837"/>
      <c r="Q432" s="850">
        <v>0</v>
      </c>
    </row>
    <row r="433" spans="1:17" ht="14.4" customHeight="1" x14ac:dyDescent="0.3">
      <c r="A433" s="831" t="s">
        <v>7349</v>
      </c>
      <c r="B433" s="832" t="s">
        <v>6575</v>
      </c>
      <c r="C433" s="832" t="s">
        <v>4932</v>
      </c>
      <c r="D433" s="832" t="s">
        <v>7358</v>
      </c>
      <c r="E433" s="832" t="s">
        <v>7359</v>
      </c>
      <c r="F433" s="849">
        <v>28</v>
      </c>
      <c r="G433" s="849">
        <v>0</v>
      </c>
      <c r="H433" s="849"/>
      <c r="I433" s="849">
        <v>0</v>
      </c>
      <c r="J433" s="849">
        <v>3</v>
      </c>
      <c r="K433" s="849">
        <v>0</v>
      </c>
      <c r="L433" s="849"/>
      <c r="M433" s="849">
        <v>0</v>
      </c>
      <c r="N433" s="849">
        <v>3</v>
      </c>
      <c r="O433" s="849">
        <v>0</v>
      </c>
      <c r="P433" s="837"/>
      <c r="Q433" s="850">
        <v>0</v>
      </c>
    </row>
    <row r="434" spans="1:17" ht="14.4" customHeight="1" x14ac:dyDescent="0.3">
      <c r="A434" s="831" t="s">
        <v>7349</v>
      </c>
      <c r="B434" s="832" t="s">
        <v>6575</v>
      </c>
      <c r="C434" s="832" t="s">
        <v>4932</v>
      </c>
      <c r="D434" s="832" t="s">
        <v>7360</v>
      </c>
      <c r="E434" s="832" t="s">
        <v>7361</v>
      </c>
      <c r="F434" s="849"/>
      <c r="G434" s="849"/>
      <c r="H434" s="849"/>
      <c r="I434" s="849"/>
      <c r="J434" s="849">
        <v>5</v>
      </c>
      <c r="K434" s="849">
        <v>0</v>
      </c>
      <c r="L434" s="849"/>
      <c r="M434" s="849">
        <v>0</v>
      </c>
      <c r="N434" s="849"/>
      <c r="O434" s="849"/>
      <c r="P434" s="837"/>
      <c r="Q434" s="850"/>
    </row>
    <row r="435" spans="1:17" ht="14.4" customHeight="1" x14ac:dyDescent="0.3">
      <c r="A435" s="831" t="s">
        <v>7349</v>
      </c>
      <c r="B435" s="832" t="s">
        <v>6575</v>
      </c>
      <c r="C435" s="832" t="s">
        <v>4932</v>
      </c>
      <c r="D435" s="832" t="s">
        <v>7362</v>
      </c>
      <c r="E435" s="832" t="s">
        <v>7363</v>
      </c>
      <c r="F435" s="849">
        <v>28</v>
      </c>
      <c r="G435" s="849">
        <v>0</v>
      </c>
      <c r="H435" s="849"/>
      <c r="I435" s="849">
        <v>0</v>
      </c>
      <c r="J435" s="849">
        <v>3</v>
      </c>
      <c r="K435" s="849">
        <v>0</v>
      </c>
      <c r="L435" s="849"/>
      <c r="M435" s="849">
        <v>0</v>
      </c>
      <c r="N435" s="849">
        <v>3</v>
      </c>
      <c r="O435" s="849">
        <v>0</v>
      </c>
      <c r="P435" s="837"/>
      <c r="Q435" s="850">
        <v>0</v>
      </c>
    </row>
    <row r="436" spans="1:17" ht="14.4" customHeight="1" x14ac:dyDescent="0.3">
      <c r="A436" s="831" t="s">
        <v>7349</v>
      </c>
      <c r="B436" s="832" t="s">
        <v>6575</v>
      </c>
      <c r="C436" s="832" t="s">
        <v>4932</v>
      </c>
      <c r="D436" s="832" t="s">
        <v>7260</v>
      </c>
      <c r="E436" s="832" t="s">
        <v>7261</v>
      </c>
      <c r="F436" s="849"/>
      <c r="G436" s="849"/>
      <c r="H436" s="849"/>
      <c r="I436" s="849"/>
      <c r="J436" s="849"/>
      <c r="K436" s="849"/>
      <c r="L436" s="849"/>
      <c r="M436" s="849"/>
      <c r="N436" s="849">
        <v>11</v>
      </c>
      <c r="O436" s="849">
        <v>52833</v>
      </c>
      <c r="P436" s="837"/>
      <c r="Q436" s="850">
        <v>4803</v>
      </c>
    </row>
    <row r="437" spans="1:17" ht="14.4" customHeight="1" x14ac:dyDescent="0.3">
      <c r="A437" s="831" t="s">
        <v>7349</v>
      </c>
      <c r="B437" s="832" t="s">
        <v>6575</v>
      </c>
      <c r="C437" s="832" t="s">
        <v>4932</v>
      </c>
      <c r="D437" s="832" t="s">
        <v>6588</v>
      </c>
      <c r="E437" s="832" t="s">
        <v>6589</v>
      </c>
      <c r="F437" s="849"/>
      <c r="G437" s="849"/>
      <c r="H437" s="849"/>
      <c r="I437" s="849"/>
      <c r="J437" s="849">
        <v>29</v>
      </c>
      <c r="K437" s="849">
        <v>32103</v>
      </c>
      <c r="L437" s="849">
        <v>1</v>
      </c>
      <c r="M437" s="849">
        <v>1107</v>
      </c>
      <c r="N437" s="849">
        <v>18</v>
      </c>
      <c r="O437" s="849">
        <v>19980</v>
      </c>
      <c r="P437" s="837">
        <v>0.62237174095878889</v>
      </c>
      <c r="Q437" s="850">
        <v>1110</v>
      </c>
    </row>
    <row r="438" spans="1:17" ht="14.4" customHeight="1" x14ac:dyDescent="0.3">
      <c r="A438" s="831" t="s">
        <v>7349</v>
      </c>
      <c r="B438" s="832" t="s">
        <v>6575</v>
      </c>
      <c r="C438" s="832" t="s">
        <v>4932</v>
      </c>
      <c r="D438" s="832" t="s">
        <v>7364</v>
      </c>
      <c r="E438" s="832" t="s">
        <v>7365</v>
      </c>
      <c r="F438" s="849"/>
      <c r="G438" s="849"/>
      <c r="H438" s="849"/>
      <c r="I438" s="849"/>
      <c r="J438" s="849"/>
      <c r="K438" s="849"/>
      <c r="L438" s="849"/>
      <c r="M438" s="849"/>
      <c r="N438" s="849">
        <v>1</v>
      </c>
      <c r="O438" s="849">
        <v>3839</v>
      </c>
      <c r="P438" s="837"/>
      <c r="Q438" s="850">
        <v>3839</v>
      </c>
    </row>
    <row r="439" spans="1:17" ht="14.4" customHeight="1" x14ac:dyDescent="0.3">
      <c r="A439" s="831" t="s">
        <v>7349</v>
      </c>
      <c r="B439" s="832" t="s">
        <v>6575</v>
      </c>
      <c r="C439" s="832" t="s">
        <v>4932</v>
      </c>
      <c r="D439" s="832" t="s">
        <v>6590</v>
      </c>
      <c r="E439" s="832" t="s">
        <v>6591</v>
      </c>
      <c r="F439" s="849"/>
      <c r="G439" s="849"/>
      <c r="H439" s="849"/>
      <c r="I439" s="849"/>
      <c r="J439" s="849">
        <v>870</v>
      </c>
      <c r="K439" s="849">
        <v>1417230</v>
      </c>
      <c r="L439" s="849">
        <v>1</v>
      </c>
      <c r="M439" s="849">
        <v>1629</v>
      </c>
      <c r="N439" s="849">
        <v>150</v>
      </c>
      <c r="O439" s="849">
        <v>244800</v>
      </c>
      <c r="P439" s="837">
        <v>0.17273131390106053</v>
      </c>
      <c r="Q439" s="850">
        <v>1632</v>
      </c>
    </row>
    <row r="440" spans="1:17" ht="14.4" customHeight="1" thickBot="1" x14ac:dyDescent="0.35">
      <c r="A440" s="839" t="s">
        <v>7349</v>
      </c>
      <c r="B440" s="840" t="s">
        <v>6575</v>
      </c>
      <c r="C440" s="840" t="s">
        <v>4932</v>
      </c>
      <c r="D440" s="840" t="s">
        <v>7366</v>
      </c>
      <c r="E440" s="840" t="s">
        <v>7367</v>
      </c>
      <c r="F440" s="851"/>
      <c r="G440" s="851"/>
      <c r="H440" s="851"/>
      <c r="I440" s="851"/>
      <c r="J440" s="851"/>
      <c r="K440" s="851"/>
      <c r="L440" s="851"/>
      <c r="M440" s="851"/>
      <c r="N440" s="851">
        <v>1</v>
      </c>
      <c r="O440" s="851">
        <v>3839</v>
      </c>
      <c r="P440" s="845"/>
      <c r="Q440" s="852">
        <v>3839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8351</v>
      </c>
      <c r="D3" s="193">
        <f>SUBTOTAL(9,D6:D1048576)</f>
        <v>8281</v>
      </c>
      <c r="E3" s="193">
        <f>SUBTOTAL(9,E6:E1048576)</f>
        <v>8244</v>
      </c>
      <c r="F3" s="194">
        <f>IF(OR(E3=0,D3=0),"",E3/D3)</f>
        <v>0.99553194058688566</v>
      </c>
      <c r="G3" s="388">
        <f>SUBTOTAL(9,G6:G1048576)</f>
        <v>16163.874699999997</v>
      </c>
      <c r="H3" s="389">
        <f>SUBTOTAL(9,H6:H1048576)</f>
        <v>16680.22968</v>
      </c>
      <c r="I3" s="389">
        <f>SUBTOTAL(9,I6:I1048576)</f>
        <v>15100.95398</v>
      </c>
      <c r="J3" s="194">
        <f>IF(OR(I3=0,H3=0),"",I3/H3)</f>
        <v>0.90532050635408279</v>
      </c>
      <c r="K3" s="388">
        <f>SUBTOTAL(9,K6:K1048576)</f>
        <v>2498.94</v>
      </c>
      <c r="L3" s="389">
        <f>SUBTOTAL(9,L6:L1048576)</f>
        <v>2570.02</v>
      </c>
      <c r="M3" s="389">
        <f>SUBTOTAL(9,M6:M1048576)</f>
        <v>2279.5500000000002</v>
      </c>
      <c r="N3" s="195">
        <f>IF(OR(M3=0,E3=0),"",M3*1000/E3)</f>
        <v>276.51018922852984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4"/>
      <c r="B5" s="995"/>
      <c r="C5" s="1002">
        <v>2015</v>
      </c>
      <c r="D5" s="1002">
        <v>2018</v>
      </c>
      <c r="E5" s="1002">
        <v>2019</v>
      </c>
      <c r="F5" s="1003" t="s">
        <v>2</v>
      </c>
      <c r="G5" s="1013">
        <v>2015</v>
      </c>
      <c r="H5" s="1002">
        <v>2018</v>
      </c>
      <c r="I5" s="1002">
        <v>2019</v>
      </c>
      <c r="J5" s="1003" t="s">
        <v>2</v>
      </c>
      <c r="K5" s="1013">
        <v>2015</v>
      </c>
      <c r="L5" s="1002">
        <v>2018</v>
      </c>
      <c r="M5" s="1002">
        <v>2019</v>
      </c>
      <c r="N5" s="1014" t="s">
        <v>92</v>
      </c>
    </row>
    <row r="6" spans="1:14" ht="14.4" customHeight="1" x14ac:dyDescent="0.3">
      <c r="A6" s="996" t="s">
        <v>5600</v>
      </c>
      <c r="B6" s="999" t="s">
        <v>7369</v>
      </c>
      <c r="C6" s="1004">
        <v>7395</v>
      </c>
      <c r="D6" s="1005">
        <v>7228</v>
      </c>
      <c r="E6" s="1005">
        <v>7326</v>
      </c>
      <c r="F6" s="1010"/>
      <c r="G6" s="1004">
        <v>6937.1350799999946</v>
      </c>
      <c r="H6" s="1005">
        <v>6891.8199800000002</v>
      </c>
      <c r="I6" s="1005">
        <v>6935.8630199999971</v>
      </c>
      <c r="J6" s="1010"/>
      <c r="K6" s="1004">
        <v>806.94</v>
      </c>
      <c r="L6" s="1005">
        <v>797.52</v>
      </c>
      <c r="M6" s="1005">
        <v>809.55</v>
      </c>
      <c r="N6" s="1015">
        <v>110.5036855036855</v>
      </c>
    </row>
    <row r="7" spans="1:14" ht="14.4" customHeight="1" x14ac:dyDescent="0.3">
      <c r="A7" s="997" t="s">
        <v>5849</v>
      </c>
      <c r="B7" s="1000" t="s">
        <v>7370</v>
      </c>
      <c r="C7" s="1006">
        <v>745</v>
      </c>
      <c r="D7" s="1007">
        <v>733</v>
      </c>
      <c r="E7" s="1007">
        <v>572</v>
      </c>
      <c r="F7" s="1011"/>
      <c r="G7" s="1006">
        <v>7976.9385000000011</v>
      </c>
      <c r="H7" s="1007">
        <v>7883.6660199999997</v>
      </c>
      <c r="I7" s="1007">
        <v>6128.7248600000012</v>
      </c>
      <c r="J7" s="1011"/>
      <c r="K7" s="1006">
        <v>1490</v>
      </c>
      <c r="L7" s="1007">
        <v>1466</v>
      </c>
      <c r="M7" s="1007">
        <v>1144</v>
      </c>
      <c r="N7" s="1016">
        <v>2000</v>
      </c>
    </row>
    <row r="8" spans="1:14" ht="14.4" customHeight="1" x14ac:dyDescent="0.3">
      <c r="A8" s="997" t="s">
        <v>5853</v>
      </c>
      <c r="B8" s="1000" t="s">
        <v>7370</v>
      </c>
      <c r="C8" s="1006">
        <v>193</v>
      </c>
      <c r="D8" s="1007">
        <v>293</v>
      </c>
      <c r="E8" s="1007">
        <v>306</v>
      </c>
      <c r="F8" s="1011"/>
      <c r="G8" s="1006">
        <v>1161.0899199999999</v>
      </c>
      <c r="H8" s="1007">
        <v>1771.6768799999998</v>
      </c>
      <c r="I8" s="1007">
        <v>1839.1653000000003</v>
      </c>
      <c r="J8" s="1011"/>
      <c r="K8" s="1006">
        <v>193</v>
      </c>
      <c r="L8" s="1007">
        <v>293</v>
      </c>
      <c r="M8" s="1007">
        <v>306</v>
      </c>
      <c r="N8" s="1016">
        <v>1000</v>
      </c>
    </row>
    <row r="9" spans="1:14" ht="14.4" customHeight="1" thickBot="1" x14ac:dyDescent="0.35">
      <c r="A9" s="998" t="s">
        <v>5851</v>
      </c>
      <c r="B9" s="1001" t="s">
        <v>7370</v>
      </c>
      <c r="C9" s="1008">
        <v>18</v>
      </c>
      <c r="D9" s="1009">
        <v>27</v>
      </c>
      <c r="E9" s="1009">
        <v>40</v>
      </c>
      <c r="F9" s="1012"/>
      <c r="G9" s="1008">
        <v>88.711199999999991</v>
      </c>
      <c r="H9" s="1009">
        <v>133.06679999999997</v>
      </c>
      <c r="I9" s="1009">
        <v>197.20079999999996</v>
      </c>
      <c r="J9" s="1012"/>
      <c r="K9" s="1008">
        <v>9</v>
      </c>
      <c r="L9" s="1009">
        <v>13.5</v>
      </c>
      <c r="M9" s="1009">
        <v>20</v>
      </c>
      <c r="N9" s="101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2019-06-27T09:29:59Z</dcterms:modified>
</cp:coreProperties>
</file>